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70" yWindow="500" windowWidth="12160" windowHeight="6490"/>
  </bookViews>
  <sheets>
    <sheet name="Rekapitulace stavby" sheetId="1" r:id="rId1"/>
    <sheet name="stav - Stavební část" sheetId="2" r:id="rId2"/>
    <sheet name="zt - Zdravotní technika" sheetId="3" r:id="rId3"/>
    <sheet name="ut - Ústřední vytápění" sheetId="4" r:id="rId4"/>
    <sheet name="el - Elektroinstalace" sheetId="5" r:id="rId5"/>
    <sheet name="mr - Měření a regulace" sheetId="6" r:id="rId6"/>
    <sheet name="vzd - Vzduchotechnika" sheetId="7" r:id="rId7"/>
    <sheet name="bt - Bazénová technologie" sheetId="8" r:id="rId8"/>
    <sheet name="nr - Nerezový bazén" sheetId="9" r:id="rId9"/>
    <sheet name="pk - Parní kabina" sheetId="10" r:id="rId10"/>
    <sheet name="vrn - Vedlejší a ostatní ..." sheetId="11" r:id="rId11"/>
  </sheets>
  <definedNames>
    <definedName name="_xlnm._FilterDatabase" localSheetId="7" hidden="1">'bt - Bazénová technologie'!$C$117:$K$122</definedName>
    <definedName name="_xlnm._FilterDatabase" localSheetId="4" hidden="1">'el - Elektroinstalace'!$C$117:$K$122</definedName>
    <definedName name="_xlnm._FilterDatabase" localSheetId="5" hidden="1">'mr - Měření a regulace'!$C$117:$K$122</definedName>
    <definedName name="_xlnm._FilterDatabase" localSheetId="8" hidden="1">'nr - Nerezový bazén'!$C$117:$K$122</definedName>
    <definedName name="_xlnm._FilterDatabase" localSheetId="9" hidden="1">'pk - Parní kabina'!$C$117:$K$122</definedName>
    <definedName name="_xlnm._FilterDatabase" localSheetId="1" hidden="1">'stav - Stavební část'!$C$137:$K$695</definedName>
    <definedName name="_xlnm._FilterDatabase" localSheetId="3" hidden="1">'ut - Ústřední vytápění'!$C$117:$K$122</definedName>
    <definedName name="_xlnm._FilterDatabase" localSheetId="10" hidden="1">'vrn - Vedlejší a ostatní ...'!$C$120:$K$141</definedName>
    <definedName name="_xlnm._FilterDatabase" localSheetId="6" hidden="1">'vzd - Vzduchotechnika'!$C$117:$K$122</definedName>
    <definedName name="_xlnm._FilterDatabase" localSheetId="2" hidden="1">'zt - Zdravotní technika'!$C$117:$K$122</definedName>
    <definedName name="_xlnm.Print_Titles" localSheetId="7">'bt - Bazénová technologie'!$117:$117</definedName>
    <definedName name="_xlnm.Print_Titles" localSheetId="4">'el - Elektroinstalace'!$117:$117</definedName>
    <definedName name="_xlnm.Print_Titles" localSheetId="5">'mr - Měření a regulace'!$117:$117</definedName>
    <definedName name="_xlnm.Print_Titles" localSheetId="8">'nr - Nerezový bazén'!$117:$117</definedName>
    <definedName name="_xlnm.Print_Titles" localSheetId="9">'pk - Parní kabina'!$117:$117</definedName>
    <definedName name="_xlnm.Print_Titles" localSheetId="0">'Rekapitulace stavby'!$92:$92</definedName>
    <definedName name="_xlnm.Print_Titles" localSheetId="1">'stav - Stavební část'!$137:$137</definedName>
    <definedName name="_xlnm.Print_Titles" localSheetId="3">'ut - Ústřední vytápění'!$117:$117</definedName>
    <definedName name="_xlnm.Print_Titles" localSheetId="10">'vrn - Vedlejší a ostatní ...'!$120:$120</definedName>
    <definedName name="_xlnm.Print_Titles" localSheetId="6">'vzd - Vzduchotechnika'!$117:$117</definedName>
    <definedName name="_xlnm.Print_Titles" localSheetId="2">'zt - Zdravotní technika'!$117:$117</definedName>
    <definedName name="_xlnm.Print_Area" localSheetId="7">'bt - Bazénová technologie'!$C$4:$J$76,'bt - Bazénová technologie'!$C$82:$J$99,'bt - Bazénová technologie'!$C$105:$K$122</definedName>
    <definedName name="_xlnm.Print_Area" localSheetId="4">'el - Elektroinstalace'!$C$4:$J$76,'el - Elektroinstalace'!$C$82:$J$99,'el - Elektroinstalace'!$C$105:$K$122</definedName>
    <definedName name="_xlnm.Print_Area" localSheetId="5">'mr - Měření a regulace'!$C$4:$J$76,'mr - Měření a regulace'!$C$82:$J$99,'mr - Měření a regulace'!$C$105:$K$122</definedName>
    <definedName name="_xlnm.Print_Area" localSheetId="8">'nr - Nerezový bazén'!$C$4:$J$76,'nr - Nerezový bazén'!$C$82:$J$99,'nr - Nerezový bazén'!$C$105:$K$122</definedName>
    <definedName name="_xlnm.Print_Area" localSheetId="9">'pk - Parní kabina'!$C$4:$J$76,'pk - Parní kabina'!$C$82:$J$99,'pk - Parní kabina'!$C$105:$K$122</definedName>
    <definedName name="_xlnm.Print_Area" localSheetId="0">'Rekapitulace stavby'!$D$4:$AO$76,'Rekapitulace stavby'!$C$82:$AQ$105</definedName>
    <definedName name="_xlnm.Print_Area" localSheetId="1">'stav - Stavební část'!$C$4:$J$76,'stav - Stavební část'!$C$82:$J$119,'stav - Stavební část'!$C$125:$K$695</definedName>
    <definedName name="_xlnm.Print_Area" localSheetId="3">'ut - Ústřední vytápění'!$C$4:$J$76,'ut - Ústřední vytápění'!$C$82:$J$99,'ut - Ústřední vytápění'!$C$105:$K$122</definedName>
    <definedName name="_xlnm.Print_Area" localSheetId="10">'vrn - Vedlejší a ostatní ...'!$C$4:$J$76,'vrn - Vedlejší a ostatní ...'!$C$82:$J$102,'vrn - Vedlejší a ostatní ...'!$C$108:$K$141</definedName>
    <definedName name="_xlnm.Print_Area" localSheetId="6">'vzd - Vzduchotechnika'!$C$4:$J$76,'vzd - Vzduchotechnika'!$C$82:$J$99,'vzd - Vzduchotechnika'!$C$105:$K$122</definedName>
    <definedName name="_xlnm.Print_Area" localSheetId="2">'zt - Zdravotní technika'!$C$4:$J$76,'zt - Zdravotní technika'!$C$82:$J$99,'zt - Zdravotní technika'!$C$105:$K$122</definedName>
  </definedNames>
  <calcPr calcId="125725"/>
</workbook>
</file>

<file path=xl/calcChain.xml><?xml version="1.0" encoding="utf-8"?>
<calcChain xmlns="http://schemas.openxmlformats.org/spreadsheetml/2006/main">
  <c r="J37" i="11"/>
  <c r="J36"/>
  <c r="AY104" i="1"/>
  <c r="J35" i="11"/>
  <c r="AX104" i="1"/>
  <c r="BI140" i="11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 s="1"/>
  <c r="J101" s="1"/>
  <c r="J136"/>
  <c r="BE136" s="1"/>
  <c r="BI133"/>
  <c r="BH133"/>
  <c r="BG133"/>
  <c r="BF133"/>
  <c r="T133"/>
  <c r="T132"/>
  <c r="R133"/>
  <c r="R132"/>
  <c r="P133"/>
  <c r="P132"/>
  <c r="BK133"/>
  <c r="BK132"/>
  <c r="J132" s="1"/>
  <c r="J100" s="1"/>
  <c r="J133"/>
  <c r="BE133" s="1"/>
  <c r="BI130"/>
  <c r="BH130"/>
  <c r="BG130"/>
  <c r="BF130"/>
  <c r="T130"/>
  <c r="T129"/>
  <c r="R130"/>
  <c r="R129"/>
  <c r="P130"/>
  <c r="P129"/>
  <c r="BK130"/>
  <c r="BK129"/>
  <c r="J129" s="1"/>
  <c r="J99" s="1"/>
  <c r="J130"/>
  <c r="BE130" s="1"/>
  <c r="BI126"/>
  <c r="BH126"/>
  <c r="BG126"/>
  <c r="BF126"/>
  <c r="T126"/>
  <c r="R126"/>
  <c r="P126"/>
  <c r="BK126"/>
  <c r="J126"/>
  <c r="BE126"/>
  <c r="BI124"/>
  <c r="F37"/>
  <c r="BD104" i="1" s="1"/>
  <c r="BH124" i="11"/>
  <c r="F36" s="1"/>
  <c r="BC104" i="1" s="1"/>
  <c r="BG124" i="11"/>
  <c r="F35"/>
  <c r="BB104" i="1" s="1"/>
  <c r="BF124" i="11"/>
  <c r="J34" s="1"/>
  <c r="AW104" i="1" s="1"/>
  <c r="T124" i="11"/>
  <c r="T123"/>
  <c r="T122" s="1"/>
  <c r="T121" s="1"/>
  <c r="R124"/>
  <c r="R123"/>
  <c r="R122" s="1"/>
  <c r="R121" s="1"/>
  <c r="P124"/>
  <c r="P123"/>
  <c r="P122" s="1"/>
  <c r="P121" s="1"/>
  <c r="AU104" i="1" s="1"/>
  <c r="BK124" i="11"/>
  <c r="BK123" s="1"/>
  <c r="J124"/>
  <c r="BE124" s="1"/>
  <c r="F115"/>
  <c r="E113"/>
  <c r="F89"/>
  <c r="E87"/>
  <c r="J24"/>
  <c r="E24"/>
  <c r="J118" s="1"/>
  <c r="J92"/>
  <c r="J23"/>
  <c r="J21"/>
  <c r="E21"/>
  <c r="J117"/>
  <c r="J91"/>
  <c r="J20"/>
  <c r="J18"/>
  <c r="E18"/>
  <c r="F118" s="1"/>
  <c r="F92"/>
  <c r="J17"/>
  <c r="J15"/>
  <c r="E15"/>
  <c r="F117"/>
  <c r="F91"/>
  <c r="J14"/>
  <c r="J12"/>
  <c r="J115"/>
  <c r="J89"/>
  <c r="E7"/>
  <c r="E111" s="1"/>
  <c r="E85"/>
  <c r="J37" i="10"/>
  <c r="J36"/>
  <c r="AY103" i="1" s="1"/>
  <c r="J35" i="10"/>
  <c r="AX103" i="1" s="1"/>
  <c r="BI121" i="10"/>
  <c r="F37" s="1"/>
  <c r="BD103" i="1" s="1"/>
  <c r="BH121" i="10"/>
  <c r="F36"/>
  <c r="BC103" i="1" s="1"/>
  <c r="BG121" i="10"/>
  <c r="F35" s="1"/>
  <c r="BB103" i="1" s="1"/>
  <c r="BF121" i="10"/>
  <c r="J34"/>
  <c r="AW103" i="1" s="1"/>
  <c r="F34" i="10"/>
  <c r="BA103" i="1" s="1"/>
  <c r="T121" i="10"/>
  <c r="T120" s="1"/>
  <c r="T119" s="1"/>
  <c r="T118" s="1"/>
  <c r="R121"/>
  <c r="R120" s="1"/>
  <c r="R119" s="1"/>
  <c r="R118" s="1"/>
  <c r="P121"/>
  <c r="P120" s="1"/>
  <c r="P119" s="1"/>
  <c r="P118" s="1"/>
  <c r="AU103" i="1" s="1"/>
  <c r="BK121" i="10"/>
  <c r="BK120"/>
  <c r="J120" s="1"/>
  <c r="J98" s="1"/>
  <c r="BK119"/>
  <c r="J119" s="1"/>
  <c r="J97" s="1"/>
  <c r="BK118"/>
  <c r="J118" s="1"/>
  <c r="J121"/>
  <c r="BE121"/>
  <c r="J33" s="1"/>
  <c r="AV103" i="1" s="1"/>
  <c r="AT103" s="1"/>
  <c r="F112" i="10"/>
  <c r="E110"/>
  <c r="F89"/>
  <c r="E87"/>
  <c r="J24"/>
  <c r="E24"/>
  <c r="J115"/>
  <c r="J92"/>
  <c r="J23"/>
  <c r="J21"/>
  <c r="E21"/>
  <c r="J114" s="1"/>
  <c r="J91"/>
  <c r="J20"/>
  <c r="J18"/>
  <c r="E18"/>
  <c r="F115"/>
  <c r="F92"/>
  <c r="J17"/>
  <c r="J15"/>
  <c r="E15"/>
  <c r="F114" s="1"/>
  <c r="F91"/>
  <c r="J14"/>
  <c r="J12"/>
  <c r="J112" s="1"/>
  <c r="J89"/>
  <c r="E7"/>
  <c r="E108"/>
  <c r="E85"/>
  <c r="J37" i="9"/>
  <c r="J36"/>
  <c r="AY102" i="1"/>
  <c r="J35" i="9"/>
  <c r="AX102" i="1"/>
  <c r="BI121" i="9"/>
  <c r="F37"/>
  <c r="BD102" i="1" s="1"/>
  <c r="BH121" i="9"/>
  <c r="F36" s="1"/>
  <c r="BC102" i="1" s="1"/>
  <c r="BG121" i="9"/>
  <c r="F35"/>
  <c r="BB102" i="1" s="1"/>
  <c r="BF121" i="9"/>
  <c r="J34" s="1"/>
  <c r="AW102" i="1" s="1"/>
  <c r="T121" i="9"/>
  <c r="T120"/>
  <c r="T119" s="1"/>
  <c r="T118" s="1"/>
  <c r="R121"/>
  <c r="R120"/>
  <c r="R119" s="1"/>
  <c r="R118" s="1"/>
  <c r="P121"/>
  <c r="P120"/>
  <c r="P119" s="1"/>
  <c r="P118" s="1"/>
  <c r="AU102" i="1" s="1"/>
  <c r="BK121" i="9"/>
  <c r="BK120" s="1"/>
  <c r="J121"/>
  <c r="BE121"/>
  <c r="J33" s="1"/>
  <c r="AV102" i="1" s="1"/>
  <c r="F112" i="9"/>
  <c r="E110"/>
  <c r="F89"/>
  <c r="E87"/>
  <c r="J24"/>
  <c r="E24"/>
  <c r="J115"/>
  <c r="J92"/>
  <c r="J23"/>
  <c r="J21"/>
  <c r="E21"/>
  <c r="J114" s="1"/>
  <c r="J91"/>
  <c r="J20"/>
  <c r="J18"/>
  <c r="E18"/>
  <c r="F115"/>
  <c r="F92"/>
  <c r="J17"/>
  <c r="J15"/>
  <c r="E15"/>
  <c r="F114" s="1"/>
  <c r="F91"/>
  <c r="J14"/>
  <c r="J12"/>
  <c r="J112" s="1"/>
  <c r="J89"/>
  <c r="E7"/>
  <c r="E108"/>
  <c r="E85"/>
  <c r="J37" i="8"/>
  <c r="J36"/>
  <c r="AY101" i="1"/>
  <c r="J35" i="8"/>
  <c r="AX101" i="1"/>
  <c r="BI121" i="8"/>
  <c r="F37"/>
  <c r="BD101" i="1" s="1"/>
  <c r="BH121" i="8"/>
  <c r="F36" s="1"/>
  <c r="BC101" i="1" s="1"/>
  <c r="BG121" i="8"/>
  <c r="F35"/>
  <c r="BB101" i="1" s="1"/>
  <c r="BF121" i="8"/>
  <c r="J34" s="1"/>
  <c r="AW101" i="1" s="1"/>
  <c r="T121" i="8"/>
  <c r="T120"/>
  <c r="T119" s="1"/>
  <c r="T118" s="1"/>
  <c r="R121"/>
  <c r="R120"/>
  <c r="R119" s="1"/>
  <c r="R118" s="1"/>
  <c r="P121"/>
  <c r="P120"/>
  <c r="P119" s="1"/>
  <c r="P118" s="1"/>
  <c r="AU101" i="1" s="1"/>
  <c r="BK121" i="8"/>
  <c r="BK120" s="1"/>
  <c r="J121"/>
  <c r="BE121"/>
  <c r="J33" s="1"/>
  <c r="AV101" i="1" s="1"/>
  <c r="AT101" s="1"/>
  <c r="F112" i="8"/>
  <c r="E110"/>
  <c r="F89"/>
  <c r="E87"/>
  <c r="J24"/>
  <c r="E24"/>
  <c r="J115"/>
  <c r="J92"/>
  <c r="J23"/>
  <c r="J21"/>
  <c r="E21"/>
  <c r="J114" s="1"/>
  <c r="J91"/>
  <c r="J20"/>
  <c r="J18"/>
  <c r="E18"/>
  <c r="F115"/>
  <c r="F92"/>
  <c r="J17"/>
  <c r="J15"/>
  <c r="E15"/>
  <c r="F114" s="1"/>
  <c r="F91"/>
  <c r="J14"/>
  <c r="J12"/>
  <c r="J112" s="1"/>
  <c r="J89"/>
  <c r="E7"/>
  <c r="E108"/>
  <c r="E85"/>
  <c r="J37" i="7"/>
  <c r="J36"/>
  <c r="AY100" i="1"/>
  <c r="J35" i="7"/>
  <c r="AX100" i="1"/>
  <c r="BI121" i="7"/>
  <c r="F37"/>
  <c r="BD100" i="1" s="1"/>
  <c r="BH121" i="7"/>
  <c r="F36" s="1"/>
  <c r="BC100" i="1" s="1"/>
  <c r="BG121" i="7"/>
  <c r="F35"/>
  <c r="BB100" i="1" s="1"/>
  <c r="BF121" i="7"/>
  <c r="J34" s="1"/>
  <c r="AW100" i="1" s="1"/>
  <c r="T121" i="7"/>
  <c r="T120"/>
  <c r="T119" s="1"/>
  <c r="T118" s="1"/>
  <c r="R121"/>
  <c r="R120"/>
  <c r="R119" s="1"/>
  <c r="R118" s="1"/>
  <c r="P121"/>
  <c r="P120"/>
  <c r="P119" s="1"/>
  <c r="P118" s="1"/>
  <c r="AU100" i="1" s="1"/>
  <c r="BK121" i="7"/>
  <c r="BK120" s="1"/>
  <c r="J121"/>
  <c r="BE121"/>
  <c r="J33" s="1"/>
  <c r="AV100" i="1" s="1"/>
  <c r="AT100" s="1"/>
  <c r="F112" i="7"/>
  <c r="E110"/>
  <c r="F89"/>
  <c r="E87"/>
  <c r="J24"/>
  <c r="E24"/>
  <c r="J115"/>
  <c r="J92"/>
  <c r="J23"/>
  <c r="J21"/>
  <c r="E21"/>
  <c r="J114" s="1"/>
  <c r="J91"/>
  <c r="J20"/>
  <c r="J18"/>
  <c r="E18"/>
  <c r="F115"/>
  <c r="F92"/>
  <c r="J17"/>
  <c r="J15"/>
  <c r="E15"/>
  <c r="F114" s="1"/>
  <c r="F91"/>
  <c r="J14"/>
  <c r="J12"/>
  <c r="J112" s="1"/>
  <c r="J89"/>
  <c r="E7"/>
  <c r="E108"/>
  <c r="E85"/>
  <c r="J37" i="6"/>
  <c r="J36"/>
  <c r="AY99" i="1"/>
  <c r="J35" i="6"/>
  <c r="AX99" i="1"/>
  <c r="BI121" i="6"/>
  <c r="F37"/>
  <c r="BD99" i="1" s="1"/>
  <c r="BH121" i="6"/>
  <c r="F36" s="1"/>
  <c r="BC99" i="1" s="1"/>
  <c r="BG121" i="6"/>
  <c r="F35"/>
  <c r="BB99" i="1" s="1"/>
  <c r="BF121" i="6"/>
  <c r="J34" s="1"/>
  <c r="AW99" i="1" s="1"/>
  <c r="T121" i="6"/>
  <c r="T120"/>
  <c r="T119" s="1"/>
  <c r="T118" s="1"/>
  <c r="R121"/>
  <c r="R120"/>
  <c r="R119" s="1"/>
  <c r="R118" s="1"/>
  <c r="P121"/>
  <c r="P120"/>
  <c r="P119" s="1"/>
  <c r="P118" s="1"/>
  <c r="AU99" i="1" s="1"/>
  <c r="BK121" i="6"/>
  <c r="BK120" s="1"/>
  <c r="J121"/>
  <c r="BE121"/>
  <c r="J33" s="1"/>
  <c r="AV99" i="1" s="1"/>
  <c r="AT99" s="1"/>
  <c r="F112" i="6"/>
  <c r="E110"/>
  <c r="F89"/>
  <c r="E87"/>
  <c r="J24"/>
  <c r="E24"/>
  <c r="J115"/>
  <c r="J92"/>
  <c r="J23"/>
  <c r="J21"/>
  <c r="E21"/>
  <c r="J114" s="1"/>
  <c r="J91"/>
  <c r="J20"/>
  <c r="J18"/>
  <c r="E18"/>
  <c r="F115"/>
  <c r="F92"/>
  <c r="J17"/>
  <c r="J15"/>
  <c r="E15"/>
  <c r="F114" s="1"/>
  <c r="F91"/>
  <c r="J14"/>
  <c r="J12"/>
  <c r="J112" s="1"/>
  <c r="J89"/>
  <c r="E7"/>
  <c r="E108"/>
  <c r="E85"/>
  <c r="J37" i="5"/>
  <c r="J36"/>
  <c r="AY98" i="1"/>
  <c r="J35" i="5"/>
  <c r="AX98" i="1"/>
  <c r="BI121" i="5"/>
  <c r="F37"/>
  <c r="BD98" i="1" s="1"/>
  <c r="BH121" i="5"/>
  <c r="F36" s="1"/>
  <c r="BC98" i="1" s="1"/>
  <c r="BG121" i="5"/>
  <c r="F35"/>
  <c r="BB98" i="1" s="1"/>
  <c r="BF121" i="5"/>
  <c r="J34" s="1"/>
  <c r="AW98" i="1" s="1"/>
  <c r="T121" i="5"/>
  <c r="T120"/>
  <c r="T119" s="1"/>
  <c r="T118" s="1"/>
  <c r="R121"/>
  <c r="R120"/>
  <c r="R119" s="1"/>
  <c r="R118" s="1"/>
  <c r="P121"/>
  <c r="P120"/>
  <c r="P119" s="1"/>
  <c r="P118" s="1"/>
  <c r="AU98" i="1" s="1"/>
  <c r="BK121" i="5"/>
  <c r="BK120" s="1"/>
  <c r="J121"/>
  <c r="BE121"/>
  <c r="J33" s="1"/>
  <c r="AV98" i="1" s="1"/>
  <c r="AT98" s="1"/>
  <c r="F112" i="5"/>
  <c r="E110"/>
  <c r="F89"/>
  <c r="E87"/>
  <c r="J24"/>
  <c r="E24"/>
  <c r="J115"/>
  <c r="J92"/>
  <c r="J23"/>
  <c r="J21"/>
  <c r="E21"/>
  <c r="J114" s="1"/>
  <c r="J91"/>
  <c r="J20"/>
  <c r="J18"/>
  <c r="E18"/>
  <c r="F115"/>
  <c r="F92"/>
  <c r="J17"/>
  <c r="J15"/>
  <c r="E15"/>
  <c r="F114" s="1"/>
  <c r="F91"/>
  <c r="J14"/>
  <c r="J12"/>
  <c r="J112" s="1"/>
  <c r="J89"/>
  <c r="E7"/>
  <c r="E108"/>
  <c r="E85"/>
  <c r="J37" i="4"/>
  <c r="J36"/>
  <c r="AY97" i="1"/>
  <c r="J35" i="4"/>
  <c r="AX97" i="1"/>
  <c r="BI121" i="4"/>
  <c r="F37"/>
  <c r="BD97" i="1" s="1"/>
  <c r="BH121" i="4"/>
  <c r="F36" s="1"/>
  <c r="BC97" i="1" s="1"/>
  <c r="BG121" i="4"/>
  <c r="F35"/>
  <c r="BB97" i="1" s="1"/>
  <c r="BF121" i="4"/>
  <c r="J34" s="1"/>
  <c r="AW97" i="1" s="1"/>
  <c r="T121" i="4"/>
  <c r="T120"/>
  <c r="T119" s="1"/>
  <c r="T118" s="1"/>
  <c r="R121"/>
  <c r="R120"/>
  <c r="R119" s="1"/>
  <c r="R118" s="1"/>
  <c r="P121"/>
  <c r="P120"/>
  <c r="P119" s="1"/>
  <c r="P118" s="1"/>
  <c r="AU97" i="1" s="1"/>
  <c r="BK121" i="4"/>
  <c r="BK120" s="1"/>
  <c r="J121"/>
  <c r="BE121"/>
  <c r="J33" s="1"/>
  <c r="AV97" i="1" s="1"/>
  <c r="AT97" s="1"/>
  <c r="F112" i="4"/>
  <c r="E110"/>
  <c r="F89"/>
  <c r="E87"/>
  <c r="J24"/>
  <c r="E24"/>
  <c r="J115"/>
  <c r="J92"/>
  <c r="J23"/>
  <c r="J21"/>
  <c r="E21"/>
  <c r="J114" s="1"/>
  <c r="J91"/>
  <c r="J20"/>
  <c r="J18"/>
  <c r="E18"/>
  <c r="F115"/>
  <c r="F92"/>
  <c r="J17"/>
  <c r="J15"/>
  <c r="E15"/>
  <c r="F114" s="1"/>
  <c r="F91"/>
  <c r="J14"/>
  <c r="J12"/>
  <c r="J112" s="1"/>
  <c r="J89"/>
  <c r="E7"/>
  <c r="E108"/>
  <c r="E85"/>
  <c r="J37" i="3"/>
  <c r="J36"/>
  <c r="AY96" i="1"/>
  <c r="J35" i="3"/>
  <c r="AX96" i="1"/>
  <c r="BI121" i="3"/>
  <c r="F37"/>
  <c r="BD96" i="1" s="1"/>
  <c r="BH121" i="3"/>
  <c r="F36" s="1"/>
  <c r="BC96" i="1" s="1"/>
  <c r="BG121" i="3"/>
  <c r="F35"/>
  <c r="BB96" i="1" s="1"/>
  <c r="BF121" i="3"/>
  <c r="J34" s="1"/>
  <c r="AW96" i="1" s="1"/>
  <c r="T121" i="3"/>
  <c r="T120"/>
  <c r="T119" s="1"/>
  <c r="T118" s="1"/>
  <c r="R121"/>
  <c r="R120"/>
  <c r="R119" s="1"/>
  <c r="R118" s="1"/>
  <c r="P121"/>
  <c r="P120"/>
  <c r="P119" s="1"/>
  <c r="P118" s="1"/>
  <c r="AU96" i="1" s="1"/>
  <c r="BK121" i="3"/>
  <c r="BK120" s="1"/>
  <c r="J121"/>
  <c r="BE121"/>
  <c r="J33" s="1"/>
  <c r="AV96" i="1" s="1"/>
  <c r="AT96" s="1"/>
  <c r="F112" i="3"/>
  <c r="E110"/>
  <c r="F89"/>
  <c r="E87"/>
  <c r="J24"/>
  <c r="E24"/>
  <c r="J115"/>
  <c r="J92"/>
  <c r="J23"/>
  <c r="J21"/>
  <c r="E21"/>
  <c r="J114" s="1"/>
  <c r="J91"/>
  <c r="J20"/>
  <c r="J18"/>
  <c r="E18"/>
  <c r="F115"/>
  <c r="F92"/>
  <c r="J17"/>
  <c r="J15"/>
  <c r="E15"/>
  <c r="F114" s="1"/>
  <c r="F91"/>
  <c r="J14"/>
  <c r="J12"/>
  <c r="J112" s="1"/>
  <c r="J89"/>
  <c r="E7"/>
  <c r="E108"/>
  <c r="E85"/>
  <c r="J37" i="2"/>
  <c r="J36"/>
  <c r="AY95" i="1"/>
  <c r="J35" i="2"/>
  <c r="AX95" i="1"/>
  <c r="BI693" i="2"/>
  <c r="BH693"/>
  <c r="BG693"/>
  <c r="BF693"/>
  <c r="T693"/>
  <c r="R693"/>
  <c r="P693"/>
  <c r="BK693"/>
  <c r="J693"/>
  <c r="BE693"/>
  <c r="BI690"/>
  <c r="BH690"/>
  <c r="BG690"/>
  <c r="BF690"/>
  <c r="T690"/>
  <c r="R690"/>
  <c r="P690"/>
  <c r="BK690"/>
  <c r="J690"/>
  <c r="BE690"/>
  <c r="BI687"/>
  <c r="BH687"/>
  <c r="BG687"/>
  <c r="BF687"/>
  <c r="T687"/>
  <c r="R687"/>
  <c r="P687"/>
  <c r="BK687"/>
  <c r="J687"/>
  <c r="BE687"/>
  <c r="BI682"/>
  <c r="BH682"/>
  <c r="BG682"/>
  <c r="BF682"/>
  <c r="T682"/>
  <c r="T681"/>
  <c r="R682"/>
  <c r="R681"/>
  <c r="P682"/>
  <c r="P681"/>
  <c r="BK682"/>
  <c r="BK681"/>
  <c r="J681" s="1"/>
  <c r="J118" s="1"/>
  <c r="J682"/>
  <c r="BE682" s="1"/>
  <c r="BI678"/>
  <c r="BH678"/>
  <c r="BG678"/>
  <c r="BF678"/>
  <c r="T678"/>
  <c r="R678"/>
  <c r="P678"/>
  <c r="BK678"/>
  <c r="J678"/>
  <c r="BE678"/>
  <c r="BI675"/>
  <c r="BH675"/>
  <c r="BG675"/>
  <c r="BF675"/>
  <c r="T675"/>
  <c r="T674"/>
  <c r="R675"/>
  <c r="R674"/>
  <c r="P675"/>
  <c r="P674"/>
  <c r="BK675"/>
  <c r="BK674"/>
  <c r="J674" s="1"/>
  <c r="J117" s="1"/>
  <c r="J675"/>
  <c r="BE675" s="1"/>
  <c r="BI672"/>
  <c r="BH672"/>
  <c r="BG672"/>
  <c r="BF672"/>
  <c r="T672"/>
  <c r="R672"/>
  <c r="P672"/>
  <c r="BK672"/>
  <c r="J672"/>
  <c r="BE672"/>
  <c r="BI668"/>
  <c r="BH668"/>
  <c r="BG668"/>
  <c r="BF668"/>
  <c r="T668"/>
  <c r="R668"/>
  <c r="P668"/>
  <c r="BK668"/>
  <c r="J668"/>
  <c r="BE668"/>
  <c r="BI664"/>
  <c r="BH664"/>
  <c r="BG664"/>
  <c r="BF664"/>
  <c r="T664"/>
  <c r="T663"/>
  <c r="R664"/>
  <c r="R663"/>
  <c r="P664"/>
  <c r="P663"/>
  <c r="BK664"/>
  <c r="BK663"/>
  <c r="J663" s="1"/>
  <c r="J116" s="1"/>
  <c r="J664"/>
  <c r="BE664" s="1"/>
  <c r="BI660"/>
  <c r="BH660"/>
  <c r="BG660"/>
  <c r="BF660"/>
  <c r="T660"/>
  <c r="R660"/>
  <c r="P660"/>
  <c r="BK660"/>
  <c r="J660"/>
  <c r="BE660" s="1"/>
  <c r="BI657"/>
  <c r="BH657"/>
  <c r="BG657"/>
  <c r="BF657"/>
  <c r="T657"/>
  <c r="T656" s="1"/>
  <c r="R657"/>
  <c r="R656" s="1"/>
  <c r="P657"/>
  <c r="P656" s="1"/>
  <c r="BK657"/>
  <c r="BK656" s="1"/>
  <c r="J656" s="1"/>
  <c r="J115" s="1"/>
  <c r="J657"/>
  <c r="BE657"/>
  <c r="BI653"/>
  <c r="BH653"/>
  <c r="BG653"/>
  <c r="BF653"/>
  <c r="T653"/>
  <c r="R653"/>
  <c r="P653"/>
  <c r="BK653"/>
  <c r="J653"/>
  <c r="BE653" s="1"/>
  <c r="BI650"/>
  <c r="BH650"/>
  <c r="BG650"/>
  <c r="BF650"/>
  <c r="T650"/>
  <c r="R650"/>
  <c r="P650"/>
  <c r="BK650"/>
  <c r="J650"/>
  <c r="BE650" s="1"/>
  <c r="BI647"/>
  <c r="BH647"/>
  <c r="BG647"/>
  <c r="BF647"/>
  <c r="T647"/>
  <c r="R647"/>
  <c r="P647"/>
  <c r="BK647"/>
  <c r="J647"/>
  <c r="BE647"/>
  <c r="BI642"/>
  <c r="BH642"/>
  <c r="BG642"/>
  <c r="BF642"/>
  <c r="T642"/>
  <c r="T641"/>
  <c r="R642"/>
  <c r="R641"/>
  <c r="P642"/>
  <c r="P641"/>
  <c r="BK642"/>
  <c r="BK641"/>
  <c r="J641" s="1"/>
  <c r="J114" s="1"/>
  <c r="J642"/>
  <c r="BE642" s="1"/>
  <c r="BI639"/>
  <c r="BH639"/>
  <c r="BG639"/>
  <c r="BF639"/>
  <c r="T639"/>
  <c r="R639"/>
  <c r="P639"/>
  <c r="BK639"/>
  <c r="J639"/>
  <c r="BE639"/>
  <c r="BI635"/>
  <c r="BH635"/>
  <c r="BG635"/>
  <c r="BF635"/>
  <c r="T635"/>
  <c r="R635"/>
  <c r="P635"/>
  <c r="BK635"/>
  <c r="J635"/>
  <c r="BE635"/>
  <c r="BI632"/>
  <c r="BH632"/>
  <c r="BG632"/>
  <c r="BF632"/>
  <c r="T632"/>
  <c r="R632"/>
  <c r="P632"/>
  <c r="BK632"/>
  <c r="J632"/>
  <c r="BE632"/>
  <c r="BI628"/>
  <c r="BH628"/>
  <c r="BG628"/>
  <c r="BF628"/>
  <c r="T628"/>
  <c r="R628"/>
  <c r="P628"/>
  <c r="BK628"/>
  <c r="J628"/>
  <c r="BE628"/>
  <c r="BI620"/>
  <c r="BH620"/>
  <c r="BG620"/>
  <c r="BF620"/>
  <c r="T620"/>
  <c r="R620"/>
  <c r="P620"/>
  <c r="BK620"/>
  <c r="J620"/>
  <c r="BE620"/>
  <c r="BI617"/>
  <c r="BH617"/>
  <c r="BG617"/>
  <c r="BF617"/>
  <c r="T617"/>
  <c r="R617"/>
  <c r="P617"/>
  <c r="BK617"/>
  <c r="J617"/>
  <c r="BE617"/>
  <c r="BI614"/>
  <c r="BH614"/>
  <c r="BG614"/>
  <c r="BF614"/>
  <c r="T614"/>
  <c r="R614"/>
  <c r="P614"/>
  <c r="BK614"/>
  <c r="J614"/>
  <c r="BE614"/>
  <c r="BI610"/>
  <c r="BH610"/>
  <c r="BG610"/>
  <c r="BF610"/>
  <c r="T610"/>
  <c r="R610"/>
  <c r="P610"/>
  <c r="BK610"/>
  <c r="J610"/>
  <c r="BE610"/>
  <c r="BI606"/>
  <c r="BH606"/>
  <c r="BG606"/>
  <c r="BF606"/>
  <c r="T606"/>
  <c r="R606"/>
  <c r="P606"/>
  <c r="BK606"/>
  <c r="J606"/>
  <c r="BE606"/>
  <c r="BI603"/>
  <c r="BH603"/>
  <c r="BG603"/>
  <c r="BF603"/>
  <c r="T603"/>
  <c r="R603"/>
  <c r="P603"/>
  <c r="BK603"/>
  <c r="J603"/>
  <c r="BE603"/>
  <c r="BI599"/>
  <c r="BH599"/>
  <c r="BG599"/>
  <c r="BF599"/>
  <c r="T599"/>
  <c r="R599"/>
  <c r="P599"/>
  <c r="BK599"/>
  <c r="J599"/>
  <c r="BE599"/>
  <c r="BI585"/>
  <c r="BH585"/>
  <c r="BG585"/>
  <c r="BF585"/>
  <c r="T585"/>
  <c r="R585"/>
  <c r="P585"/>
  <c r="BK585"/>
  <c r="J585"/>
  <c r="BE585"/>
  <c r="BI582"/>
  <c r="BH582"/>
  <c r="BG582"/>
  <c r="BF582"/>
  <c r="T582"/>
  <c r="R582"/>
  <c r="P582"/>
  <c r="BK582"/>
  <c r="J582"/>
  <c r="BE582"/>
  <c r="BI580"/>
  <c r="BH580"/>
  <c r="BG580"/>
  <c r="BF580"/>
  <c r="T580"/>
  <c r="R580"/>
  <c r="P580"/>
  <c r="BK580"/>
  <c r="J580"/>
  <c r="BE580"/>
  <c r="BI577"/>
  <c r="BH577"/>
  <c r="BG577"/>
  <c r="BF577"/>
  <c r="T577"/>
  <c r="R577"/>
  <c r="P577"/>
  <c r="BK577"/>
  <c r="J577"/>
  <c r="BE577"/>
  <c r="BI574"/>
  <c r="BH574"/>
  <c r="BG574"/>
  <c r="BF574"/>
  <c r="T574"/>
  <c r="T573"/>
  <c r="R574"/>
  <c r="R573"/>
  <c r="P574"/>
  <c r="P573"/>
  <c r="BK574"/>
  <c r="BK573"/>
  <c r="J573" s="1"/>
  <c r="J113" s="1"/>
  <c r="J574"/>
  <c r="BE574" s="1"/>
  <c r="BI570"/>
  <c r="BH570"/>
  <c r="BG570"/>
  <c r="BF570"/>
  <c r="T570"/>
  <c r="R570"/>
  <c r="P570"/>
  <c r="BK570"/>
  <c r="J570"/>
  <c r="BE570"/>
  <c r="BI567"/>
  <c r="BH567"/>
  <c r="BG567"/>
  <c r="BF567"/>
  <c r="T567"/>
  <c r="R567"/>
  <c r="P567"/>
  <c r="BK567"/>
  <c r="J567"/>
  <c r="BE567"/>
  <c r="BI562"/>
  <c r="BH562"/>
  <c r="BG562"/>
  <c r="BF562"/>
  <c r="T562"/>
  <c r="T561"/>
  <c r="R562"/>
  <c r="R561"/>
  <c r="P562"/>
  <c r="P561"/>
  <c r="BK562"/>
  <c r="BK561"/>
  <c r="J561" s="1"/>
  <c r="J112" s="1"/>
  <c r="J562"/>
  <c r="BE562" s="1"/>
  <c r="BI559"/>
  <c r="BH559"/>
  <c r="BG559"/>
  <c r="BF559"/>
  <c r="T559"/>
  <c r="R559"/>
  <c r="P559"/>
  <c r="BK559"/>
  <c r="J559"/>
  <c r="BE559"/>
  <c r="BI556"/>
  <c r="BH556"/>
  <c r="BG556"/>
  <c r="BF556"/>
  <c r="T556"/>
  <c r="R556"/>
  <c r="P556"/>
  <c r="BK556"/>
  <c r="J556"/>
  <c r="BE556"/>
  <c r="BI553"/>
  <c r="BH553"/>
  <c r="BG553"/>
  <c r="BF553"/>
  <c r="T553"/>
  <c r="R553"/>
  <c r="P553"/>
  <c r="BK553"/>
  <c r="J553"/>
  <c r="BE553"/>
  <c r="BI550"/>
  <c r="BH550"/>
  <c r="BG550"/>
  <c r="BF550"/>
  <c r="T550"/>
  <c r="R550"/>
  <c r="P550"/>
  <c r="BK550"/>
  <c r="J550"/>
  <c r="BE550"/>
  <c r="BI546"/>
  <c r="BH546"/>
  <c r="BG546"/>
  <c r="BF546"/>
  <c r="T546"/>
  <c r="R546"/>
  <c r="P546"/>
  <c r="BK546"/>
  <c r="J546"/>
  <c r="BE546"/>
  <c r="BI532"/>
  <c r="BH532"/>
  <c r="BG532"/>
  <c r="BF532"/>
  <c r="T532"/>
  <c r="R532"/>
  <c r="P532"/>
  <c r="BK532"/>
  <c r="J532"/>
  <c r="BE532"/>
  <c r="BI527"/>
  <c r="BH527"/>
  <c r="BG527"/>
  <c r="BF527"/>
  <c r="T527"/>
  <c r="R527"/>
  <c r="P527"/>
  <c r="BK527"/>
  <c r="J527"/>
  <c r="BE527"/>
  <c r="BI524"/>
  <c r="BH524"/>
  <c r="BG524"/>
  <c r="BF524"/>
  <c r="T524"/>
  <c r="R524"/>
  <c r="P524"/>
  <c r="BK524"/>
  <c r="J524"/>
  <c r="BE524"/>
  <c r="BI521"/>
  <c r="BH521"/>
  <c r="BG521"/>
  <c r="BF521"/>
  <c r="T521"/>
  <c r="R521"/>
  <c r="P521"/>
  <c r="BK521"/>
  <c r="J521"/>
  <c r="BE521"/>
  <c r="BI518"/>
  <c r="BH518"/>
  <c r="BG518"/>
  <c r="BF518"/>
  <c r="T518"/>
  <c r="R518"/>
  <c r="P518"/>
  <c r="BK518"/>
  <c r="J518"/>
  <c r="BE518"/>
  <c r="BI515"/>
  <c r="BH515"/>
  <c r="BG515"/>
  <c r="BF515"/>
  <c r="T515"/>
  <c r="T514"/>
  <c r="R515"/>
  <c r="R514"/>
  <c r="P515"/>
  <c r="P514"/>
  <c r="BK515"/>
  <c r="BK514"/>
  <c r="J514" s="1"/>
  <c r="J111" s="1"/>
  <c r="J515"/>
  <c r="BE515" s="1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8"/>
  <c r="BH508"/>
  <c r="BG508"/>
  <c r="BF508"/>
  <c r="T508"/>
  <c r="R508"/>
  <c r="P508"/>
  <c r="BK508"/>
  <c r="J508"/>
  <c r="BE508"/>
  <c r="BI506"/>
  <c r="BH506"/>
  <c r="BG506"/>
  <c r="BF506"/>
  <c r="T506"/>
  <c r="R506"/>
  <c r="P506"/>
  <c r="BK506"/>
  <c r="J506"/>
  <c r="BE506"/>
  <c r="BI504"/>
  <c r="BH504"/>
  <c r="BG504"/>
  <c r="BF504"/>
  <c r="T504"/>
  <c r="R504"/>
  <c r="P504"/>
  <c r="BK504"/>
  <c r="J504"/>
  <c r="BE504"/>
  <c r="BI501"/>
  <c r="BH501"/>
  <c r="BG501"/>
  <c r="BF501"/>
  <c r="T501"/>
  <c r="R501"/>
  <c r="P501"/>
  <c r="BK501"/>
  <c r="J501"/>
  <c r="BE501"/>
  <c r="BI499"/>
  <c r="BH499"/>
  <c r="BG499"/>
  <c r="BF499"/>
  <c r="T499"/>
  <c r="R499"/>
  <c r="P499"/>
  <c r="BK499"/>
  <c r="J499"/>
  <c r="BE499"/>
  <c r="BI496"/>
  <c r="BH496"/>
  <c r="BG496"/>
  <c r="BF496"/>
  <c r="T496"/>
  <c r="R496"/>
  <c r="P496"/>
  <c r="BK496"/>
  <c r="J496"/>
  <c r="BE496"/>
  <c r="BI494"/>
  <c r="BH494"/>
  <c r="BG494"/>
  <c r="BF494"/>
  <c r="T494"/>
  <c r="R494"/>
  <c r="P494"/>
  <c r="BK494"/>
  <c r="J494"/>
  <c r="BE494"/>
  <c r="BI492"/>
  <c r="BH492"/>
  <c r="BG492"/>
  <c r="BF492"/>
  <c r="T492"/>
  <c r="R492"/>
  <c r="P492"/>
  <c r="BK492"/>
  <c r="J492"/>
  <c r="BE492"/>
  <c r="BI488"/>
  <c r="BH488"/>
  <c r="BG488"/>
  <c r="BF488"/>
  <c r="T488"/>
  <c r="R488"/>
  <c r="P488"/>
  <c r="BK488"/>
  <c r="J488"/>
  <c r="BE488"/>
  <c r="BI483"/>
  <c r="BH483"/>
  <c r="BG483"/>
  <c r="BF483"/>
  <c r="T483"/>
  <c r="R483"/>
  <c r="P483"/>
  <c r="BK483"/>
  <c r="J483"/>
  <c r="BE483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T473"/>
  <c r="R474"/>
  <c r="R473"/>
  <c r="P474"/>
  <c r="P473"/>
  <c r="BK474"/>
  <c r="BK473"/>
  <c r="J473" s="1"/>
  <c r="J110" s="1"/>
  <c r="J474"/>
  <c r="BE474" s="1"/>
  <c r="BI471"/>
  <c r="BH471"/>
  <c r="BG471"/>
  <c r="BF471"/>
  <c r="T471"/>
  <c r="R471"/>
  <c r="P471"/>
  <c r="BK471"/>
  <c r="J471"/>
  <c r="BE471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61"/>
  <c r="BH461"/>
  <c r="BG461"/>
  <c r="BF461"/>
  <c r="T461"/>
  <c r="R461"/>
  <c r="P461"/>
  <c r="BK461"/>
  <c r="J461"/>
  <c r="BE461"/>
  <c r="BI458"/>
  <c r="BH458"/>
  <c r="BG458"/>
  <c r="BF458"/>
  <c r="T458"/>
  <c r="R458"/>
  <c r="P458"/>
  <c r="BK458"/>
  <c r="J458"/>
  <c r="BE458"/>
  <c r="BI456"/>
  <c r="BH456"/>
  <c r="BG456"/>
  <c r="BF456"/>
  <c r="T456"/>
  <c r="R456"/>
  <c r="P456"/>
  <c r="BK456"/>
  <c r="J456"/>
  <c r="BE456"/>
  <c r="BI454"/>
  <c r="BH454"/>
  <c r="BG454"/>
  <c r="BF454"/>
  <c r="T454"/>
  <c r="R454"/>
  <c r="P454"/>
  <c r="BK454"/>
  <c r="J454"/>
  <c r="BE454"/>
  <c r="BI449"/>
  <c r="BH449"/>
  <c r="BG449"/>
  <c r="BF449"/>
  <c r="T449"/>
  <c r="R449"/>
  <c r="P449"/>
  <c r="BK449"/>
  <c r="J449"/>
  <c r="BE449"/>
  <c r="BI445"/>
  <c r="BH445"/>
  <c r="BG445"/>
  <c r="BF445"/>
  <c r="T445"/>
  <c r="T444"/>
  <c r="R445"/>
  <c r="R444"/>
  <c r="P445"/>
  <c r="P444"/>
  <c r="BK445"/>
  <c r="BK444"/>
  <c r="J444" s="1"/>
  <c r="J109" s="1"/>
  <c r="J445"/>
  <c r="BE445" s="1"/>
  <c r="BI442"/>
  <c r="BH442"/>
  <c r="BG442"/>
  <c r="BF442"/>
  <c r="T442"/>
  <c r="R442"/>
  <c r="P442"/>
  <c r="BK442"/>
  <c r="J442"/>
  <c r="BE442"/>
  <c r="BI439"/>
  <c r="BH439"/>
  <c r="BG439"/>
  <c r="BF439"/>
  <c r="T439"/>
  <c r="R439"/>
  <c r="P439"/>
  <c r="BK439"/>
  <c r="J439"/>
  <c r="BE439"/>
  <c r="BI436"/>
  <c r="BH436"/>
  <c r="BG436"/>
  <c r="BF436"/>
  <c r="T436"/>
  <c r="R436"/>
  <c r="P436"/>
  <c r="BK436"/>
  <c r="J436"/>
  <c r="BE436"/>
  <c r="BI433"/>
  <c r="BH433"/>
  <c r="BG433"/>
  <c r="BF433"/>
  <c r="T433"/>
  <c r="R433"/>
  <c r="P433"/>
  <c r="BK433"/>
  <c r="J433"/>
  <c r="BE433"/>
  <c r="BI430"/>
  <c r="BH430"/>
  <c r="BG430"/>
  <c r="BF430"/>
  <c r="T430"/>
  <c r="T429"/>
  <c r="R430"/>
  <c r="R429"/>
  <c r="P430"/>
  <c r="P429"/>
  <c r="BK430"/>
  <c r="BK429"/>
  <c r="J429" s="1"/>
  <c r="J108" s="1"/>
  <c r="J430"/>
  <c r="BE430" s="1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7"/>
  <c r="BH417"/>
  <c r="BG417"/>
  <c r="BF417"/>
  <c r="T417"/>
  <c r="R417"/>
  <c r="P417"/>
  <c r="BK417"/>
  <c r="J417"/>
  <c r="BE417"/>
  <c r="BI415"/>
  <c r="BH415"/>
  <c r="BG415"/>
  <c r="BF415"/>
  <c r="T415"/>
  <c r="T414"/>
  <c r="R415"/>
  <c r="R414"/>
  <c r="P415"/>
  <c r="P414"/>
  <c r="BK415"/>
  <c r="BK414"/>
  <c r="J414" s="1"/>
  <c r="J107" s="1"/>
  <c r="J415"/>
  <c r="BE415" s="1"/>
  <c r="BI412"/>
  <c r="BH412"/>
  <c r="BG412"/>
  <c r="BF412"/>
  <c r="T412"/>
  <c r="R412"/>
  <c r="P412"/>
  <c r="BK412"/>
  <c r="J412"/>
  <c r="BE412"/>
  <c r="BI408"/>
  <c r="BH408"/>
  <c r="BG408"/>
  <c r="BF408"/>
  <c r="T408"/>
  <c r="R408"/>
  <c r="P408"/>
  <c r="BK408"/>
  <c r="J408"/>
  <c r="BE408"/>
  <c r="BI399"/>
  <c r="BH399"/>
  <c r="BG399"/>
  <c r="BF399"/>
  <c r="T399"/>
  <c r="T398"/>
  <c r="R399"/>
  <c r="R398"/>
  <c r="P399"/>
  <c r="P398"/>
  <c r="BK399"/>
  <c r="BK398"/>
  <c r="J398" s="1"/>
  <c r="J106" s="1"/>
  <c r="J399"/>
  <c r="BE399" s="1"/>
  <c r="BI396"/>
  <c r="BH396"/>
  <c r="BG396"/>
  <c r="BF396"/>
  <c r="T396"/>
  <c r="R396"/>
  <c r="P396"/>
  <c r="BK396"/>
  <c r="J396"/>
  <c r="BE396"/>
  <c r="BI393"/>
  <c r="BH393"/>
  <c r="BG393"/>
  <c r="BF393"/>
  <c r="T393"/>
  <c r="R393"/>
  <c r="P393"/>
  <c r="BK393"/>
  <c r="J393"/>
  <c r="BE393"/>
  <c r="BI390"/>
  <c r="BH390"/>
  <c r="BG390"/>
  <c r="BF390"/>
  <c r="T390"/>
  <c r="R390"/>
  <c r="P390"/>
  <c r="BK390"/>
  <c r="J390"/>
  <c r="BE390"/>
  <c r="BI387"/>
  <c r="BH387"/>
  <c r="BG387"/>
  <c r="BF387"/>
  <c r="T387"/>
  <c r="R387"/>
  <c r="P387"/>
  <c r="BK387"/>
  <c r="J387"/>
  <c r="BE387"/>
  <c r="BI383"/>
  <c r="BH383"/>
  <c r="BG383"/>
  <c r="BF383"/>
  <c r="T383"/>
  <c r="R383"/>
  <c r="P383"/>
  <c r="BK383"/>
  <c r="J383"/>
  <c r="BE383"/>
  <c r="BI379"/>
  <c r="BH379"/>
  <c r="BG379"/>
  <c r="BF379"/>
  <c r="T379"/>
  <c r="R379"/>
  <c r="P379"/>
  <c r="BK379"/>
  <c r="J379"/>
  <c r="BE379"/>
  <c r="BI376"/>
  <c r="BH376"/>
  <c r="BG376"/>
  <c r="BF376"/>
  <c r="T376"/>
  <c r="R376"/>
  <c r="P376"/>
  <c r="BK376"/>
  <c r="J376"/>
  <c r="BE376"/>
  <c r="BI373"/>
  <c r="BH373"/>
  <c r="BG373"/>
  <c r="BF373"/>
  <c r="T373"/>
  <c r="T372"/>
  <c r="T371" s="1"/>
  <c r="R373"/>
  <c r="R372" s="1"/>
  <c r="R371" s="1"/>
  <c r="P373"/>
  <c r="P372"/>
  <c r="P371" s="1"/>
  <c r="BK373"/>
  <c r="BK372" s="1"/>
  <c r="J373"/>
  <c r="BE373"/>
  <c r="BI369"/>
  <c r="BH369"/>
  <c r="BG369"/>
  <c r="BF369"/>
  <c r="T369"/>
  <c r="T368"/>
  <c r="R369"/>
  <c r="R368"/>
  <c r="P369"/>
  <c r="P368"/>
  <c r="BK369"/>
  <c r="BK368"/>
  <c r="J368" s="1"/>
  <c r="J103" s="1"/>
  <c r="J369"/>
  <c r="BE369" s="1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T358"/>
  <c r="R359"/>
  <c r="R358"/>
  <c r="P359"/>
  <c r="P358"/>
  <c r="BK359"/>
  <c r="BK358"/>
  <c r="J358" s="1"/>
  <c r="J102" s="1"/>
  <c r="J359"/>
  <c r="BE359" s="1"/>
  <c r="BI355"/>
  <c r="BH355"/>
  <c r="BG355"/>
  <c r="BF355"/>
  <c r="T355"/>
  <c r="R355"/>
  <c r="P355"/>
  <c r="BK355"/>
  <c r="J355"/>
  <c r="BE355"/>
  <c r="BI348"/>
  <c r="BH348"/>
  <c r="BG348"/>
  <c r="BF348"/>
  <c r="T348"/>
  <c r="R348"/>
  <c r="P348"/>
  <c r="BK348"/>
  <c r="J348"/>
  <c r="BE348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4"/>
  <c r="BH314"/>
  <c r="BG314"/>
  <c r="BF314"/>
  <c r="T314"/>
  <c r="R314"/>
  <c r="P314"/>
  <c r="BK314"/>
  <c r="J314"/>
  <c r="BE314"/>
  <c r="BI310"/>
  <c r="BH310"/>
  <c r="BG310"/>
  <c r="BF310"/>
  <c r="T310"/>
  <c r="R310"/>
  <c r="P310"/>
  <c r="BK310"/>
  <c r="J310"/>
  <c r="BE310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T269"/>
  <c r="R270"/>
  <c r="R269"/>
  <c r="P270"/>
  <c r="P269"/>
  <c r="BK270"/>
  <c r="BK269"/>
  <c r="J269" s="1"/>
  <c r="J101" s="1"/>
  <c r="J270"/>
  <c r="BE270" s="1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T196"/>
  <c r="R197"/>
  <c r="R196"/>
  <c r="P197"/>
  <c r="P196"/>
  <c r="BK197"/>
  <c r="BK196"/>
  <c r="J196" s="1"/>
  <c r="J100" s="1"/>
  <c r="J197"/>
  <c r="BE197" s="1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4"/>
  <c r="BH184"/>
  <c r="BG184"/>
  <c r="BF184"/>
  <c r="T184"/>
  <c r="T183"/>
  <c r="R184"/>
  <c r="R183"/>
  <c r="P184"/>
  <c r="P183"/>
  <c r="BK184"/>
  <c r="BK183"/>
  <c r="J183" s="1"/>
  <c r="J99" s="1"/>
  <c r="J184"/>
  <c r="BE184" s="1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F37"/>
  <c r="BD95" i="1" s="1"/>
  <c r="BD94" s="1"/>
  <c r="W33" s="1"/>
  <c r="BH141" i="2"/>
  <c r="F36" s="1"/>
  <c r="BC95" i="1" s="1"/>
  <c r="BC94" s="1"/>
  <c r="BG141" i="2"/>
  <c r="F35"/>
  <c r="BB95" i="1" s="1"/>
  <c r="BB94" s="1"/>
  <c r="BF141" i="2"/>
  <c r="J34" s="1"/>
  <c r="AW95" i="1" s="1"/>
  <c r="T141" i="2"/>
  <c r="T140"/>
  <c r="T139" s="1"/>
  <c r="T138" s="1"/>
  <c r="R141"/>
  <c r="R140"/>
  <c r="R139" s="1"/>
  <c r="R138" s="1"/>
  <c r="P141"/>
  <c r="P140"/>
  <c r="P139" s="1"/>
  <c r="P138" s="1"/>
  <c r="AU95" i="1" s="1"/>
  <c r="AU94" s="1"/>
  <c r="BK141" i="2"/>
  <c r="BK140" s="1"/>
  <c r="J141"/>
  <c r="BE141" s="1"/>
  <c r="F132"/>
  <c r="E130"/>
  <c r="F89"/>
  <c r="E87"/>
  <c r="J24"/>
  <c r="E24"/>
  <c r="J135" s="1"/>
  <c r="J23"/>
  <c r="J21"/>
  <c r="E21"/>
  <c r="J134"/>
  <c r="J91"/>
  <c r="J20"/>
  <c r="J18"/>
  <c r="E18"/>
  <c r="F135" s="1"/>
  <c r="F92"/>
  <c r="J17"/>
  <c r="J15"/>
  <c r="E15"/>
  <c r="F134"/>
  <c r="F91"/>
  <c r="J14"/>
  <c r="J12"/>
  <c r="J132"/>
  <c r="J89"/>
  <c r="E7"/>
  <c r="E85" s="1"/>
  <c r="AS94" i="1"/>
  <c r="L90"/>
  <c r="AM90"/>
  <c r="AM89"/>
  <c r="L89"/>
  <c r="AM87"/>
  <c r="L87"/>
  <c r="L85"/>
  <c r="L84"/>
  <c r="J33" i="2" l="1"/>
  <c r="AV95" i="1" s="1"/>
  <c r="AT95" s="1"/>
  <c r="F33" i="2"/>
  <c r="AZ95" i="1" s="1"/>
  <c r="BK119" i="3"/>
  <c r="J120"/>
  <c r="J98" s="1"/>
  <c r="BK119" i="5"/>
  <c r="J120"/>
  <c r="J98" s="1"/>
  <c r="BK119" i="7"/>
  <c r="J120"/>
  <c r="J98" s="1"/>
  <c r="BK119" i="9"/>
  <c r="J120"/>
  <c r="J98" s="1"/>
  <c r="BK122" i="11"/>
  <c r="J123"/>
  <c r="J98" s="1"/>
  <c r="AT102" i="1"/>
  <c r="J140" i="2"/>
  <c r="J98" s="1"/>
  <c r="BK139"/>
  <c r="AX94" i="1"/>
  <c r="W31"/>
  <c r="W32"/>
  <c r="AY94"/>
  <c r="J372" i="2"/>
  <c r="J105" s="1"/>
  <c r="BK371"/>
  <c r="J371" s="1"/>
  <c r="J104" s="1"/>
  <c r="J120" i="4"/>
  <c r="J98" s="1"/>
  <c r="BK119"/>
  <c r="J120" i="6"/>
  <c r="J98" s="1"/>
  <c r="BK119"/>
  <c r="J120" i="8"/>
  <c r="J98" s="1"/>
  <c r="BK119"/>
  <c r="J30" i="10"/>
  <c r="J96"/>
  <c r="J33" i="11"/>
  <c r="AV104" i="1" s="1"/>
  <c r="AT104" s="1"/>
  <c r="F33" i="11"/>
  <c r="AZ104" i="1" s="1"/>
  <c r="J92" i="2"/>
  <c r="E128"/>
  <c r="F34"/>
  <c r="BA95" i="1" s="1"/>
  <c r="BA94" s="1"/>
  <c r="F33" i="3"/>
  <c r="AZ96" i="1" s="1"/>
  <c r="F34" i="4"/>
  <c r="BA97" i="1" s="1"/>
  <c r="F33" i="5"/>
  <c r="AZ98" i="1" s="1"/>
  <c r="F34" i="6"/>
  <c r="BA99" i="1" s="1"/>
  <c r="F33" i="7"/>
  <c r="AZ100" i="1" s="1"/>
  <c r="F34" i="8"/>
  <c r="BA101" i="1" s="1"/>
  <c r="F33" i="9"/>
  <c r="AZ102" i="1" s="1"/>
  <c r="F34" i="3"/>
  <c r="BA96" i="1" s="1"/>
  <c r="F33" i="4"/>
  <c r="AZ97" i="1" s="1"/>
  <c r="F34" i="5"/>
  <c r="BA98" i="1" s="1"/>
  <c r="F33" i="6"/>
  <c r="AZ99" i="1" s="1"/>
  <c r="F34" i="7"/>
  <c r="BA100" i="1" s="1"/>
  <c r="F33" i="8"/>
  <c r="AZ101" i="1" s="1"/>
  <c r="F34" i="9"/>
  <c r="BA102" i="1" s="1"/>
  <c r="F33" i="10"/>
  <c r="AZ103" i="1" s="1"/>
  <c r="F34" i="11"/>
  <c r="BA104" i="1" s="1"/>
  <c r="J119" i="8" l="1"/>
  <c r="J97" s="1"/>
  <c r="BK118"/>
  <c r="J118" s="1"/>
  <c r="J119" i="6"/>
  <c r="J97" s="1"/>
  <c r="BK118"/>
  <c r="J118" s="1"/>
  <c r="J119" i="4"/>
  <c r="J97" s="1"/>
  <c r="BK118"/>
  <c r="J118" s="1"/>
  <c r="BK138" i="2"/>
  <c r="J138" s="1"/>
  <c r="J139"/>
  <c r="J97" s="1"/>
  <c r="BK121" i="11"/>
  <c r="J121" s="1"/>
  <c r="J122"/>
  <c r="J97" s="1"/>
  <c r="BK118" i="9"/>
  <c r="J118" s="1"/>
  <c r="J119"/>
  <c r="J97" s="1"/>
  <c r="BK118" i="7"/>
  <c r="J118" s="1"/>
  <c r="J119"/>
  <c r="J97" s="1"/>
  <c r="BK118" i="5"/>
  <c r="J118" s="1"/>
  <c r="J119"/>
  <c r="J97" s="1"/>
  <c r="BK118" i="3"/>
  <c r="J118" s="1"/>
  <c r="J119"/>
  <c r="J97" s="1"/>
  <c r="W30" i="1"/>
  <c r="AW94"/>
  <c r="AK30" s="1"/>
  <c r="J39" i="10"/>
  <c r="AG103" i="1"/>
  <c r="AN103" s="1"/>
  <c r="AZ94"/>
  <c r="AV94" l="1"/>
  <c r="W29"/>
  <c r="J96" i="3"/>
  <c r="J30"/>
  <c r="J96" i="5"/>
  <c r="J30"/>
  <c r="J96" i="7"/>
  <c r="J30"/>
  <c r="J96" i="9"/>
  <c r="J30"/>
  <c r="J96" i="11"/>
  <c r="J30"/>
  <c r="J96" i="2"/>
  <c r="J30"/>
  <c r="J30" i="4"/>
  <c r="J96"/>
  <c r="J30" i="6"/>
  <c r="J96"/>
  <c r="J30" i="8"/>
  <c r="J96"/>
  <c r="J39" l="1"/>
  <c r="AG101" i="1"/>
  <c r="AN101" s="1"/>
  <c r="J39" i="6"/>
  <c r="AG99" i="1"/>
  <c r="AN99" s="1"/>
  <c r="J39" i="4"/>
  <c r="AG97" i="1"/>
  <c r="AN97" s="1"/>
  <c r="AK29"/>
  <c r="AT94"/>
  <c r="AG95"/>
  <c r="J39" i="2"/>
  <c r="AG104" i="1"/>
  <c r="AN104" s="1"/>
  <c r="J39" i="11"/>
  <c r="AG102" i="1"/>
  <c r="AN102" s="1"/>
  <c r="J39" i="9"/>
  <c r="AG100" i="1"/>
  <c r="AN100" s="1"/>
  <c r="J39" i="7"/>
  <c r="AG98" i="1"/>
  <c r="AN98" s="1"/>
  <c r="J39" i="5"/>
  <c r="AG96" i="1"/>
  <c r="AN96" s="1"/>
  <c r="J39" i="3"/>
  <c r="AG94" i="1" l="1"/>
  <c r="AN95"/>
  <c r="AN94" l="1"/>
  <c r="AK26"/>
  <c r="AK35" s="1"/>
</calcChain>
</file>

<file path=xl/sharedStrings.xml><?xml version="1.0" encoding="utf-8"?>
<sst xmlns="http://schemas.openxmlformats.org/spreadsheetml/2006/main" count="6866" uniqueCount="1269">
  <si>
    <t>Export Komplet</t>
  </si>
  <si>
    <t/>
  </si>
  <si>
    <t>2.0</t>
  </si>
  <si>
    <t>False</t>
  </si>
  <si>
    <t>{164f5dfe-f42b-480d-9029-f125a3686c1d}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</si>
  <si>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</si>
  <si>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</si>
  <si>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</si>
  <si>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</si>
  <si>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</si>
  <si>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</si>
  <si>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</si>
  <si>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</si>
  <si>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</si>
  <si>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jilemnice_detsky_baz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</si>
  <si>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</si>
  <si>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</si>
  <si>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haly a vany dětského bazénu plaveckého bazénu</t>
  </si>
  <si>
    <t>KSO:</t>
  </si>
  <si>
    <t>CC-CZ:</t>
  </si>
  <si>
    <t>Místo:</t>
  </si>
  <si>
    <t>Jilemnice, Jungmannova 146</t>
  </si>
  <si>
    <t>Datum:</t>
  </si>
  <si>
    <t>31. 10. 2019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</si>
  <si>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</si>
  <si>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</si>
  <si>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</si>
  <si>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</si>
  <si>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</si>
  <si>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</si>
  <si>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</si>
  <si>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</si>
  <si>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</si>
  <si>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</si>
  <si>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</si>
  <si>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</si>
  <si>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</si>
  <si>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</si>
  <si>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</si>
  <si>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</si>
  <si>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</si>
  <si>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</si>
  <si>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</si>
  <si>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</si>
  <si>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</si>
  <si>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</si>
  <si>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</si>
  <si>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</si>
  <si>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</si>
  <si>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</si>
  <si>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</si>
  <si>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</si>
  <si>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</si>
  <si>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</si>
  <si>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</si>
  <si>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</si>
  <si>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</si>
  <si>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</si>
  <si>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</si>
  <si>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</si>
  <si>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</si>
  <si>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</si>
  <si>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</si>
  <si>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</si>
  <si>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</si>
  <si>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</si>
  <si>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</si>
  <si>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</si>
  <si>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</si>
  <si>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</si>
  <si>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</si>
  <si>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</si>
  <si>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</si>
  <si>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</si>
  <si>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</si>
  <si>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</si>
  <si>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</si>
  <si>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</si>
  <si>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</si>
  <si>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stav</t>
  </si>
  <si>
    <t>Stavební část</t>
  </si>
  <si>
    <t>STA</t>
  </si>
  <si>
    <t>1</t>
  </si>
  <si>
    <t>{99182242-636d-4bb3-96c5-d127e551f4b9}</t>
  </si>
  <si>
    <t>2</t>
  </si>
  <si>
    <t>zt</t>
  </si>
  <si>
    <t>Zdravotní technika</t>
  </si>
  <si>
    <t>{eeaf214b-29d8-47ca-bfa9-d4445beba764}</t>
  </si>
  <si>
    <t>ut</t>
  </si>
  <si>
    <t>Ústřední vytápění</t>
  </si>
  <si>
    <t>{98a39472-5a60-4635-bb10-55b375b19c61}</t>
  </si>
  <si>
    <t>el</t>
  </si>
  <si>
    <t>Elektroinstalace</t>
  </si>
  <si>
    <t>{45843ce5-a1e5-4aab-aca7-188953b8ad77}</t>
  </si>
  <si>
    <t>mr</t>
  </si>
  <si>
    <t>Měření a regulace</t>
  </si>
  <si>
    <t>{3ead066d-3822-4f64-8721-346877374c60}</t>
  </si>
  <si>
    <t>vzd</t>
  </si>
  <si>
    <t>Vzduchotechnika</t>
  </si>
  <si>
    <t>{08e58598-941e-4554-95b7-3914e194f024}</t>
  </si>
  <si>
    <t>bt</t>
  </si>
  <si>
    <t>Bazénová technologie</t>
  </si>
  <si>
    <t>{b72cba9d-2c7b-443c-968d-d4c514cfc7d2}</t>
  </si>
  <si>
    <t>nr</t>
  </si>
  <si>
    <t>Nerezový bazén</t>
  </si>
  <si>
    <t>{6f684433-5a87-4835-8f9b-3f0e92794cb5}</t>
  </si>
  <si>
    <t>pk</t>
  </si>
  <si>
    <t>Parní kabina</t>
  </si>
  <si>
    <t>{e0dc16e3-6048-4c3f-be07-9dd72d591671}</t>
  </si>
  <si>
    <t>vrn</t>
  </si>
  <si>
    <t>Vedlejší a ostatní náklady</t>
  </si>
  <si>
    <t>{9fb0b063-1eae-4fbb-88af-26acfd9388a3}</t>
  </si>
  <si>
    <t>a1</t>
  </si>
  <si>
    <t>74,58</t>
  </si>
  <si>
    <t>a2</t>
  </si>
  <si>
    <t>109,916</t>
  </si>
  <si>
    <t>KRYCÍ LIST SOUPISU PRACÍ</t>
  </si>
  <si>
    <t>a3</t>
  </si>
  <si>
    <t>28,198</t>
  </si>
  <si>
    <t>a4</t>
  </si>
  <si>
    <t>85,789</t>
  </si>
  <si>
    <t>ok</t>
  </si>
  <si>
    <t>17,4</t>
  </si>
  <si>
    <t>a5</t>
  </si>
  <si>
    <t>474,78</t>
  </si>
  <si>
    <t>Objekt:</t>
  </si>
  <si>
    <t>a6</t>
  </si>
  <si>
    <t>73,309</t>
  </si>
  <si>
    <t>stav - Stavební část</t>
  </si>
  <si>
    <t>a7</t>
  </si>
  <si>
    <t>20,45</t>
  </si>
  <si>
    <t>a8</t>
  </si>
  <si>
    <t>4</t>
  </si>
  <si>
    <t>a9</t>
  </si>
  <si>
    <t>179,735</t>
  </si>
  <si>
    <t>a10</t>
  </si>
  <si>
    <t>14,906</t>
  </si>
  <si>
    <t>a12</t>
  </si>
  <si>
    <t>6,988</t>
  </si>
  <si>
    <t>a13</t>
  </si>
  <si>
    <t>12,48</t>
  </si>
  <si>
    <t>a15</t>
  </si>
  <si>
    <t>76,548</t>
  </si>
  <si>
    <t>a14</t>
  </si>
  <si>
    <t>3,994</t>
  </si>
  <si>
    <t>a19</t>
  </si>
  <si>
    <t>25,45</t>
  </si>
  <si>
    <t>a21</t>
  </si>
  <si>
    <t>8,48</t>
  </si>
  <si>
    <t>a20</t>
  </si>
  <si>
    <t>3,6</t>
  </si>
  <si>
    <t>a42</t>
  </si>
  <si>
    <t>0,84</t>
  </si>
  <si>
    <t>a25</t>
  </si>
  <si>
    <t>10,85</t>
  </si>
  <si>
    <t>a23</t>
  </si>
  <si>
    <t>a24</t>
  </si>
  <si>
    <t>14,318</t>
  </si>
  <si>
    <t>a28</t>
  </si>
  <si>
    <t>38,61</t>
  </si>
  <si>
    <t>a29</t>
  </si>
  <si>
    <t>17,098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</si>
  <si>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</si>
  <si>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</si>
  <si>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</si>
  <si>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</si>
  <si>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</si>
  <si>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</si>
  <si>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</si>
  <si>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</si>
  <si>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</si>
  <si>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</si>
  <si>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</si>
  <si>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</si>
  <si>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</si>
  <si>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</si>
  <si>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714 - Akustická a protiotřesová opatření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</si>
  <si>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</si>
  <si>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</si>
  <si>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</si>
  <si>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</si>
  <si>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</si>
  <si>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</si>
  <si>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</si>
  <si>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</si>
  <si>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</si>
  <si>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</si>
  <si>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</si>
  <si>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</si>
  <si>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</si>
  <si>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</si>
  <si>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</si>
  <si>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</si>
  <si>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</si>
  <si>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</si>
  <si>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</si>
  <si>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</si>
  <si>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</si>
  <si>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</si>
  <si>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</si>
  <si>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</si>
  <si>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</si>
  <si>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</si>
  <si>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</si>
  <si>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</si>
  <si>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</si>
  <si>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</si>
  <si>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</si>
  <si>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</si>
  <si>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do 1 m2 ve zdivu nadzákladovém cihlami pálenými na MVC</t>
  </si>
  <si>
    <t>m3</t>
  </si>
  <si>
    <t>CS ÚRS 2019 01</t>
  </si>
  <si>
    <t>77675410</t>
  </si>
  <si>
    <t>PP</t>
  </si>
  <si>
    <t>Zazdívka otvorů ve zdivu nadzákladovém cihlami pálenými  plochy přes 0,25 m2 do 1 m2 na maltu vápenocementovou</t>
  </si>
  <si>
    <t>VV</t>
  </si>
  <si>
    <t>0,4*2*0,3</t>
  </si>
  <si>
    <t>310239211</t>
  </si>
  <si>
    <t>Zazdívka otvorů pl do 4 m2 ve zdivu nadzákladovém cihlami pálenými na MVC</t>
  </si>
  <si>
    <t>-634436758</t>
  </si>
  <si>
    <t>Zazdívka otvorů ve zdivu nadzákladovém cihlami pálenými  plochy přes 1 m2 do 4 m2 na maltu vápenocementovou</t>
  </si>
  <si>
    <t>0,95*4,6*0,3</t>
  </si>
  <si>
    <t>311234021</t>
  </si>
  <si>
    <t>Zdivo jednovrstvé z cihel děrovaných do P10 na maltu M5 tl 200 mm</t>
  </si>
  <si>
    <t>m2</t>
  </si>
  <si>
    <t>-1773969393</t>
  </si>
  <si>
    <t>Zdivo jednovrstvé z cihel děrovaných nebroušených klasických spojených na pero a drážku na maltu M5, pevnost cihel do P10, tl. zdiva 200 mm</t>
  </si>
  <si>
    <t>0,3*3</t>
  </si>
  <si>
    <t>317121151</t>
  </si>
  <si>
    <t>Montáž ŽB překladů prefabrikovaných do rýh světlosti otvoru do 1050 mm</t>
  </si>
  <si>
    <t>kus</t>
  </si>
  <si>
    <t>819175207</t>
  </si>
  <si>
    <t>Montáž překladů ze železobetonových prefabrikátů dodatečně  do připravených rýh, světlosti otvoru do 1050 mm</t>
  </si>
  <si>
    <t>5</t>
  </si>
  <si>
    <t>M</t>
  </si>
  <si>
    <t>59321071</t>
  </si>
  <si>
    <t>překlad železobetonový RZP 1490x140x140mm</t>
  </si>
  <si>
    <t>8</t>
  </si>
  <si>
    <t>-1701504621</t>
  </si>
  <si>
    <t>P</t>
  </si>
  <si>
    <t>Poznámka k položce:_x000D_
nad montážní otvory</t>
  </si>
  <si>
    <t>6</t>
  </si>
  <si>
    <t>317142420</t>
  </si>
  <si>
    <t>Překlad nenosný pórobetonový š 100 mm v do 250 mm na tenkovrstvou maltu dl do 1000 mm</t>
  </si>
  <si>
    <t>1500160020</t>
  </si>
  <si>
    <t>Překlady nenosné z pórobetonu osazené do tenkého maltového lože, výšky do 250 mm, šířky překladu 100 mm, délky překladu do 1000 mm</t>
  </si>
  <si>
    <t>7</t>
  </si>
  <si>
    <t>317234410</t>
  </si>
  <si>
    <t>Vyzdívka mezi nosníky z cihel pálených na MC</t>
  </si>
  <si>
    <t>-255481162</t>
  </si>
  <si>
    <t>Vyzdívka mezi nosníky cihlami pálenými  na maltu cementovou</t>
  </si>
  <si>
    <t>0,3*0,1*1,25*2</t>
  </si>
  <si>
    <t>317944321</t>
  </si>
  <si>
    <t>Válcované nosníky do č.12 dodatečně osazované do připravených otvorů</t>
  </si>
  <si>
    <t>t</t>
  </si>
  <si>
    <t>-1711827098</t>
  </si>
  <si>
    <t>Válcované nosníky dodatečně osazované do připravených otvorů  bez zazdění hlav do č. 12</t>
  </si>
  <si>
    <t>"i120"  1,25*4*2*0,001*11,1</t>
  </si>
  <si>
    <t>9</t>
  </si>
  <si>
    <t>319201321</t>
  </si>
  <si>
    <t>Vyrovnání nerovného povrchu zdiva tl do 30 mm maltou</t>
  </si>
  <si>
    <t>-1138480544</t>
  </si>
  <si>
    <t>Vyrovnání nerovného povrchu vnitřního i vnějšího zdiva  bez odsekání vadných cihel, maltou (s dodáním hmot) tl. do 30 mm</t>
  </si>
  <si>
    <t>10</t>
  </si>
  <si>
    <t>342272225</t>
  </si>
  <si>
    <t>Příčka z pórobetonových hladkých tvárnic na tenkovrstvou maltu tl 100 mm</t>
  </si>
  <si>
    <t>1363719143</t>
  </si>
  <si>
    <t>Příčky z pórobetonových tvárnic hladkých na tenké maltové lože objemová hmotnost do 500 kg/m3, tloušťka příčky 100 mm</t>
  </si>
  <si>
    <t>(9,3+3,73*2+2,6+2,1+1,65+1,22+0,8*2+0,7)*3,18-1*2*2-0,8*2-3,14*0,175*0,175*2</t>
  </si>
  <si>
    <t>-0,8*2-0,7*2*2-0,6*1,97</t>
  </si>
  <si>
    <t>Součet</t>
  </si>
  <si>
    <t>11</t>
  </si>
  <si>
    <t>342272245</t>
  </si>
  <si>
    <t>Příčka z pórobetonových hladkých tvárnic na tenkovrstvou maltu tl 150 mm</t>
  </si>
  <si>
    <t>57848911</t>
  </si>
  <si>
    <t>Příčky z pórobetonových tvárnic hladkých na tenké maltové lože objemová hmotnost do 500 kg/m3, tloušťka příčky 150 mm</t>
  </si>
  <si>
    <t>1,32*3</t>
  </si>
  <si>
    <t>12</t>
  </si>
  <si>
    <t>342291121</t>
  </si>
  <si>
    <t>Ukotvení příček k cihelným konstrukcím plochými kotvami</t>
  </si>
  <si>
    <t>m</t>
  </si>
  <si>
    <t>1897357696</t>
  </si>
  <si>
    <t>Ukotvení příček  plochými kotvami, do konstrukce cihelné</t>
  </si>
  <si>
    <t>3,18*5</t>
  </si>
  <si>
    <t>13</t>
  </si>
  <si>
    <t>346244381</t>
  </si>
  <si>
    <t>Plentování jednostranné v do 200 mm válcovaných nosníků cihlami</t>
  </si>
  <si>
    <t>-1553498318</t>
  </si>
  <si>
    <t>Plentování ocelových válcovaných nosníků jednostranné cihlami  na maltu, výška stojiny do 200 mm</t>
  </si>
  <si>
    <t>1,25*0,12*4</t>
  </si>
  <si>
    <t>14</t>
  </si>
  <si>
    <t>346481121</t>
  </si>
  <si>
    <t>Zaplentování rýh, potrubí, výklenků nebo nik ve stropu rabicovým pletivem</t>
  </si>
  <si>
    <t>1023726496</t>
  </si>
  <si>
    <t>Zaplentování rýh, potrubí, válcovaných nosníků, výklenků nebo nik  jakéhokoliv tvaru, na maltu pod stropy rabicovým pletivem</t>
  </si>
  <si>
    <t>1,25*0,5*4+0,92*0,3*2</t>
  </si>
  <si>
    <t>Vodorovné konstrukce</t>
  </si>
  <si>
    <t>411171121</t>
  </si>
  <si>
    <t>Montáž ocelových kcí podlah a plošin hmotnosti do 30 kg/m2 pokrytých plechy</t>
  </si>
  <si>
    <t>-1429647570</t>
  </si>
  <si>
    <t>Montáž ocelové konstrukce podlah a plošin  pokrytou plechy hmotnosti konstrukce podlahy do 30 kg/m2</t>
  </si>
  <si>
    <t>"dle pd"  17,4</t>
  </si>
  <si>
    <t>16</t>
  </si>
  <si>
    <t>5539902</t>
  </si>
  <si>
    <t>Ocelová konstrukce dle výpisu materiálu v PD vč plechů, pomocného materiálu, kotvení, dopravy na místo uložení</t>
  </si>
  <si>
    <t>kg</t>
  </si>
  <si>
    <t>-457900272</t>
  </si>
  <si>
    <t>ok/0,001</t>
  </si>
  <si>
    <t>17</t>
  </si>
  <si>
    <t>413232221</t>
  </si>
  <si>
    <t>Zazdívka zhlaví válcovaných nosníků v do 300 mm</t>
  </si>
  <si>
    <t>-2035864829</t>
  </si>
  <si>
    <t>Zazdívka zhlaví stropních trámů nebo válcovaných nosníků pálenými cihlami  válcovaných nosníků, výšky přes 150 do 300 mm</t>
  </si>
  <si>
    <t>18</t>
  </si>
  <si>
    <t>4343111</t>
  </si>
  <si>
    <t>Úprava schodišťových stupňů ocelových</t>
  </si>
  <si>
    <t>-1177740815</t>
  </si>
  <si>
    <t xml:space="preserve"> Úprava schodišťových stupňů ocelových</t>
  </si>
  <si>
    <t>Poznámka k položce:_x000D_
přeřešení stávajícího schodiště z důvodů navýšení podesty</t>
  </si>
  <si>
    <t>1,25*13</t>
  </si>
  <si>
    <t>Úpravy povrchů, podlahy a osazování výplní</t>
  </si>
  <si>
    <t>19</t>
  </si>
  <si>
    <t>612142001</t>
  </si>
  <si>
    <t>Potažení vnitřních stěn sklovláknitým pletivem vtlačeným do tenkovrstvé hmoty</t>
  </si>
  <si>
    <t>-541905088</t>
  </si>
  <si>
    <t>Potažení vnitřních ploch pletivem  v ploše nebo pruzích, na plném podkladu sklovláknitým vtlačením do tmelu stěn</t>
  </si>
  <si>
    <t>a6*2</t>
  </si>
  <si>
    <t>20</t>
  </si>
  <si>
    <t>612321141</t>
  </si>
  <si>
    <t>Vápenocementová omítka štuková dvouvrstvá vnitřních stěn nanášená ručně</t>
  </si>
  <si>
    <t>-967834328</t>
  </si>
  <si>
    <t>Omítka vápenocementová vnitřních ploch  nanášená ručně dvouvrstvá, tloušťky jádrové omítky do 10 mm a tloušťky štuku do 3 mm štuková svislých konstrukcí stěn</t>
  </si>
  <si>
    <t>"na zazdívce"  0,95*4,6*2</t>
  </si>
  <si>
    <t>612323111</t>
  </si>
  <si>
    <t>Vápenocementová omítka hladkých vnitřních stěn tloušťky do 5 mm nanášená ručně</t>
  </si>
  <si>
    <t>1072811199</t>
  </si>
  <si>
    <t>Omítka vápenocementová vnitřních ploch hladkých  nanášená ručně jednovrstvá hladká, na neomítnutý bezesparý podklad, tloušťky do 5 mm stěn</t>
  </si>
  <si>
    <t>22</t>
  </si>
  <si>
    <t>612325302</t>
  </si>
  <si>
    <t>Vápenocementová štuková omítka ostění nebo nadpraží</t>
  </si>
  <si>
    <t>1475312116</t>
  </si>
  <si>
    <t>Vápenocementová omítka ostění nebo nadpraží štuková</t>
  </si>
  <si>
    <t>1,5*0,25*4+0,4*2*2</t>
  </si>
  <si>
    <t>23</t>
  </si>
  <si>
    <t>612325422</t>
  </si>
  <si>
    <t>Oprava vnitřní vápenocementové štukové omítky stěn v rozsahu plochy do 30%</t>
  </si>
  <si>
    <t>421339768</t>
  </si>
  <si>
    <t>Oprava vápenocementové omítky vnitřních ploch štukové dvouvrstvé, tloušťky do 20 mm a tloušťky štuku do 3 mm stěn, v rozsahu opravované plochy přes 10 do 30%</t>
  </si>
  <si>
    <t>24</t>
  </si>
  <si>
    <t>619995001</t>
  </si>
  <si>
    <t>Začištění omítek kolem oken, dveří, podlah nebo obkladů</t>
  </si>
  <si>
    <t>-556743506</t>
  </si>
  <si>
    <t>Začištění omítek (s dodáním hmot)  kolem oken, dveří, podlah, obkladů apod.</t>
  </si>
  <si>
    <t>"1pp"  (1,8+2*2)*2</t>
  </si>
  <si>
    <t>25</t>
  </si>
  <si>
    <t>631311214</t>
  </si>
  <si>
    <t>Mazanina tl do 80 mm z betonu prostého se zvýšenými nároky na prostředí tř. C 25/30</t>
  </si>
  <si>
    <t>1292729694</t>
  </si>
  <si>
    <t>Mazanina z betonu  prostého se zvýšenými nároky na prostředí tl. přes 50 do 80 mm tř. C 25/30</t>
  </si>
  <si>
    <t>(a14+a15-a25)*0,065</t>
  </si>
  <si>
    <t>26</t>
  </si>
  <si>
    <t>631311224</t>
  </si>
  <si>
    <t>Mazanina tl do 120 mm z betonu prostého se zvýšenými nároky na prostředí tř. C 25/30</t>
  </si>
  <si>
    <t>1041177994</t>
  </si>
  <si>
    <t>Mazanina z betonu  prostého se zvýšenými nároky na prostředí tl. přes 80 do 120 mm tř. C 25/30</t>
  </si>
  <si>
    <t>a25*0,081</t>
  </si>
  <si>
    <t>27</t>
  </si>
  <si>
    <t>631311234</t>
  </si>
  <si>
    <t>Mazanina tl do 240 mm z betonu prostého se zvýšenými nároky na prostředí tř. C 25/30</t>
  </si>
  <si>
    <t>-321206500</t>
  </si>
  <si>
    <t>Mazanina z betonu  prostého se zvýšenými nároky na prostředí tl. přes 120 do 240 mm tř. C 25/30</t>
  </si>
  <si>
    <t>"pod bazénem"</t>
  </si>
  <si>
    <t>((9,28-1,61-0,65)*2+6,8)*0,64*0,24+1,61*0,24*6,8+(9,28-1,61-0,65)*0,6*0,24</t>
  </si>
  <si>
    <t>28</t>
  </si>
  <si>
    <t>631319171</t>
  </si>
  <si>
    <t>Příplatek k mazanině tl do 80 mm za stržení povrchu spodní vrstvy před vložením výztuže</t>
  </si>
  <si>
    <t>1711426387</t>
  </si>
  <si>
    <t>Příplatek k cenám mazanin  za stržení povrchu spodní vrstvy mazaniny latí před vložením výztuže nebo pletiva pro tl. obou vrstev mazaniny přes 50 do 80 mm</t>
  </si>
  <si>
    <t>29</t>
  </si>
  <si>
    <t>631319173</t>
  </si>
  <si>
    <t>Příplatek k mazanině tl do 120 mm za stržení povrchu spodní vrstvy před vložením výztuže</t>
  </si>
  <si>
    <t>-1945749361</t>
  </si>
  <si>
    <t>Příplatek k cenám mazanin  za stržení povrchu spodní vrstvy mazaniny latí před vložením výztuže nebo pletiva pro tl. obou vrstev mazaniny přes 80 do 120 mm</t>
  </si>
  <si>
    <t>30</t>
  </si>
  <si>
    <t>631351101</t>
  </si>
  <si>
    <t>Zřízení bednění rýh a hran v podlahách</t>
  </si>
  <si>
    <t>1420002053</t>
  </si>
  <si>
    <t>Bednění v podlahách  rýh a hran zřízení</t>
  </si>
  <si>
    <t>(9,28+6,8)*2*0,24+(9,28-1,61-0,65)*0,24*2</t>
  </si>
  <si>
    <t>(9,28-1,61-0,65+6,8-0,65*2)*2*0,24</t>
  </si>
  <si>
    <t>31</t>
  </si>
  <si>
    <t>631351102</t>
  </si>
  <si>
    <t>Odstranění bednění rýh a hran v podlahách</t>
  </si>
  <si>
    <t>-906817573</t>
  </si>
  <si>
    <t>Bednění v podlahách  rýh a hran odstranění</t>
  </si>
  <si>
    <t>32</t>
  </si>
  <si>
    <t>631362021</t>
  </si>
  <si>
    <t>Výztuž mazanin svařovanými sítěmi Kari</t>
  </si>
  <si>
    <t>29102248</t>
  </si>
  <si>
    <t>Výztuž mazanin  ze svařovaných sítí z drátů typu KARI</t>
  </si>
  <si>
    <t>(a14+a15)*2*0,001*1,15*2,22</t>
  </si>
  <si>
    <t>33</t>
  </si>
  <si>
    <t>632451456</t>
  </si>
  <si>
    <t>Potěr pískocementový tl do 50 mm tř. C 25 běžný</t>
  </si>
  <si>
    <t>-1965255045</t>
  </si>
  <si>
    <t>Potěr pískocementový běžný  tl. přes 40 do 50 mm tř. C 25</t>
  </si>
  <si>
    <t>"pod bazénem"  (9,28-1,61-0,65)*(6,8-0,65*2)</t>
  </si>
  <si>
    <t>34</t>
  </si>
  <si>
    <t>632481213</t>
  </si>
  <si>
    <t>Separační vrstva z PE fólie</t>
  </si>
  <si>
    <t>726669589</t>
  </si>
  <si>
    <t>Separační vrstva k oddělení podlahových vrstev  z polyetylénové fólie</t>
  </si>
  <si>
    <t>35</t>
  </si>
  <si>
    <t>634111114</t>
  </si>
  <si>
    <t>Obvodová dilatace pružnou těsnicí páskou mezi stěnou a mazaninou nebo potěremv 100 mm</t>
  </si>
  <si>
    <t>2132393850</t>
  </si>
  <si>
    <t>Obvodová dilatace mezi stěnou a mazaninou nebo potěrem pružnou těsnicí páskou na bázi syntetického kaučuku výšky 100 mm</t>
  </si>
  <si>
    <t>a14+a15</t>
  </si>
  <si>
    <t>36</t>
  </si>
  <si>
    <t>642942611</t>
  </si>
  <si>
    <t>Osazování zárubní nebo rámů dveřních kovových do 2,5 m2 na montážní pěnu</t>
  </si>
  <si>
    <t>-1779870542</t>
  </si>
  <si>
    <t>Osazování zárubní nebo rámů kovových dveřních  lisovaných nebo z úhelníků bez dveřních křídel na montážní pěnu, plochy otvoru do 2,5 m2</t>
  </si>
  <si>
    <t>"d1"  1</t>
  </si>
  <si>
    <t>"d2"  1</t>
  </si>
  <si>
    <t>"d4"  1</t>
  </si>
  <si>
    <t>"d6"  1</t>
  </si>
  <si>
    <t>37</t>
  </si>
  <si>
    <t>5533140</t>
  </si>
  <si>
    <t>zárubeň AL pro pórobeton s drážkou 100 700 levá,pravá</t>
  </si>
  <si>
    <t>1135903461</t>
  </si>
  <si>
    <t>"d4"   1</t>
  </si>
  <si>
    <t>38</t>
  </si>
  <si>
    <t>5533141</t>
  </si>
  <si>
    <t>zárubeň AL pro pórobeton s drážkou 100 600 levá,pravá</t>
  </si>
  <si>
    <t>-607901003</t>
  </si>
  <si>
    <t>"d6"   1</t>
  </si>
  <si>
    <t>39</t>
  </si>
  <si>
    <t>642942721</t>
  </si>
  <si>
    <t>Osazování zárubní nebo rámů dveřních kovových do 4 m2 na montážní pěnu</t>
  </si>
  <si>
    <t>1018684186</t>
  </si>
  <si>
    <t>Osazování zárubní nebo rámů kovových dveřních  lisovaných nebo z úhelníků bez dveřních křídel na montážní pěnu, plochy otvoru přes 2,5 do 4,5 m2</t>
  </si>
  <si>
    <t>"d7"  1</t>
  </si>
  <si>
    <t>40</t>
  </si>
  <si>
    <t>553312</t>
  </si>
  <si>
    <t>zárubeň ocelová pro běžné zdění hranatý profil s drážkou 160 1800 dvoukřídlá POŽ</t>
  </si>
  <si>
    <t>-1759030864</t>
  </si>
  <si>
    <t>Ostatní konstrukce a práce, bourání</t>
  </si>
  <si>
    <t>41</t>
  </si>
  <si>
    <t>941111131</t>
  </si>
  <si>
    <t>Montáž lešení řadového trubkového lehkého s podlahami zatížení do 200 kg/m2 š do 1,5 m v do 10 m</t>
  </si>
  <si>
    <t>1978112404</t>
  </si>
  <si>
    <t>Montáž lešení řadového trubkového lehkého pracovního s podlahami  s provozním zatížením tř. 3 do 200 kg/m2 šířky tř. W12 přes 1,2 do 1,5 m, výšky do 10 m</t>
  </si>
  <si>
    <t>(9,1+1,5*2)*(8,89-1,8)</t>
  </si>
  <si>
    <t>42</t>
  </si>
  <si>
    <t>941111231</t>
  </si>
  <si>
    <t>Příplatek k lešení řadovému trubkovému lehkému s podlahami š 1,5 m v 10 m za první a ZKD den použití</t>
  </si>
  <si>
    <t>1141559705</t>
  </si>
  <si>
    <t>Montáž lešení řadového trubkového lehkého pracovního s podlahami  s provozním zatížením tř. 3 do 200 kg/m2 Příplatek za první a každý další den použití lešení k ceně -1131</t>
  </si>
  <si>
    <t>a4*30</t>
  </si>
  <si>
    <t>43</t>
  </si>
  <si>
    <t>941111831</t>
  </si>
  <si>
    <t>Demontáž lešení řadového trubkového lehkého s podlahami zatížení do 200 kg/m2 š do 1,5 m v do 10 m</t>
  </si>
  <si>
    <t>-142525273</t>
  </si>
  <si>
    <t>Demontáž lešení řadového trubkového lehkého pracovního s podlahami  s provozním zatížením tř. 3 do 200 kg/m2 šířky tř. W12 přes 1,2 do 1,5 m, výšky do 10 m</t>
  </si>
  <si>
    <t>44</t>
  </si>
  <si>
    <t>949101111</t>
  </si>
  <si>
    <t>Lešení pomocné pro objekty pozemních staveb s lešeňovou podlahou v do 1,9 m zatížení do 150 kg/m2</t>
  </si>
  <si>
    <t>1663709705</t>
  </si>
  <si>
    <t>Lešení pomocné pracovní pro objekty pozemních staveb  pro zatížení do 150 kg/m2, o výšce lešeňové podlahy do 1,9 m</t>
  </si>
  <si>
    <t>45</t>
  </si>
  <si>
    <t>949101112</t>
  </si>
  <si>
    <t>Lešení pomocné pro objekty pozemních staveb s lešeňovou podlahou v do 3,5 m zatížení do 150 kg/m2</t>
  </si>
  <si>
    <t>1218534758</t>
  </si>
  <si>
    <t>Lešení pomocné pracovní pro objekty pozemních staveb  pro zatížení do 150 kg/m2, o výšce lešeňové podlahy přes 1,9 do 3,5 m</t>
  </si>
  <si>
    <t>"201"  109,7</t>
  </si>
  <si>
    <t>46</t>
  </si>
  <si>
    <t>952901111</t>
  </si>
  <si>
    <t>Vyčištění budov bytové a občanské výstavby při výšce podlaží do 4 m</t>
  </si>
  <si>
    <t>198217542</t>
  </si>
  <si>
    <t>Vyčištění budov nebo objektů před předáním do užívání  budov bytové nebo občanské výstavby, světlé výšky podlaží do 4 m</t>
  </si>
  <si>
    <t>16,2*9,95</t>
  </si>
  <si>
    <t>47</t>
  </si>
  <si>
    <t>9539501</t>
  </si>
  <si>
    <t>Dmtž stáv vybavení, vypuštění vody z bazénu apod</t>
  </si>
  <si>
    <t>hr</t>
  </si>
  <si>
    <t>565044748</t>
  </si>
  <si>
    <t>48</t>
  </si>
  <si>
    <t>9539502</t>
  </si>
  <si>
    <t>Stavební výpomoce profesím - dle skut</t>
  </si>
  <si>
    <t>-168265336</t>
  </si>
  <si>
    <t>49</t>
  </si>
  <si>
    <t>9539503</t>
  </si>
  <si>
    <t>Ověření založení nosných sloupů, kontrola statického výpočtu dle zjištění skutečného založení</t>
  </si>
  <si>
    <t>kč</t>
  </si>
  <si>
    <t>83013176</t>
  </si>
  <si>
    <t>50</t>
  </si>
  <si>
    <t>9539504</t>
  </si>
  <si>
    <t>D+M PHP dle PBŘ - práškový s hasící schopností 21A</t>
  </si>
  <si>
    <t>-1866678917</t>
  </si>
  <si>
    <t>51</t>
  </si>
  <si>
    <t>9539505</t>
  </si>
  <si>
    <t>D+M výstražných a bezpečnostních fluorescenčních tabulek dle PBŘ</t>
  </si>
  <si>
    <t>-1211640125</t>
  </si>
  <si>
    <t>52</t>
  </si>
  <si>
    <t>962031132</t>
  </si>
  <si>
    <t>Bourání příček z cihel pálených na MVC tl do 100 mm</t>
  </si>
  <si>
    <t>1879417302</t>
  </si>
  <si>
    <t>Bourání příček z cihel, tvárnic nebo příčkovek  z cihel pálených, plných nebo dutých na maltu vápennou nebo vápenocementovou, tl. do 100 mm</t>
  </si>
  <si>
    <t>(9,3+3,66*3+2,2+2,21+0,45+0,4)*2,94</t>
  </si>
  <si>
    <t>53</t>
  </si>
  <si>
    <t>964011211</t>
  </si>
  <si>
    <t>Vybourání ŽB překladů prefabrikovaných dl do 3 m hmotnosti do 50 kg/m</t>
  </si>
  <si>
    <t>-382992280</t>
  </si>
  <si>
    <t>Vybourání železobetonových prefabrikovaných překladů  uložených ve zdivu, délky do 3 m, hmotnosti do 50 kg/m</t>
  </si>
  <si>
    <t>0,3*0,15*1,2*2</t>
  </si>
  <si>
    <t>54</t>
  </si>
  <si>
    <t>965081213</t>
  </si>
  <si>
    <t>Bourání podlah z dlaždic keramických nebo xylolitových tl do 10 mm plochy přes 1 m2</t>
  </si>
  <si>
    <t>-1434609542</t>
  </si>
  <si>
    <t>Bourání podlah z dlaždic bez podkladního lože nebo mazaniny, s jakoukoliv výplní spár keramických nebo xylolitových tl. do 10 mm, plochy přes 1 m2</t>
  </si>
  <si>
    <t>"ochoz"  9,3*11,91-6*18</t>
  </si>
  <si>
    <t>"šatny"  4,8+2,9+2,6+4,9+4,8+9,4</t>
  </si>
  <si>
    <t>"podesty a schody"  (0,91+0,92)*0,3+1,25*1,5+1,4*1,5+(1,36+0,725)*1,2+(1,2+0,87)*1,55</t>
  </si>
  <si>
    <t>55</t>
  </si>
  <si>
    <t>966071121</t>
  </si>
  <si>
    <t>Demontáž ocelových kcí hmotnosti do 5 t z profilů hmotnosti do 30 kg/m</t>
  </si>
  <si>
    <t>-1811503181</t>
  </si>
  <si>
    <t>Demontáž ocelových konstrukcí profilů hmotnosti přes 13 do 30 kg/m, hmotnosti konstrukce do 5 t</t>
  </si>
  <si>
    <t>Poznámka k položce:_x000D_
platí pro všechny ocelové a zámečnické konstrukce</t>
  </si>
  <si>
    <t>9,3*(0,14+0,45+0,6+1,356+8+1,5+3,76)*80*0,001</t>
  </si>
  <si>
    <t>56</t>
  </si>
  <si>
    <t>968062747</t>
  </si>
  <si>
    <t>Vybourání stěn dřevěných plných, zasklených nebo výkladních pl přes 4 m2</t>
  </si>
  <si>
    <t>-1684937417</t>
  </si>
  <si>
    <t>Vybourání dřevěných rámů oken s křídly, dveřních zárubní, vrat, stěn, ostění nebo obkladů  stěn plných, zasklených nebo výkladních pevných nebo otevíratelných, plochy přes 4 m2</t>
  </si>
  <si>
    <t>Poznámka k položce:_x000D_
plastová stěna pro mtž ocelových prvků, pro další použití</t>
  </si>
  <si>
    <t>9,1*5,9</t>
  </si>
  <si>
    <t>57</t>
  </si>
  <si>
    <t>968072456</t>
  </si>
  <si>
    <t>Vybourání kovových dveřních zárubní pl přes 2 m2</t>
  </si>
  <si>
    <t>-239833083</t>
  </si>
  <si>
    <t>Vybourání kovových rámů oken s křídly, dveřních zárubní, vrat, stěn, ostění nebo obkladů  dveřních zárubní, plochy přes 2 m2</t>
  </si>
  <si>
    <t>1,8*2</t>
  </si>
  <si>
    <t>58</t>
  </si>
  <si>
    <t>971033341</t>
  </si>
  <si>
    <t>Vybourání otvorů ve zdivu cihelném pl do 0,09 m2 na MVC nebo MV tl do 300 mm</t>
  </si>
  <si>
    <t>1338981824</t>
  </si>
  <si>
    <t>Vybourání otvorů ve zdivu základovém nebo nadzákladovém z cihel, tvárnic, příčkovek  z cihel pálených na maltu vápennou nebo vápenocementovou plochy do 0,09 m2, tl. do 300 mm</t>
  </si>
  <si>
    <t>59</t>
  </si>
  <si>
    <t>971033521</t>
  </si>
  <si>
    <t>Vybourání otvorů ve zdivu cihelném pl do 1 m2 na MVC nebo MV tl do 100 mm</t>
  </si>
  <si>
    <t>-183758288</t>
  </si>
  <si>
    <t>Vybourání otvorů ve zdivu základovém nebo nadzákladovém z cihel, tvárnic, příčkovek  z cihel pálených na maltu vápennou nebo vápenocementovou plochy do 1 m2, tl. do 100 mm</t>
  </si>
  <si>
    <t>0,4*2</t>
  </si>
  <si>
    <t>60</t>
  </si>
  <si>
    <t>971033541</t>
  </si>
  <si>
    <t>Vybourání otvorů ve zdivu cihelném pl do 1 m2 na MVC nebo MV tl do 300 mm</t>
  </si>
  <si>
    <t>1568331956</t>
  </si>
  <si>
    <t>Vybourání otvorů ve zdivu základovém nebo nadzákladovém z cihel, tvárnic, příčkovek  z cihel pálených na maltu vápennou nebo vápenocementovou plochy do 1 m2, tl. do 300 mm</t>
  </si>
  <si>
    <t>61</t>
  </si>
  <si>
    <t>971033641</t>
  </si>
  <si>
    <t>Vybourání otvorů ve zdivu cihelném pl do 4 m2 na MVC nebo MV tl do 300 mm</t>
  </si>
  <si>
    <t>-2038741281</t>
  </si>
  <si>
    <t>Vybourání otvorů ve zdivu základovém nebo nadzákladovém z cihel, tvárnic, příčkovek  z cihel pálených na maltu vápennou nebo vápenocementovou plochy do 4 m2, tl. do 300 mm</t>
  </si>
  <si>
    <t>62</t>
  </si>
  <si>
    <t>972054241</t>
  </si>
  <si>
    <t>Vybourání otvorů v ŽB stropech nebo klenbách pl do 0,09 m2 tl do 150 mm</t>
  </si>
  <si>
    <t>-456549159</t>
  </si>
  <si>
    <t>Vybourání otvorů ve stropech nebo klenbách železobetonových  bez odstranění podlahy a násypu, plochy do 0,09 m2, tl. do 150 mm</t>
  </si>
  <si>
    <t>63</t>
  </si>
  <si>
    <t>973031325</t>
  </si>
  <si>
    <t>Vysekání kapes ve zdivu cihelném na MV nebo MVC pl do 0,10 m2 hl do 300 mm</t>
  </si>
  <si>
    <t>-1310486989</t>
  </si>
  <si>
    <t>Vysekání výklenků nebo kapes ve zdivu z cihel  na maltu vápennou nebo vápenocementovou kapes, plochy do 0,10 m2, hl. do 300 mm</t>
  </si>
  <si>
    <t>64</t>
  </si>
  <si>
    <t>974031664</t>
  </si>
  <si>
    <t>Vysekání rýh ve zdivu cihelném pro vtahování nosníků hl do 150 mm v do 150 mm</t>
  </si>
  <si>
    <t>1793503491</t>
  </si>
  <si>
    <t>Vysekání rýh ve zdivu cihelném na maltu vápennou nebo vápenocementovou  pro vtahování nosníků do zdí, před vybouráním otvoru do hl. 150 mm, při v. nosníku do 150 mm</t>
  </si>
  <si>
    <t>1,25*2*2+1,5*4</t>
  </si>
  <si>
    <t>65</t>
  </si>
  <si>
    <t>975032241</t>
  </si>
  <si>
    <t>Podchycení příček tl do 150 mm dřevěnou výztuhou v do 3 m dl podchycení do 3 m</t>
  </si>
  <si>
    <t>541490499</t>
  </si>
  <si>
    <t>Podchycení příček dřevěnou výztuhou  v. podchycení do 3 m, při tl. zdiva do 150 mm a délce podchycení do 3 m</t>
  </si>
  <si>
    <t>Poznámka k položce:_x000D_
podepření při stěhování vzd</t>
  </si>
  <si>
    <t>3*2</t>
  </si>
  <si>
    <t>66</t>
  </si>
  <si>
    <t>976071111</t>
  </si>
  <si>
    <t>Vybourání kovových madel a zábradlí</t>
  </si>
  <si>
    <t>-309891708</t>
  </si>
  <si>
    <t>Vybourání kovových madel, zábradlí, dvířek, zděří, kotevních želez  madel a zábradlí</t>
  </si>
  <si>
    <t>67</t>
  </si>
  <si>
    <t>978013141</t>
  </si>
  <si>
    <t>Otlučení (osekání) vnitřní vápenné nebo vápenocementové omítky stěn v rozsahu do 30 %</t>
  </si>
  <si>
    <t>-1052939563</t>
  </si>
  <si>
    <t>Otlučení vápenných nebo vápenocementových omítek vnitřních ploch stěn s vyškrabáním spar, s očištěním zdiva, v rozsahu přes 10 do 30 %</t>
  </si>
  <si>
    <t>"sklady"  (1,72+3,66+0,2)*2,7-1,18*1,46+(2,48+3,66)*2,7-1,18*1,46</t>
  </si>
  <si>
    <t>68</t>
  </si>
  <si>
    <t>978059541</t>
  </si>
  <si>
    <t>Odsekání a odebrání obkladů stěn z vnitřních obkládaček plochy přes 1 m2</t>
  </si>
  <si>
    <t>-644866706</t>
  </si>
  <si>
    <t>Odsekání obkladů  stěn včetně otlučení podkladní omítky až na zdivo z obkládaček vnitřních, z jakýchkoliv materiálů, plochy přes 1 m2</t>
  </si>
  <si>
    <t>"bazén"</t>
  </si>
  <si>
    <t>9,3*2,94-0,8*1,97*4-0,9*0,9+2*0,3*2*2+11,91*0,5*(2,94+3,7)+0,75*1*2</t>
  </si>
  <si>
    <t>(11,91+0,2*3)*0,5*(2,94+3,7)-0,8*1,97</t>
  </si>
  <si>
    <t>"wc"  (2,2*2-0,7)*1,7</t>
  </si>
  <si>
    <t>69</t>
  </si>
  <si>
    <t>985131411</t>
  </si>
  <si>
    <t>Vysušení ploch stěn, rubu kleneb a podlah stlačeným vzduchem</t>
  </si>
  <si>
    <t>CS ÚRS 2018 01</t>
  </si>
  <si>
    <t>-1292671105</t>
  </si>
  <si>
    <t>Očištění ploch stěn, rubu kleneb a podlah vysušení stlačeným vzduchem</t>
  </si>
  <si>
    <t>"schodiště a podesta"  (0,91+0,92)*0,3+1,25*(2,7+3)+1,25*(0,9+1,05)</t>
  </si>
  <si>
    <t>997</t>
  </si>
  <si>
    <t>Přesun sutě</t>
  </si>
  <si>
    <t>70</t>
  </si>
  <si>
    <t>997013112</t>
  </si>
  <si>
    <t>Vnitrostaveništní doprava suti a vybouraných hmot pro budovy v do 9 m s použitím mechanizace</t>
  </si>
  <si>
    <t>-1335221888</t>
  </si>
  <si>
    <t>Vnitrostaveništní doprava suti a vybouraných hmot  vodorovně do 50 m svisle s použitím mechanizace pro budovy a haly výšky přes 6 do 9 m</t>
  </si>
  <si>
    <t>71</t>
  </si>
  <si>
    <t>997013501</t>
  </si>
  <si>
    <t>Odvoz suti a vybouraných hmot na skládku nebo meziskládku do 1 km se složením</t>
  </si>
  <si>
    <t>1626590604</t>
  </si>
  <si>
    <t>Odvoz suti a vybouraných hmot na skládku nebo meziskládku  se složením, na vzdálenost do 1 km</t>
  </si>
  <si>
    <t>72</t>
  </si>
  <si>
    <t>997013509</t>
  </si>
  <si>
    <t>Příplatek k odvozu suti a vybouraných hmot na skládku ZKD 1 km přes 1 km</t>
  </si>
  <si>
    <t>-240941984</t>
  </si>
  <si>
    <t>Odvoz suti a vybouraných hmot na skládku nebo meziskládku  se složením, na vzdálenost Příplatek k ceně za každý další i započatý 1 km přes 1 km</t>
  </si>
  <si>
    <t>36,818*15 'Přepočtené koeficientem množství</t>
  </si>
  <si>
    <t>73</t>
  </si>
  <si>
    <t>997013831</t>
  </si>
  <si>
    <t>Poplatek za uložení na skládce (skládkovné) stavebního odpadu směsného kód odpadu 170 904</t>
  </si>
  <si>
    <t>1465002785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</si>
  <si>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</si>
  <si>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</si>
  <si>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</si>
  <si>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74</t>
  </si>
  <si>
    <t>998011002</t>
  </si>
  <si>
    <t>Přesun hmot pro budovy zděné v do 12 m</t>
  </si>
  <si>
    <t>-1437496812</t>
  </si>
  <si>
    <t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</si>
  <si>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</si>
  <si>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</si>
  <si>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713</t>
  </si>
  <si>
    <t>Izolace tepelné</t>
  </si>
  <si>
    <t>75</t>
  </si>
  <si>
    <t>713111111</t>
  </si>
  <si>
    <t>Montáž izolace tepelné vrchem stropů volně kladenými rohožemi, pásy, dílci, deskami</t>
  </si>
  <si>
    <t>1501890867</t>
  </si>
  <si>
    <t>Montáž tepelné izolace stropů rohožemi, pásy, dílci, deskami, bloky (izolační materiál ve specifikaci) vrchem bez překrytí lepenkou kladenými volně</t>
  </si>
  <si>
    <t>4,4+5,2+2,6+2,1+10,6+0,55</t>
  </si>
  <si>
    <t>76</t>
  </si>
  <si>
    <t>63152184</t>
  </si>
  <si>
    <t>pás tepelně izolační suchá výstavba λ=0,042 tl 100mm</t>
  </si>
  <si>
    <t>-844986731</t>
  </si>
  <si>
    <t>a23*1,02</t>
  </si>
  <si>
    <t>77</t>
  </si>
  <si>
    <t>713121111</t>
  </si>
  <si>
    <t>Montáž izolace tepelné podlah volně kladenými rohožemi, pásy, dílci, deskami 1 vrstva</t>
  </si>
  <si>
    <t>1618866750</t>
  </si>
  <si>
    <t>Montáž tepelné izolace podlah rohožemi, pásy, deskami, dílci, bloky (izolační materiál ve specifikaci) kladenými volně jednovrstvá</t>
  </si>
  <si>
    <t>5,6+2,6+2,1+0,55</t>
  </si>
  <si>
    <t>78</t>
  </si>
  <si>
    <t>59052104</t>
  </si>
  <si>
    <t>deska tepelně izolační z tvrzené PU pěny vnitřní, kapilárně aktivní, prodyšná tl 50mm</t>
  </si>
  <si>
    <t>1150931395</t>
  </si>
  <si>
    <t>(a14+a15-a25)*1,02</t>
  </si>
  <si>
    <t>71,086*1,02 'Přepočtené koeficientem množství</t>
  </si>
  <si>
    <t>79</t>
  </si>
  <si>
    <t>28372308</t>
  </si>
  <si>
    <t>deska EPS 100 pro trvalé zatížení v tlaku (max. 2000 kg/m2) tl 80mm</t>
  </si>
  <si>
    <t>-1814142060</t>
  </si>
  <si>
    <t>a25*1,02</t>
  </si>
  <si>
    <t>80</t>
  </si>
  <si>
    <t>713121313</t>
  </si>
  <si>
    <t>Montáž izolace tepelné podlah izolačním zásypem volně sypaným tl vrstvy přes 100 mm</t>
  </si>
  <si>
    <t>1074657537</t>
  </si>
  <si>
    <t>Montáž tepelné izolace podlah izolačním zásypem volně sypaným, tloušťky vrstvy přes 100 mm</t>
  </si>
  <si>
    <t>81</t>
  </si>
  <si>
    <t>58765103</t>
  </si>
  <si>
    <t>štěrk z pěnového skla frakce 4/8</t>
  </si>
  <si>
    <t>-729237968</t>
  </si>
  <si>
    <t>a28*0,19*1,02</t>
  </si>
  <si>
    <t>82</t>
  </si>
  <si>
    <t>998713102</t>
  </si>
  <si>
    <t>Přesun hmot tonážní pro izolace tepelné v objektech v do 12 m</t>
  </si>
  <si>
    <t>1272676137</t>
  </si>
  <si>
    <t>Přesun hmot pro izolace tepelné stanovený z hmotnosti přesunovaného materiálu vodorovná dopravní vzdálenost do 50 m v objektech výšky přes 6 m do 12 m</t>
  </si>
  <si>
    <t>714</t>
  </si>
  <si>
    <t>Akustická a protiotřesová opatření</t>
  </si>
  <si>
    <t>83</t>
  </si>
  <si>
    <t>714121011</t>
  </si>
  <si>
    <t>Montáž podstropních panelů s rozšířenou zvukovou pohltivostí zavěšených na viditelný rošt</t>
  </si>
  <si>
    <t>1745346508</t>
  </si>
  <si>
    <t>Montáž akustických minerálních panelů  podstropních s rozšířenou pohltivostí zvuku zavěšených na rošt viditelný</t>
  </si>
  <si>
    <t>"202"  4,4</t>
  </si>
  <si>
    <t>"203"  5,2</t>
  </si>
  <si>
    <t>"205"  2,6</t>
  </si>
  <si>
    <t>"206"  2,1</t>
  </si>
  <si>
    <t>"207"  10,6</t>
  </si>
  <si>
    <t>"208"  0,55</t>
  </si>
  <si>
    <t>84</t>
  </si>
  <si>
    <t>59036010</t>
  </si>
  <si>
    <t>panel akustický nebarvená hrana viditelný rošt bílá rastr š.24, tl 20mm</t>
  </si>
  <si>
    <t>-247739540</t>
  </si>
  <si>
    <t>panel akustický nebarvená hrana viditelný rošt bílá rastr š.24, tl 20mm, odolnost proti vlhkosti</t>
  </si>
  <si>
    <t>Poznámka k položce:_x000D_
specifikace viz podhled P2, vč. AR4</t>
  </si>
  <si>
    <t>a19*1,05</t>
  </si>
  <si>
    <t>85</t>
  </si>
  <si>
    <t>998714102</t>
  </si>
  <si>
    <t>Přesun hmot tonážní pro akustická a protiotřesová opatření v objektech v do 12 m</t>
  </si>
  <si>
    <t>-471273680</t>
  </si>
  <si>
    <t>Přesun hmot pro akustická a protiotřesová opatření  stanovený z hmotnosti přesunovaného materiálu vodorovná dopravní vzdálenost do 50 m v objektech výšky přes 6 do 12 m</t>
  </si>
  <si>
    <t>725</t>
  </si>
  <si>
    <t>Zdravotechnika - zařizovací předměty</t>
  </si>
  <si>
    <t>86</t>
  </si>
  <si>
    <t>725291511</t>
  </si>
  <si>
    <t>Doplňky zařízení koupelen a záchodů plastové dávkovač tekutého mýdla na 350 ml</t>
  </si>
  <si>
    <t>soubor</t>
  </si>
  <si>
    <t>-1561950747</t>
  </si>
  <si>
    <t>Doplňky zařízení koupelen a záchodů  plastové dávkovač tekutého mýdla na 350 ml</t>
  </si>
  <si>
    <t>87</t>
  </si>
  <si>
    <t>725291521</t>
  </si>
  <si>
    <t>Doplňky zařízení koupelen a záchodů plastové zásobník toaletních papírů</t>
  </si>
  <si>
    <t>-1381761681</t>
  </si>
  <si>
    <t>Doplňky zařízení koupelen a záchodů  plastové zásobník toaletních papírů</t>
  </si>
  <si>
    <t>88</t>
  </si>
  <si>
    <t>725291531</t>
  </si>
  <si>
    <t>Doplňky zařízení koupelen a záchodů plastové zásobník papírových ručníků</t>
  </si>
  <si>
    <t>-101820980</t>
  </si>
  <si>
    <t>Doplňky zařízení koupelen a záchodů  plastové zásobník papírových ručníků</t>
  </si>
  <si>
    <t>89</t>
  </si>
  <si>
    <t>725301</t>
  </si>
  <si>
    <t>WC souprava závěsná</t>
  </si>
  <si>
    <t>-2094320342</t>
  </si>
  <si>
    <t>90</t>
  </si>
  <si>
    <t>725302</t>
  </si>
  <si>
    <t>2 háček plastový</t>
  </si>
  <si>
    <t>1386835074</t>
  </si>
  <si>
    <t>91</t>
  </si>
  <si>
    <t>725303</t>
  </si>
  <si>
    <t>D+M přebalovací pult sklopný vel. 670x770x785mm</t>
  </si>
  <si>
    <t>-1719426384</t>
  </si>
  <si>
    <t>92</t>
  </si>
  <si>
    <t>998725102</t>
  </si>
  <si>
    <t>Přesun hmot tonážní pro zařizovací předměty v objektech v do 12 m</t>
  </si>
  <si>
    <t>202594843</t>
  </si>
  <si>
    <t>Přesun hmot pro zařizovací předměty  stanovený z hmotnosti přesunovaného materiálu vodorovná dopravní vzdálenost do 50 m v objektech výšky přes 6 do 12 m</t>
  </si>
  <si>
    <t>763</t>
  </si>
  <si>
    <t>Konstrukce suché výstavby</t>
  </si>
  <si>
    <t>93</t>
  </si>
  <si>
    <t>763121812</t>
  </si>
  <si>
    <t>Demontáž SDK předsazené/šachtové stěny s jednoduchou nosnou kcí opláštění dvojité</t>
  </si>
  <si>
    <t>-1176240371</t>
  </si>
  <si>
    <t>Demontáž předsazených nebo šachtových stěn ze sádrokartonových desek  s nosnou konstrukcí z ocelových profilů jednoduchých, opláštění dvojité</t>
  </si>
  <si>
    <t>(0,5+0,4+0,65+0,5)*2</t>
  </si>
  <si>
    <t>94</t>
  </si>
  <si>
    <t>763131751</t>
  </si>
  <si>
    <t>Montáž parotěsné zábrany do SDK podhledu</t>
  </si>
  <si>
    <t>-1113464389</t>
  </si>
  <si>
    <t>Podhled ze sádrokartonových desek  ostatní práce a konstrukce na podhledech ze sádrokartonových desek montáž parotěsné zábrany</t>
  </si>
  <si>
    <t>95</t>
  </si>
  <si>
    <t>28329276</t>
  </si>
  <si>
    <t>fólie PE vyztužená pro parotěsnou vrstvu (reakce na oheň - třída E) 140g/m2</t>
  </si>
  <si>
    <t>-2060979441</t>
  </si>
  <si>
    <t>a23*1,1</t>
  </si>
  <si>
    <t>96</t>
  </si>
  <si>
    <t>763321113</t>
  </si>
  <si>
    <t>Cementovláknitá stěna předsazená tl 150 mm CW+UW 75 desky 1x12,5 TI 60 mm 27 kg/m3</t>
  </si>
  <si>
    <t>1646621066</t>
  </si>
  <si>
    <t>Stěna předsazená z cementovláknitých nebo cementových desek  s nosnou konstrukcí z jednoduchých ocelových profilů UW, CW jednoduše opláštěná deskou tl. 12,5 mm, příčka tl. 150 mm, profil 75, TI tl. 60 mm 27 kg/m3</t>
  </si>
  <si>
    <t>"202"  (0,41+0,25)*2,7</t>
  </si>
  <si>
    <t>97</t>
  </si>
  <si>
    <t>998763302</t>
  </si>
  <si>
    <t>Přesun hmot tonážní pro sádrokartonové konstrukce v objektech v do 12 m</t>
  </si>
  <si>
    <t>1033606549</t>
  </si>
  <si>
    <t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</si>
  <si>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766</t>
  </si>
  <si>
    <t>Konstrukce truhlářské</t>
  </si>
  <si>
    <t>98</t>
  </si>
  <si>
    <t>766123520</t>
  </si>
  <si>
    <t>Montáž stěn celozasklených v do 3,50 m</t>
  </si>
  <si>
    <t>-942877325</t>
  </si>
  <si>
    <t>Montáž dřevěných stěn  celozasklených, výšky přes 2,75 do 3,50 m</t>
  </si>
  <si>
    <t>Poznámka k položce:_x000D_
zpětná mtž stávající stěny - dle skut</t>
  </si>
  <si>
    <t>99</t>
  </si>
  <si>
    <t>766660001</t>
  </si>
  <si>
    <t>Montáž dveřních křídel otvíravých jednokřídlových š do 0,8 m do ocelové zárubně</t>
  </si>
  <si>
    <t>-1543417878</t>
  </si>
  <si>
    <t>Montáž dveřních křídel dřevěných nebo plastových otevíravých do ocelové zárubně povrchově upravených jednokřídlových, šířky do 800 mm</t>
  </si>
  <si>
    <t>100</t>
  </si>
  <si>
    <t>6116111</t>
  </si>
  <si>
    <t>dveře dřevěné ozn d4 vel 70x197cm, 1kř plné hpl laminát kompakt, kování, zámek, povrchová úprava</t>
  </si>
  <si>
    <t>676410690</t>
  </si>
  <si>
    <t xml:space="preserve"> dveře dřevěné ozn d4 vel 70x197cm, 1kř plné hpl laminát kompakt, kování, zámek, povrchová úprava</t>
  </si>
  <si>
    <t>101</t>
  </si>
  <si>
    <t>6116112</t>
  </si>
  <si>
    <t>dveře dřevěné ozn d6 vel 60x197cm, 1kř plné hpl laminát kompakt, kování, zámek, povrchová úprava</t>
  </si>
  <si>
    <t>-1258978554</t>
  </si>
  <si>
    <t>102</t>
  </si>
  <si>
    <t>766660352</t>
  </si>
  <si>
    <t>Montáž posuvných dveří jednokřídlových průchozí výšky do 2,5 m a šířky do 1200 mm do pojezdu na stěnu</t>
  </si>
  <si>
    <t>256118382</t>
  </si>
  <si>
    <t>Montáž dveřních křídel dřevěných nebo plastových posuvných dveří do pojezdu na stěnu výšky do 2,5 m jednokřídlových, průchozí šířky přes 800 do 1200 mm</t>
  </si>
  <si>
    <t>"d5"  1</t>
  </si>
  <si>
    <t>103</t>
  </si>
  <si>
    <t>6116110</t>
  </si>
  <si>
    <t>Dveře ozn d5 1kř posuvné plné, vel. 107x200cm,  výplň laminát HPL kompakt, kruhové okénko, kování, zámek, posun na stěně</t>
  </si>
  <si>
    <t>982026883</t>
  </si>
  <si>
    <t>104</t>
  </si>
  <si>
    <t>76689002</t>
  </si>
  <si>
    <t>D+M vestavná deska umyvadel, vel. 1700x550x30mm, litý umělý kámen</t>
  </si>
  <si>
    <t>-167123139</t>
  </si>
  <si>
    <t>105</t>
  </si>
  <si>
    <t>7668901</t>
  </si>
  <si>
    <t>D+M polička vel. 1000x180x30mm, vysokotlaký laminát, skryté kotvení</t>
  </si>
  <si>
    <t>566652558</t>
  </si>
  <si>
    <t>106</t>
  </si>
  <si>
    <t>7668903</t>
  </si>
  <si>
    <t>D+M dělící příčka mezi pisoáry vel 400x600mm, kotvení ke stěně, nožičky, povrch úprava, rámeček, vysokotlaký laminát hpl kompakt</t>
  </si>
  <si>
    <t>1366226155</t>
  </si>
  <si>
    <t>D+M dělící příčka mezi pisoáry vel 400x600mm, kotvení ke stěně, nožičky, povrch úprava, rámeček</t>
  </si>
  <si>
    <t>107</t>
  </si>
  <si>
    <t>7668904</t>
  </si>
  <si>
    <t>Zúžení stáv rampy v 1pp dle pd vzd</t>
  </si>
  <si>
    <t>1541774950</t>
  </si>
  <si>
    <t>108</t>
  </si>
  <si>
    <t>998766102</t>
  </si>
  <si>
    <t>Přesun hmot tonážní pro konstrukce truhlářské v objektech v do 12 m</t>
  </si>
  <si>
    <t>1175832767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</si>
  <si>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</si>
  <si>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</si>
  <si>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</si>
  <si>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109</t>
  </si>
  <si>
    <t>7671601</t>
  </si>
  <si>
    <t>D+M zábradlí celoskleněného, bezp sklo lepené, v 100mm, kotvení systémovou boční lištou, nerez madlo</t>
  </si>
  <si>
    <t>-1095337723</t>
  </si>
  <si>
    <t>110</t>
  </si>
  <si>
    <t>767161211</t>
  </si>
  <si>
    <t>Montáž zábradlí rovného z profilové oceli do zdi do hmotnosti 20 kg</t>
  </si>
  <si>
    <t>-1729058336</t>
  </si>
  <si>
    <t>Montáž zábradlí rovného  z profilové oceli do zdiva, hmotnosti 1 m zábradlí do 20 kg</t>
  </si>
  <si>
    <t>111</t>
  </si>
  <si>
    <t>5535530</t>
  </si>
  <si>
    <t>Nerez zábradlí pr 8mm odnímatelné pro zabránění plného otevírání okna, kotvení, zámek</t>
  </si>
  <si>
    <t>-816460</t>
  </si>
  <si>
    <t>112</t>
  </si>
  <si>
    <t>767581802</t>
  </si>
  <si>
    <t>Demontáž podhledu lamel</t>
  </si>
  <si>
    <t>-269706710</t>
  </si>
  <si>
    <t>Demontáž podhledů  lamel</t>
  </si>
  <si>
    <t>9,3*11,91+4,8+2,9+4,9+2,6+4,8+9,4</t>
  </si>
  <si>
    <t>113</t>
  </si>
  <si>
    <t>767630111</t>
  </si>
  <si>
    <t>Montáž hliníkových zdvižně posuvných dveří výšky do 2200 mm a šířky do 2000 mm</t>
  </si>
  <si>
    <t>372389608</t>
  </si>
  <si>
    <t>Montáž posuvných dveří z hliníkových profilů s utěsněním připojovací spáry impregnovanou komprimační páskou zdvižně posuvných výšky do 2200 mm celkové šířky do 2000 mm</t>
  </si>
  <si>
    <t>114</t>
  </si>
  <si>
    <t>5532914</t>
  </si>
  <si>
    <t>dveře  posuvné celoprosklené ozn d1, d2, rám AL,  průchod 910(920)mm, zasklení dvojité bezpečnostní, POŽ EW15 DP3 C2, posuv na stěně, kování, zámek</t>
  </si>
  <si>
    <t>397295898</t>
  </si>
  <si>
    <t>Poznámka k položce:_x000D_
dle VD</t>
  </si>
  <si>
    <t>1,07*2*2</t>
  </si>
  <si>
    <t>115</t>
  </si>
  <si>
    <t>7676408</t>
  </si>
  <si>
    <t>Dmtž+zpětná mtž požárních dveří vel. 800x1970mm vč zárubně, povrchová úprava - 1pp, pro nastěhování vzd</t>
  </si>
  <si>
    <t>-1293550519</t>
  </si>
  <si>
    <t>116</t>
  </si>
  <si>
    <t>7676409</t>
  </si>
  <si>
    <t>Dmtž+zpětná mtž  dveří v příčce vel. 800x1970mm vč zárubně, povrchová úprava - 1pp, pro nastěhování vzd</t>
  </si>
  <si>
    <t>-686623804</t>
  </si>
  <si>
    <t xml:space="preserve"> Dmtž+zpětná mtž  dveří v příčce vel. 800x1970mm vč zárubně, povrchová úprava - 1pp, pro nastěhování vzd</t>
  </si>
  <si>
    <t>117</t>
  </si>
  <si>
    <t>767646521</t>
  </si>
  <si>
    <t>Montáž dveří protipožárního uzávěru dvoukřídlového výšky do 1970 mm</t>
  </si>
  <si>
    <t>-1797937016</t>
  </si>
  <si>
    <t>Montáž dveří ocelových  protipožárních uzávěrů dvoukřídlových, výšky do 1970 mm</t>
  </si>
  <si>
    <t>118</t>
  </si>
  <si>
    <t>5534110</t>
  </si>
  <si>
    <t>dveře ocelové ozn d7 protipožární EW 15 DP1 C2 speciální zárubeň 2křídlé 1800x2000mm, kování, zámek, povrchová úprava</t>
  </si>
  <si>
    <t>1169587305</t>
  </si>
  <si>
    <t>119</t>
  </si>
  <si>
    <t>767649191</t>
  </si>
  <si>
    <t>Montáž dveří - samozavírače hydraulického</t>
  </si>
  <si>
    <t>204381246</t>
  </si>
  <si>
    <t>Montáž dveří ocelových  doplňků dveří samozavírače hydraulického</t>
  </si>
  <si>
    <t>120</t>
  </si>
  <si>
    <t>54917</t>
  </si>
  <si>
    <t>samozavírač dveří požární pro dveře 2kř</t>
  </si>
  <si>
    <t>-492846475</t>
  </si>
  <si>
    <t>121</t>
  </si>
  <si>
    <t>61182351</t>
  </si>
  <si>
    <t>kování posuvné pro dveře posuvné na stěnu do garnyže pro š 60,70,80,90mm</t>
  </si>
  <si>
    <t>1937014183</t>
  </si>
  <si>
    <t>122</t>
  </si>
  <si>
    <t>767691822</t>
  </si>
  <si>
    <t>Vyvěšení nebo zavěšení kovových křídel dveří do 2 m2</t>
  </si>
  <si>
    <t>385753991</t>
  </si>
  <si>
    <t>Ostatní práce - vyvěšení nebo zavěšení kovových křídel s případným uložením a opětovným zavěšením po provedení stavebních změn dveří, plochy do 2 m2</t>
  </si>
  <si>
    <t>123</t>
  </si>
  <si>
    <t>7678901</t>
  </si>
  <si>
    <t>D+M ochranných rohů L 50/50/2000mm nerez, dle skut</t>
  </si>
  <si>
    <t>28680726</t>
  </si>
  <si>
    <t>124</t>
  </si>
  <si>
    <t>998767102</t>
  </si>
  <si>
    <t>Přesun hmot tonážní pro zámečnické konstrukce v objektech v do 12 m</t>
  </si>
  <si>
    <t>-548438951</t>
  </si>
  <si>
    <t>Přesun hmot pro zámečnické konstrukce  stanovený z hmotnosti přesunovaného materiálu vodorovná dopravní vzdálenost do 50 m v objektech výšky přes 6 do 12 m</t>
  </si>
  <si>
    <t>771</t>
  </si>
  <si>
    <t>Podlahy z dlaždic</t>
  </si>
  <si>
    <t>125</t>
  </si>
  <si>
    <t>771121011</t>
  </si>
  <si>
    <t>Nátěr penetrační na podlahu</t>
  </si>
  <si>
    <t>-312113289</t>
  </si>
  <si>
    <t>Příprava podkladu před provedením dlažby nátěr penetrační na podlahu</t>
  </si>
  <si>
    <t>a12+a14+a15</t>
  </si>
  <si>
    <t>126</t>
  </si>
  <si>
    <t>771151012</t>
  </si>
  <si>
    <t>Samonivelační stěrka podlah pevnosti 20 MPa tl 5 mm</t>
  </si>
  <si>
    <t>555743165</t>
  </si>
  <si>
    <t>Příprava podkladu před provedením dlažby samonivelační stěrka min.pevnosti 20 MPa, tloušťky přes 3 do 5 mm</t>
  </si>
  <si>
    <t>127</t>
  </si>
  <si>
    <t>771161011</t>
  </si>
  <si>
    <t>Montáž profilu dilatační spáry bez izolace v rovině dlažby</t>
  </si>
  <si>
    <t>-1442561468</t>
  </si>
  <si>
    <t>Příprava podkladu před provedením dlažby montáž profilu dilatační spáry v rovině dlažby</t>
  </si>
  <si>
    <t>1,28*4+0,986*3+0,81*4+1*3</t>
  </si>
  <si>
    <t>128</t>
  </si>
  <si>
    <t>5905401</t>
  </si>
  <si>
    <t>profil dilatační podlahový dle VD</t>
  </si>
  <si>
    <t>554252363</t>
  </si>
  <si>
    <t xml:space="preserve"> profil dilatační podlahový dle VD</t>
  </si>
  <si>
    <t>a24*1,1</t>
  </si>
  <si>
    <t>129</t>
  </si>
  <si>
    <t>771474113</t>
  </si>
  <si>
    <t>Montáž soklů z dlaždic keramických rovných flexibilní lepidlo v do 120 mm</t>
  </si>
  <si>
    <t>905276918</t>
  </si>
  <si>
    <t>Montáž soklů z dlaždic keramických lepených flexibilním lepidlem rovných, výšky přes 90 do 120 mm</t>
  </si>
  <si>
    <t>"schodiště"  0,9*2+1,68*2+1,05*2+1,96*2</t>
  </si>
  <si>
    <t>"podesta"  1,3</t>
  </si>
  <si>
    <t>130</t>
  </si>
  <si>
    <t>771574262</t>
  </si>
  <si>
    <t>Montáž podlah keramických velkoformát pro mechanické zatížení protiskluzných lepených flexibilním lepidlem do 6 ks/ m2</t>
  </si>
  <si>
    <t>-106489836</t>
  </si>
  <si>
    <t>Montáž podlah z dlaždic keramických lepených flexibilním lepidlem velkoformátových pro vysoké mechanické zatížení protiskluzných nebo reliéfních (bezbariérových) přes 4 do 6 ks/m2</t>
  </si>
  <si>
    <t>"podesta"  (0,91+0,92)*0,3+1,25*1,3+1,4*1,3</t>
  </si>
  <si>
    <t>Mezisoučet</t>
  </si>
  <si>
    <t>"201"  109,7-6,868*(8,48+0,434*2)</t>
  </si>
  <si>
    <t>"204"  5,6</t>
  </si>
  <si>
    <t>131</t>
  </si>
  <si>
    <t>59761420</t>
  </si>
  <si>
    <t>dlažba velkoformátová keramická slinutá protiskluzná do interiéru i exteriéru pro vysoké mechanické namáhání přes 4 do 6 ks/m2</t>
  </si>
  <si>
    <t>450002386</t>
  </si>
  <si>
    <t>Poznámka k položce:_x000D_
protiskluzná bosá noha, vč soklíku, dle VD</t>
  </si>
  <si>
    <t>(a13*0,1+a14+a15)*1,15</t>
  </si>
  <si>
    <t>132</t>
  </si>
  <si>
    <t>771577114</t>
  </si>
  <si>
    <t>Příplatek k montáž podlah keramických za spárování tmelem dvousložkovým</t>
  </si>
  <si>
    <t>535163718</t>
  </si>
  <si>
    <t>Montáž podlah z dlaždic keramických lepených flexibilním lepidlem Příplatek k cenám za dvousložkový spárovací tmel</t>
  </si>
  <si>
    <t>133</t>
  </si>
  <si>
    <t>771591112</t>
  </si>
  <si>
    <t>Izolace pod dlažbu nátěrem nebo stěrkou ve dvou vrstvách</t>
  </si>
  <si>
    <t>1183166647</t>
  </si>
  <si>
    <t>Izolace podlahy pod dlažbu nátěrem nebo stěrkou ve dvou vrstvách</t>
  </si>
  <si>
    <t>134</t>
  </si>
  <si>
    <t>771591264</t>
  </si>
  <si>
    <t>Izolace těsnícími pásy mezi podlahou a stěnou</t>
  </si>
  <si>
    <t>-1132660456</t>
  </si>
  <si>
    <t>Izolace podlahy pod dlažbu těsnícími izolačními pásy mezi podlahou a stěnu</t>
  </si>
  <si>
    <t>135</t>
  </si>
  <si>
    <t>998771102</t>
  </si>
  <si>
    <t>Přesun hmot tonážní pro podlahy z dlaždic v objektech v do 12 m</t>
  </si>
  <si>
    <t>-787969090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</si>
  <si>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</si>
  <si>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</si>
  <si>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</si>
  <si>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136</t>
  </si>
  <si>
    <t>776201811</t>
  </si>
  <si>
    <t>Demontáž lepených povlakových podlah bez podložky ručně</t>
  </si>
  <si>
    <t>-962709567</t>
  </si>
  <si>
    <t>Demontáž povlakových podlahovin lepených ručně bez podložky</t>
  </si>
  <si>
    <t>"sklady"  4,8+9,4</t>
  </si>
  <si>
    <t>"schody"  (1,36+0,725)*1,2+(1,2+0,87)*1,55</t>
  </si>
  <si>
    <t>137</t>
  </si>
  <si>
    <t>776262111</t>
  </si>
  <si>
    <t>Lepení pásů z pryže 2-složkovým lepidlem</t>
  </si>
  <si>
    <t>1569830437</t>
  </si>
  <si>
    <t>Montáž podlahovin z pryže lepením 2-složkovým lepidlem (do vlhkých prostor) z pásů</t>
  </si>
  <si>
    <t>"schodiště"  a12</t>
  </si>
  <si>
    <t>138</t>
  </si>
  <si>
    <t>272510</t>
  </si>
  <si>
    <t>podlahovina foliová dle stávající na schodiště, protiskluzová, pásek schodiště</t>
  </si>
  <si>
    <t>-2050686098</t>
  </si>
  <si>
    <t xml:space="preserve"> podlahovina foliová dle stávající na schodiště, protiskluzová, pásek schodiště</t>
  </si>
  <si>
    <t>a12*1,1</t>
  </si>
  <si>
    <t>781</t>
  </si>
  <si>
    <t>Dokončovací práce - obklady</t>
  </si>
  <si>
    <t>139</t>
  </si>
  <si>
    <t>781121011</t>
  </si>
  <si>
    <t>Nátěr penetrační na stěnu</t>
  </si>
  <si>
    <t>-1376464182</t>
  </si>
  <si>
    <t>Příprava podkladu před provedením obkladu nátěr penetrační na stěnu</t>
  </si>
  <si>
    <t>a7+a8+a9</t>
  </si>
  <si>
    <t>140</t>
  </si>
  <si>
    <t>781131112</t>
  </si>
  <si>
    <t>Izolace pod obklad nátěrem nebo stěrkou ve dvou vrstvách</t>
  </si>
  <si>
    <t>-215462126</t>
  </si>
  <si>
    <t>Izolace stěny pod obklad izolace nátěrem nebo stěrkou ve dvou vrstvách</t>
  </si>
  <si>
    <t>141</t>
  </si>
  <si>
    <t>781161012</t>
  </si>
  <si>
    <t>Montáž profilu dilatační spáry koutové bez izolace dlažeb</t>
  </si>
  <si>
    <t>-196502381</t>
  </si>
  <si>
    <t>Příprava podkladu před provedením obkladu montáž profilu dilatační spáry koutové (při styku podlahy se stěnou)</t>
  </si>
  <si>
    <t>142</t>
  </si>
  <si>
    <t>5905420</t>
  </si>
  <si>
    <t>profil dilatační stěnový dle VD</t>
  </si>
  <si>
    <t>338345139</t>
  </si>
  <si>
    <t xml:space="preserve"> profil dilatační stěnový dle VD</t>
  </si>
  <si>
    <t>13,000*1,1</t>
  </si>
  <si>
    <t>143</t>
  </si>
  <si>
    <t>781474115</t>
  </si>
  <si>
    <t>Montáž obkladů vnitřních keramických hladkých do 25 ks/m2 lepených flexibilním lepidlem</t>
  </si>
  <si>
    <t>-554150007</t>
  </si>
  <si>
    <t>Montáž obkladů vnitřních stěn z dlaždic keramických lepených flexibilním lepidlem maloformátových hladkých přes 22 do 25 ks/m2</t>
  </si>
  <si>
    <t>"201"</t>
  </si>
  <si>
    <t>11,86*0,5*(3+3,75)-0,9*2+0,35*0,3</t>
  </si>
  <si>
    <t>11,86*0,5*(3+3,75)-(0,91+0,92)*2+0,3*(2*2+0,92)*2</t>
  </si>
  <si>
    <t>9,25*3-1*2-0,8*2-2*3-a7</t>
  </si>
  <si>
    <t>"202"  (1,65+1,22)*2*2,7-0,7*1,97</t>
  </si>
  <si>
    <t>"203"  (2,1+1,22)*2*2,7-0,8*2-0,7*2-0,7*1,97</t>
  </si>
  <si>
    <t>"205"  (2,8+1,92)*2*2,7-1*2-0,8*2</t>
  </si>
  <si>
    <t>"206"  (1,73+2,6)*2*2,7-0,8*2-1,18*1,46+(1,18+1,46)*2*0,15</t>
  </si>
  <si>
    <t>"207"  (3,34+3,73)*2*2,1-1*2-0,6*1,97-1,18*1,01+(1,18+1,01*2)*0,15</t>
  </si>
  <si>
    <t>"208"  (0,766+0,7)*2*2,1-0,6*1,97</t>
  </si>
  <si>
    <t>"1pp"  1,6*1,6+0,4*1,6</t>
  </si>
  <si>
    <t>144</t>
  </si>
  <si>
    <t>59761039</t>
  </si>
  <si>
    <t>obklad keramický hladký přes 22 do 25ks/m2</t>
  </si>
  <si>
    <t>25295642</t>
  </si>
  <si>
    <t>Poznámka k položce:_x000D_
vč nerez lišt</t>
  </si>
  <si>
    <t>a9*1,1</t>
  </si>
  <si>
    <t>145</t>
  </si>
  <si>
    <t>781474118</t>
  </si>
  <si>
    <t>Montáž obkladů vnitřních keramických hladkých do 50 ks/m2 lepených flexibilním lepidlem</t>
  </si>
  <si>
    <t>-632446383</t>
  </si>
  <si>
    <t>Montáž obkladů vnitřních stěn z dlaždic keramických lepených flexibilním lepidlem maloformátových hladkých přes 45 do 50 ks/m2</t>
  </si>
  <si>
    <t>"201 - imitace komína"  2*3-1*2</t>
  </si>
  <si>
    <t>146</t>
  </si>
  <si>
    <t>59761255</t>
  </si>
  <si>
    <t>obklad keramický hladký přes 35 do 45ks/m2</t>
  </si>
  <si>
    <t>-1041212902</t>
  </si>
  <si>
    <t>Poznámka k položce:_x000D_
vel. 100x200mm, barva dle VD, vč nerez lišt</t>
  </si>
  <si>
    <t>a8*1,1</t>
  </si>
  <si>
    <t>147</t>
  </si>
  <si>
    <t>781477111</t>
  </si>
  <si>
    <t>Příplatek k montáži obkladů vnitřních keramických hladkých za plochu do 10 m2</t>
  </si>
  <si>
    <t>931588577</t>
  </si>
  <si>
    <t>Montáž obkladů vnitřních stěn z dlaždic keramických Příplatek k cenám za plochu do 10 m2 jednotlivě</t>
  </si>
  <si>
    <t>Poznámka k položce:_x000D_
za ztíženou práci při ztvárnění obrazů v obkladu - loď, komín apod</t>
  </si>
  <si>
    <t>a8+3*1,5</t>
  </si>
  <si>
    <t>148</t>
  </si>
  <si>
    <t>781477112</t>
  </si>
  <si>
    <t>Příplatek k montáži obkladů vnitřních keramických hladkých za omezený prostor</t>
  </si>
  <si>
    <t>-412187582</t>
  </si>
  <si>
    <t>Montáž obkladů vnitřních stěn z dlaždic keramických Příplatek k cenám za obklady v omezeném prostoru</t>
  </si>
  <si>
    <t>149</t>
  </si>
  <si>
    <t>781477114</t>
  </si>
  <si>
    <t>Příplatek k montáži obkladů vnitřních keramických hladkých za spárování tmelem dvousložkovým</t>
  </si>
  <si>
    <t>-1368001910</t>
  </si>
  <si>
    <t>Montáž obkladů vnitřních stěn z dlaždic keramických Příplatek k cenám za dvousložkový spárovací tmel</t>
  </si>
  <si>
    <t>150</t>
  </si>
  <si>
    <t>781484116</t>
  </si>
  <si>
    <t>Montáž obkladů vnitřních z mozaiky 300x300 mm lepených flexibilním lepidlem</t>
  </si>
  <si>
    <t>270039773</t>
  </si>
  <si>
    <t>Montáž obkladů vnitřních stěn z mozaikových lepenců keramických nebo skleněných lepených flexibilním lepidlem dílce vel. 300 x 300 mm</t>
  </si>
  <si>
    <t>(11,86-0,9+0,15+0,25*2)*0,6+0,35*0,3</t>
  </si>
  <si>
    <t>(11,86-0,91-0,92)*0,85</t>
  </si>
  <si>
    <t>(9,25-1-0,8-2)*0,85</t>
  </si>
  <si>
    <t>2*3,14*0,175*0,1*2</t>
  </si>
  <si>
    <t>151</t>
  </si>
  <si>
    <t>59761170</t>
  </si>
  <si>
    <t>mozaika keramická hladká na podlahu i stěnu  pro interiér i exteriér (2,5x2,5)-set 300x300mm</t>
  </si>
  <si>
    <t>1995717969</t>
  </si>
  <si>
    <t>Poznámka k položce:_x000D_
podrobnosti VD</t>
  </si>
  <si>
    <t>(a7/0,09)*1,1</t>
  </si>
  <si>
    <t>152</t>
  </si>
  <si>
    <t>781491021</t>
  </si>
  <si>
    <t>Montáž zrcadel plochy do 1 m2 lepených silikonovým tmelem na keramický obklad</t>
  </si>
  <si>
    <t>1680511554</t>
  </si>
  <si>
    <t>Montáž zrcadel lepených silikonovým tmelem na keramický obklad, plochy do 1 m2</t>
  </si>
  <si>
    <t>1*0,6+0,6*0,4</t>
  </si>
  <si>
    <t>153</t>
  </si>
  <si>
    <t>63465124</t>
  </si>
  <si>
    <t>zrcadlo nemontované čiré tl 4mm max. rozměr 3210x2250mm</t>
  </si>
  <si>
    <t>-1070593213</t>
  </si>
  <si>
    <t>Poznámka k položce:_x000D_
do olištování v keramickém obkladu</t>
  </si>
  <si>
    <t>a42*1,1</t>
  </si>
  <si>
    <t>154</t>
  </si>
  <si>
    <t>998781102</t>
  </si>
  <si>
    <t>Přesun hmot tonážní pro obklady keramické v objektech v do 12 m</t>
  </si>
  <si>
    <t>-1637497188</t>
  </si>
  <si>
    <t>Přesun hmot pro obklady keramické  stanovený z hmotnosti přesunovaného materiálu vodorovná dopravní vzdálenost do 50 m v objektech výšky přes 6 do 12 m</t>
  </si>
  <si>
    <t>783</t>
  </si>
  <si>
    <t>Dokončovací práce - nátěry</t>
  </si>
  <si>
    <t>155</t>
  </si>
  <si>
    <t>783306811</t>
  </si>
  <si>
    <t>Odstranění nátěru ze zámečnických konstrukcí oškrábáním</t>
  </si>
  <si>
    <t>-1625293947</t>
  </si>
  <si>
    <t>Odstranění nátěrů ze zámečnických konstrukcí oškrábáním</t>
  </si>
  <si>
    <t>"nosné sloupy"  (0,25+0,15)*2*6,2*4</t>
  </si>
  <si>
    <t>"nosné ostatní"  (0,41+0,4+0,1*2)*32+(0,35+0,4+0,1*2)*2*5,9*2</t>
  </si>
  <si>
    <t>156</t>
  </si>
  <si>
    <t>783314201</t>
  </si>
  <si>
    <t>Základní antikorozní jednonásobný syntetický standardní nátěr zámečnických konstrukcí</t>
  </si>
  <si>
    <t>-693150574</t>
  </si>
  <si>
    <t>Základní antikorozní nátěr zámečnických konstrukcí jednonásobný syntetický standardní</t>
  </si>
  <si>
    <t>(1,8+2*1,97)*(0,16+0,1)+a12</t>
  </si>
  <si>
    <t>157</t>
  </si>
  <si>
    <t>783315101</t>
  </si>
  <si>
    <t>Mezinátěr jednonásobný syntetický standardní zámečnických konstrukcí</t>
  </si>
  <si>
    <t>-1454661472</t>
  </si>
  <si>
    <t>Mezinátěr zámečnických konstrukcí jednonásobný syntetický standardní</t>
  </si>
  <si>
    <t>158</t>
  </si>
  <si>
    <t>783317101</t>
  </si>
  <si>
    <t>Krycí jednonásobný syntetický standardní nátěr zámečnických konstrukcí</t>
  </si>
  <si>
    <t>-1712421631</t>
  </si>
  <si>
    <t>Krycí nátěr (email) zámečnických konstrukcí jednonásobný syntetický standardní</t>
  </si>
  <si>
    <t>784</t>
  </si>
  <si>
    <t>Dokončovací práce - malby a tapety</t>
  </si>
  <si>
    <t>159</t>
  </si>
  <si>
    <t>784121001</t>
  </si>
  <si>
    <t>Oškrabání malby v mísnostech výšky do 3,80 m</t>
  </si>
  <si>
    <t>-1642862937</t>
  </si>
  <si>
    <t>Oškrabání malby v místnostech výšky do 3,80 m</t>
  </si>
  <si>
    <t>(3,34+3,73)*2*(3,1-2,1)+0,766*1</t>
  </si>
  <si>
    <t>160</t>
  </si>
  <si>
    <t>784221101</t>
  </si>
  <si>
    <t>Dvojnásobné bílé malby ze směsí za sucha dobře otěruvzdorných v místnostech do 3,80 m</t>
  </si>
  <si>
    <t>-1059565437</t>
  </si>
  <si>
    <t>Malby z malířských směsí otěruvzdorných za sucha dvojnásobné, bílé za sucha otěruvzdorné dobře v místnostech výšky do 3,80 m</t>
  </si>
  <si>
    <t>a10+(0,766+0,7*2)*1</t>
  </si>
  <si>
    <t>786</t>
  </si>
  <si>
    <t>Dokončovací práce - čalounické úpravy</t>
  </si>
  <si>
    <t>161</t>
  </si>
  <si>
    <t>7861101</t>
  </si>
  <si>
    <t>D+M podhledu designového z translucentní folie, akustický, upevnění do systémových lišt na stěny, podsvícení, certifikace pro použití</t>
  </si>
  <si>
    <t>-403925883</t>
  </si>
  <si>
    <t>"201"  109,700</t>
  </si>
  <si>
    <t>162</t>
  </si>
  <si>
    <t>7866261</t>
  </si>
  <si>
    <t>Demontáž a zpětná montáž lamelové žaluzie vnitřní nebo do oken dvojitých kovových</t>
  </si>
  <si>
    <t>1314680697</t>
  </si>
  <si>
    <t>Demontáž a zpětná montáž lamelové žaluzie vnitřní</t>
  </si>
  <si>
    <t>Poznámka k položce:_x000D_
stávající</t>
  </si>
  <si>
    <t>a11</t>
  </si>
  <si>
    <t>9,1*4</t>
  </si>
  <si>
    <t>163</t>
  </si>
  <si>
    <t>998786102</t>
  </si>
  <si>
    <t>Přesun hmot tonážní pro čalounické úpravy v objektech v do 12 m</t>
  </si>
  <si>
    <t>-1545093534</t>
  </si>
  <si>
    <t>Přesun hmot pro čalounické úpravy  stanovený z hmotnosti přesunovaného materiálu vodorovná dopravní vzdálenost do 50 m v objektech výšky (hloubky) přes 6 do 12 m</t>
  </si>
  <si>
    <t>787</t>
  </si>
  <si>
    <t>Dokončovací práce - zasklívání</t>
  </si>
  <si>
    <t>164</t>
  </si>
  <si>
    <t>787911115</t>
  </si>
  <si>
    <t>Montáž neprůhledné fólie na sklo</t>
  </si>
  <si>
    <t>1953797070</t>
  </si>
  <si>
    <t>Zasklívání – ostatní práce  montáž fólie na sklo neprůhledné</t>
  </si>
  <si>
    <t>1,2*1,5*2</t>
  </si>
  <si>
    <t>165</t>
  </si>
  <si>
    <t>63479013</t>
  </si>
  <si>
    <t>fólie na sklo nereflexní kouřová 50%</t>
  </si>
  <si>
    <t>837134035</t>
  </si>
  <si>
    <t>a20*1,03</t>
  </si>
  <si>
    <t>789</t>
  </si>
  <si>
    <t>Povrchové úpravy ocelových konstrukcí a technologických zařízení</t>
  </si>
  <si>
    <t>166</t>
  </si>
  <si>
    <t>789326210</t>
  </si>
  <si>
    <t>Nátěr ocelových konstrukcí třídy II dvousložkový epoxidový základní tl do 40 µm</t>
  </si>
  <si>
    <t>-361133699</t>
  </si>
  <si>
    <t>Nátěr ocelových konstrukcí třídy II dvousložkový epoxidový základní, tloušťky do 40 μm</t>
  </si>
  <si>
    <t>"stáv ok"  a1</t>
  </si>
  <si>
    <t>"nová ok"  ok*23</t>
  </si>
  <si>
    <t>167</t>
  </si>
  <si>
    <t>789326215</t>
  </si>
  <si>
    <t>Nátěr ocelových konstrukcí třídy II dvousložkový epoxidový mezivrstva tl do 40 µm</t>
  </si>
  <si>
    <t>1630586233</t>
  </si>
  <si>
    <t>Nátěr ocelových konstrukcí třídy II dvousložkový epoxidový mezivrstva, tloušťky do 40 μm</t>
  </si>
  <si>
    <t>168</t>
  </si>
  <si>
    <t>789326220</t>
  </si>
  <si>
    <t>Nátěr ocelových konstrukcí třídy II dvousložkový epoxidový krycí (vrchní) tl do 40 µm</t>
  </si>
  <si>
    <t>-1069116166</t>
  </si>
  <si>
    <t>Nátěr ocelových konstrukcí třídy II dvousložkový epoxidový krycí (vrchní), tloušťky do 40 μm</t>
  </si>
  <si>
    <t>169</t>
  </si>
  <si>
    <t>789326433</t>
  </si>
  <si>
    <t>Protipožární jednosložkový vodou ředitelný nátěr ocelových konstrukcí třídy II tl přes 200 do 350 μm</t>
  </si>
  <si>
    <t>-111546270</t>
  </si>
  <si>
    <t>Protipožární zpěňující nátěr ocelových konstrukcí třídy II jednosložkový vodou ředitelný, funkční tloušťky přes 200 do 350 μm</t>
  </si>
  <si>
    <t>ok*23</t>
  </si>
  <si>
    <t>zt - Zdravotní technika</t>
  </si>
  <si>
    <t>Zdravotní technika dle samostatného výkazu výměr</t>
  </si>
  <si>
    <t>-1365792094</t>
  </si>
  <si>
    <t>ut - Ústřední vytápění</t>
  </si>
  <si>
    <t>9539401</t>
  </si>
  <si>
    <t>Ústřední vytápění dle samostatného výkazu výměr</t>
  </si>
  <si>
    <t>-292374005</t>
  </si>
  <si>
    <t>el - Elektroinstalace</t>
  </si>
  <si>
    <t>Elektroinstalace dle samostatného výkazu výměr</t>
  </si>
  <si>
    <t>-1862892981</t>
  </si>
  <si>
    <t>mr - Měření a regulace</t>
  </si>
  <si>
    <t>MaR dle samostatného výkazu výměr</t>
  </si>
  <si>
    <t>-1388171980</t>
  </si>
  <si>
    <t>vzd - Vzduchotechnika</t>
  </si>
  <si>
    <t>Vzduchotechnika dle samostatného výkazu výměr</t>
  </si>
  <si>
    <t>-556840554</t>
  </si>
  <si>
    <t>bt - Bazénová technologie</t>
  </si>
  <si>
    <t>Bazénová technologie dle samostatného výkazu výměr</t>
  </si>
  <si>
    <t>1161167667</t>
  </si>
  <si>
    <t>nr - Nerezový bazén</t>
  </si>
  <si>
    <t>Nerezové konstrukce dle samostatného výkazu výměr</t>
  </si>
  <si>
    <t>965072489</t>
  </si>
  <si>
    <t>pk - Parní kabina</t>
  </si>
  <si>
    <t>Parní kabina dle samostatného výkazu výměr</t>
  </si>
  <si>
    <t>-1783079314</t>
  </si>
  <si>
    <t>vrn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</si>
  <si>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</si>
  <si>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</si>
  <si>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</si>
  <si>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</si>
  <si>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</si>
  <si>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</si>
  <si>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</si>
  <si>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</si>
  <si>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</si>
  <si>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</si>
  <si>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</si>
  <si>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</si>
  <si>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-1246459350</t>
  </si>
  <si>
    <t>013294000</t>
  </si>
  <si>
    <t>Ostatní dokumentace</t>
  </si>
  <si>
    <t>-1453157218</t>
  </si>
  <si>
    <t xml:space="preserve">Poznámka k položce:_x000D_
Jedná se především o:_x000D_
-          výrobně technickou dokumentaci_x000D_
-          dokumentace pro pomocné práce a konstrukce_x000D_
-          dokumentace výrobků dodaných na stavbu, včetně jejich výrobních názvů, parametrů, schémat  zapojení a umístění v objektu_x000D_
-          výkresy prefabrikátů_x000D_
-          výrobní výkresy ocelových konstrukcí_x000D_
-          výrobní výkresy výztuže monolitických konstrukcí_x000D_
-          technologické postupy betonáží_x000D_
-          výkresy spárořezů dlažeb a obkladů, včetně dilatací_x000D_
-          výkresy podhledů včetně umístění výdechů VZT a osvětlení_x000D_
-          výkresy jednotlivých rozvaděčů a schémat  zapojení v části elektro a MaR_x000D_
-          výkresy rozmístění zásuvek, vypínačů, svítidel apod._x000D_
-          výpočet osvětlení pro konkrétní svítidla_x000D_
_x000D_
 </t>
  </si>
  <si>
    <t>VRN3</t>
  </si>
  <si>
    <t>Zařízení staveniště</t>
  </si>
  <si>
    <t>030001000</t>
  </si>
  <si>
    <t>1789023326</t>
  </si>
  <si>
    <t>VRN4</t>
  </si>
  <si>
    <t>Inženýrská činnost</t>
  </si>
  <si>
    <t>043103000</t>
  </si>
  <si>
    <t>Zkoušky bez rozlišení</t>
  </si>
  <si>
    <t>1007823222</t>
  </si>
  <si>
    <t>VRN9</t>
  </si>
  <si>
    <t>Ostatní náklady</t>
  </si>
  <si>
    <t>09000100x</t>
  </si>
  <si>
    <t>Zátopová zkouška</t>
  </si>
  <si>
    <t>Kč</t>
  </si>
  <si>
    <t>-1242229424</t>
  </si>
  <si>
    <t>091003000</t>
  </si>
  <si>
    <t>Ostatní náklady bez rozlišení - fotografická dokumentace a videodokumentace průběhu stavby</t>
  </si>
  <si>
    <t>502253030</t>
  </si>
  <si>
    <t>Ostatní náklady bez rozlišení</t>
  </si>
  <si>
    <t>092103001</t>
  </si>
  <si>
    <t>Náklady na zkušební provoz</t>
  </si>
  <si>
    <t>-2030918314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</si>
</sst>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6"/>
  <sheetViews>
    <sheetView showGridLines="0" tabSelected="1" workbookViewId="0"/>
  </sheetViews>
  <sheetFormatPr defaultRowHeight="14.5"/>
  <cols>
    <col min="1" max="1" width="5.5546875" style="1" customWidth="1"/>
    <col min="2" max="2" width="1.109375" style="1" customWidth="1"/>
    <col min="3" max="3" width="2.77734375" style="1" customWidth="1"/>
    <col min="4" max="33" width="1.6640625" style="1" customWidth="1"/>
    <col min="34" max="34" width="2.21875" style="1" customWidth="1"/>
    <col min="35" max="35" width="21.109375" style="1" customWidth="1"/>
    <col min="36" max="37" width="1.6640625" style="1" customWidth="1"/>
    <col min="38" max="38" width="5.5546875" style="1" customWidth="1"/>
    <col min="39" max="39" width="2.21875" style="1" customWidth="1"/>
    <col min="40" max="40" width="8.88671875" style="1" customWidth="1"/>
    <col min="41" max="41" width="5" style="1" customWidth="1"/>
    <col min="42" max="42" width="2.77734375" style="1" customWidth="1"/>
    <col min="43" max="43" width="10.44140625" style="1" hidden="1" customWidth="1"/>
    <col min="44" max="44" width="9.109375" style="1" customWidth="1"/>
    <col min="45" max="47" width="17.21875" style="1" hidden="1" customWidth="1"/>
    <col min="48" max="49" width="14.44140625" style="1" hidden="1" customWidth="1"/>
    <col min="50" max="51" width="16.6640625" style="1" hidden="1" customWidth="1"/>
    <col min="52" max="52" width="14.44140625" style="1" hidden="1" customWidth="1"/>
    <col min="53" max="53" width="12.77734375" style="1" hidden="1" customWidth="1"/>
    <col min="54" max="54" width="16.6640625" style="1" hidden="1" customWidth="1"/>
    <col min="55" max="55" width="14.44140625" style="1" hidden="1" customWidth="1"/>
    <col min="56" max="56" width="12.77734375" style="1" hidden="1" customWidth="1"/>
    <col min="57" max="57" width="44.33203125" style="1" customWidth="1"/>
    <col min="71" max="91" width="8.88671875" style="1" hidden="1"/>
  </cols>
  <sheetData>
    <row r="1" spans="1:74" ht="10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40" t="s">
        <v>5</v>
      </c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51" t="s">
        <v>14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R5" s="21"/>
      <c r="BE5" s="231" t="s">
        <v>15</v>
      </c>
      <c r="BS5" s="18" t="s">
        <v>6</v>
      </c>
    </row>
    <row r="6" spans="1:74" s="1" customFormat="1" ht="37" customHeight="1">
      <c r="B6" s="21"/>
      <c r="D6" s="27" t="s">
        <v>16</v>
      </c>
      <c r="K6" s="252" t="s">
        <v>17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R6" s="21"/>
      <c r="BE6" s="232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32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32"/>
      <c r="BS8" s="18" t="s">
        <v>6</v>
      </c>
    </row>
    <row r="9" spans="1:74" s="1" customFormat="1" ht="14.4" customHeight="1">
      <c r="B9" s="21"/>
      <c r="AR9" s="21"/>
      <c r="BE9" s="232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32"/>
      <c r="BS10" s="18" t="s">
        <v>6</v>
      </c>
    </row>
    <row r="11" spans="1:74" s="1" customFormat="1" ht="18.5" customHeight="1">
      <c r="B11" s="21"/>
      <c r="E11" s="26" t="s">
        <v>26</v>
      </c>
      <c r="AK11" s="28" t="s">
        <v>27</v>
      </c>
      <c r="AN11" s="26" t="s">
        <v>1</v>
      </c>
      <c r="AR11" s="21"/>
      <c r="BE11" s="232"/>
      <c r="BS11" s="18" t="s">
        <v>6</v>
      </c>
    </row>
    <row r="12" spans="1:74" s="1" customFormat="1" ht="7" customHeight="1">
      <c r="B12" s="21"/>
      <c r="AR12" s="21"/>
      <c r="BE12" s="232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32"/>
      <c r="BS13" s="18" t="s">
        <v>6</v>
      </c>
    </row>
    <row r="14" spans="1:74" ht="12.5">
      <c r="B14" s="21"/>
      <c r="E14" s="253" t="s">
        <v>29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8" t="s">
        <v>27</v>
      </c>
      <c r="AN14" s="30" t="s">
        <v>29</v>
      </c>
      <c r="AR14" s="21"/>
      <c r="BE14" s="232"/>
      <c r="BS14" s="18" t="s">
        <v>6</v>
      </c>
    </row>
    <row r="15" spans="1:74" s="1" customFormat="1" ht="7" customHeight="1">
      <c r="B15" s="21"/>
      <c r="AR15" s="21"/>
      <c r="BE15" s="232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32"/>
      <c r="BS16" s="18" t="s">
        <v>3</v>
      </c>
    </row>
    <row r="17" spans="1:71" s="1" customFormat="1" ht="18.5" customHeight="1">
      <c r="B17" s="21"/>
      <c r="E17" s="26" t="s">
        <v>26</v>
      </c>
      <c r="AK17" s="28" t="s">
        <v>27</v>
      </c>
      <c r="AN17" s="26" t="s">
        <v>1</v>
      </c>
      <c r="AR17" s="21"/>
      <c r="BE17" s="232"/>
      <c r="BS17" s="18" t="s">
        <v>31</v>
      </c>
    </row>
    <row r="18" spans="1:71" s="1" customFormat="1" ht="7" customHeight="1">
      <c r="B18" s="21"/>
      <c r="AR18" s="21"/>
      <c r="BE18" s="232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25</v>
      </c>
      <c r="AN19" s="26" t="s">
        <v>1</v>
      </c>
      <c r="AR19" s="21"/>
      <c r="BE19" s="232"/>
      <c r="BS19" s="18" t="s">
        <v>6</v>
      </c>
    </row>
    <row r="20" spans="1:71" s="1" customFormat="1" ht="18.5" customHeight="1">
      <c r="B20" s="21"/>
      <c r="E20" s="26" t="s">
        <v>26</v>
      </c>
      <c r="AK20" s="28" t="s">
        <v>27</v>
      </c>
      <c r="AN20" s="26" t="s">
        <v>1</v>
      </c>
      <c r="AR20" s="21"/>
      <c r="BE20" s="232"/>
      <c r="BS20" s="18" t="s">
        <v>31</v>
      </c>
    </row>
    <row r="21" spans="1:71" s="1" customFormat="1" ht="7" customHeight="1">
      <c r="B21" s="21"/>
      <c r="AR21" s="21"/>
      <c r="BE21" s="232"/>
    </row>
    <row r="22" spans="1:71" s="1" customFormat="1" ht="12" customHeight="1">
      <c r="B22" s="21"/>
      <c r="D22" s="28" t="s">
        <v>33</v>
      </c>
      <c r="AR22" s="21"/>
      <c r="BE22" s="232"/>
    </row>
    <row r="23" spans="1:71" s="1" customFormat="1" ht="14.5" customHeight="1">
      <c r="B23" s="21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R23" s="21"/>
      <c r="BE23" s="232"/>
    </row>
    <row r="24" spans="1:71" s="1" customFormat="1" ht="7" customHeight="1">
      <c r="B24" s="21"/>
      <c r="AR24" s="21"/>
      <c r="BE24" s="232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2"/>
    </row>
    <row r="26" spans="1:71" s="2" customFormat="1" ht="25.9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4">
        <f>ROUND(AG94,2)</f>
        <v>0</v>
      </c>
      <c r="AL26" s="235"/>
      <c r="AM26" s="235"/>
      <c r="AN26" s="235"/>
      <c r="AO26" s="235"/>
      <c r="AP26" s="33"/>
      <c r="AQ26" s="33"/>
      <c r="AR26" s="34"/>
      <c r="BE26" s="232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2"/>
    </row>
    <row r="28" spans="1:71" s="2" customFormat="1" ht="12.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6" t="s">
        <v>35</v>
      </c>
      <c r="M28" s="256"/>
      <c r="N28" s="256"/>
      <c r="O28" s="256"/>
      <c r="P28" s="256"/>
      <c r="Q28" s="33"/>
      <c r="R28" s="33"/>
      <c r="S28" s="33"/>
      <c r="T28" s="33"/>
      <c r="U28" s="33"/>
      <c r="V28" s="33"/>
      <c r="W28" s="256" t="s">
        <v>36</v>
      </c>
      <c r="X28" s="256"/>
      <c r="Y28" s="256"/>
      <c r="Z28" s="256"/>
      <c r="AA28" s="256"/>
      <c r="AB28" s="256"/>
      <c r="AC28" s="256"/>
      <c r="AD28" s="256"/>
      <c r="AE28" s="256"/>
      <c r="AF28" s="33"/>
      <c r="AG28" s="33"/>
      <c r="AH28" s="33"/>
      <c r="AI28" s="33"/>
      <c r="AJ28" s="33"/>
      <c r="AK28" s="256" t="s">
        <v>37</v>
      </c>
      <c r="AL28" s="256"/>
      <c r="AM28" s="256"/>
      <c r="AN28" s="256"/>
      <c r="AO28" s="256"/>
      <c r="AP28" s="33"/>
      <c r="AQ28" s="33"/>
      <c r="AR28" s="34"/>
      <c r="BE28" s="232"/>
    </row>
    <row r="29" spans="1:71" s="3" customFormat="1" ht="14.4" customHeight="1">
      <c r="B29" s="38"/>
      <c r="D29" s="28" t="s">
        <v>38</v>
      </c>
      <c r="F29" s="28" t="s">
        <v>39</v>
      </c>
      <c r="L29" s="257">
        <v>0.21</v>
      </c>
      <c r="M29" s="230"/>
      <c r="N29" s="230"/>
      <c r="O29" s="230"/>
      <c r="P29" s="230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K29" s="229">
        <f>ROUND(AV94, 2)</f>
        <v>0</v>
      </c>
      <c r="AL29" s="230"/>
      <c r="AM29" s="230"/>
      <c r="AN29" s="230"/>
      <c r="AO29" s="230"/>
      <c r="AR29" s="38"/>
      <c r="BE29" s="233"/>
    </row>
    <row r="30" spans="1:71" s="3" customFormat="1" ht="14.4" customHeight="1">
      <c r="B30" s="38"/>
      <c r="F30" s="28" t="s">
        <v>40</v>
      </c>
      <c r="L30" s="257">
        <v>0.15</v>
      </c>
      <c r="M30" s="230"/>
      <c r="N30" s="230"/>
      <c r="O30" s="230"/>
      <c r="P30" s="230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29">
        <f>ROUND(AW94, 2)</f>
        <v>0</v>
      </c>
      <c r="AL30" s="230"/>
      <c r="AM30" s="230"/>
      <c r="AN30" s="230"/>
      <c r="AO30" s="230"/>
      <c r="AR30" s="38"/>
      <c r="BE30" s="233"/>
    </row>
    <row r="31" spans="1:71" s="3" customFormat="1" ht="14.4" hidden="1" customHeight="1">
      <c r="B31" s="38"/>
      <c r="F31" s="28" t="s">
        <v>41</v>
      </c>
      <c r="L31" s="257">
        <v>0.21</v>
      </c>
      <c r="M31" s="230"/>
      <c r="N31" s="230"/>
      <c r="O31" s="230"/>
      <c r="P31" s="230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K31" s="229">
        <v>0</v>
      </c>
      <c r="AL31" s="230"/>
      <c r="AM31" s="230"/>
      <c r="AN31" s="230"/>
      <c r="AO31" s="230"/>
      <c r="AR31" s="38"/>
      <c r="BE31" s="233"/>
    </row>
    <row r="32" spans="1:71" s="3" customFormat="1" ht="14.4" hidden="1" customHeight="1">
      <c r="B32" s="38"/>
      <c r="F32" s="28" t="s">
        <v>42</v>
      </c>
      <c r="L32" s="257">
        <v>0.15</v>
      </c>
      <c r="M32" s="230"/>
      <c r="N32" s="230"/>
      <c r="O32" s="230"/>
      <c r="P32" s="230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K32" s="229">
        <v>0</v>
      </c>
      <c r="AL32" s="230"/>
      <c r="AM32" s="230"/>
      <c r="AN32" s="230"/>
      <c r="AO32" s="230"/>
      <c r="AR32" s="38"/>
      <c r="BE32" s="233"/>
    </row>
    <row r="33" spans="1:57" s="3" customFormat="1" ht="14.4" hidden="1" customHeight="1">
      <c r="B33" s="38"/>
      <c r="F33" s="28" t="s">
        <v>43</v>
      </c>
      <c r="L33" s="257">
        <v>0</v>
      </c>
      <c r="M33" s="230"/>
      <c r="N33" s="230"/>
      <c r="O33" s="230"/>
      <c r="P33" s="230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K33" s="229">
        <v>0</v>
      </c>
      <c r="AL33" s="230"/>
      <c r="AM33" s="230"/>
      <c r="AN33" s="230"/>
      <c r="AO33" s="230"/>
      <c r="AR33" s="38"/>
      <c r="BE33" s="233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2"/>
    </row>
    <row r="35" spans="1:57" s="2" customFormat="1" ht="25.9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36" t="s">
        <v>46</v>
      </c>
      <c r="Y35" s="237"/>
      <c r="Z35" s="237"/>
      <c r="AA35" s="237"/>
      <c r="AB35" s="237"/>
      <c r="AC35" s="41"/>
      <c r="AD35" s="41"/>
      <c r="AE35" s="41"/>
      <c r="AF35" s="41"/>
      <c r="AG35" s="41"/>
      <c r="AH35" s="41"/>
      <c r="AI35" s="41"/>
      <c r="AJ35" s="41"/>
      <c r="AK35" s="238">
        <f>SUM(AK26:AK33)</f>
        <v>0</v>
      </c>
      <c r="AL35" s="237"/>
      <c r="AM35" s="237"/>
      <c r="AN35" s="237"/>
      <c r="AO35" s="239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 ht="10">
      <c r="B50" s="21"/>
      <c r="AR50" s="21"/>
    </row>
    <row r="51" spans="1:57" ht="10">
      <c r="B51" s="21"/>
      <c r="AR51" s="21"/>
    </row>
    <row r="52" spans="1:57" ht="10">
      <c r="B52" s="21"/>
      <c r="AR52" s="21"/>
    </row>
    <row r="53" spans="1:57" ht="10">
      <c r="B53" s="21"/>
      <c r="AR53" s="21"/>
    </row>
    <row r="54" spans="1:57" ht="10">
      <c r="B54" s="21"/>
      <c r="AR54" s="21"/>
    </row>
    <row r="55" spans="1:57" ht="10">
      <c r="B55" s="21"/>
      <c r="AR55" s="21"/>
    </row>
    <row r="56" spans="1:57" ht="10">
      <c r="B56" s="21"/>
      <c r="AR56" s="21"/>
    </row>
    <row r="57" spans="1:57" ht="10">
      <c r="B57" s="21"/>
      <c r="AR57" s="21"/>
    </row>
    <row r="58" spans="1:57" ht="10">
      <c r="B58" s="21"/>
      <c r="AR58" s="21"/>
    </row>
    <row r="59" spans="1:57" ht="10">
      <c r="B59" s="21"/>
      <c r="AR59" s="21"/>
    </row>
    <row r="60" spans="1:57" s="2" customFormat="1" ht="12.5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 ht="10">
      <c r="B61" s="21"/>
      <c r="AR61" s="21"/>
    </row>
    <row r="62" spans="1:57" ht="10">
      <c r="B62" s="21"/>
      <c r="AR62" s="21"/>
    </row>
    <row r="63" spans="1:57" ht="10">
      <c r="B63" s="21"/>
      <c r="AR63" s="21"/>
    </row>
    <row r="64" spans="1:57" s="2" customFormat="1" ht="13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0">
      <c r="B65" s="21"/>
      <c r="AR65" s="21"/>
    </row>
    <row r="66" spans="1:57" ht="10">
      <c r="B66" s="21"/>
      <c r="AR66" s="21"/>
    </row>
    <row r="67" spans="1:57" ht="10">
      <c r="B67" s="21"/>
      <c r="AR67" s="21"/>
    </row>
    <row r="68" spans="1:57" ht="10">
      <c r="B68" s="21"/>
      <c r="AR68" s="21"/>
    </row>
    <row r="69" spans="1:57" ht="10">
      <c r="B69" s="21"/>
      <c r="AR69" s="21"/>
    </row>
    <row r="70" spans="1:57" ht="10">
      <c r="B70" s="21"/>
      <c r="AR70" s="21"/>
    </row>
    <row r="71" spans="1:57" ht="10">
      <c r="B71" s="21"/>
      <c r="AR71" s="21"/>
    </row>
    <row r="72" spans="1:57" ht="10">
      <c r="B72" s="21"/>
      <c r="AR72" s="21"/>
    </row>
    <row r="73" spans="1:57" ht="10">
      <c r="B73" s="21"/>
      <c r="AR73" s="21"/>
    </row>
    <row r="74" spans="1:57" ht="10">
      <c r="B74" s="21"/>
      <c r="AR74" s="21"/>
    </row>
    <row r="75" spans="1:57" s="2" customFormat="1" ht="12.5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 ht="10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jilemnice_detsky_baz</v>
      </c>
      <c r="AR84" s="52"/>
    </row>
    <row r="85" spans="1:91" s="5" customFormat="1" ht="37" customHeight="1">
      <c r="B85" s="53"/>
      <c r="C85" s="54" t="s">
        <v>16</v>
      </c>
      <c r="L85" s="248" t="str">
        <f>K6</f>
        <v>Stavební úpravy haly a vany dětského bazénu plaveckého bazénu</v>
      </c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49"/>
      <c r="AH85" s="249"/>
      <c r="AI85" s="249"/>
      <c r="AJ85" s="249"/>
      <c r="AK85" s="249"/>
      <c r="AL85" s="249"/>
      <c r="AM85" s="249"/>
      <c r="AN85" s="249"/>
      <c r="AO85" s="249"/>
      <c r="AR85" s="53"/>
    </row>
    <row r="86" spans="1:91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Jilemnice, Jungmannova 146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50" t="str">
        <f>IF(AN8= "","",AN8)</f>
        <v>31. 10. 2019</v>
      </c>
      <c r="AN87" s="250"/>
      <c r="AO87" s="33"/>
      <c r="AP87" s="33"/>
      <c r="AQ87" s="33"/>
      <c r="AR87" s="34"/>
      <c r="BE87" s="33"/>
    </row>
    <row r="88" spans="1:91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4.9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46" t="str">
        <f>IF(E17="","",E17)</f>
        <v xml:space="preserve"> </v>
      </c>
      <c r="AN89" s="247"/>
      <c r="AO89" s="247"/>
      <c r="AP89" s="247"/>
      <c r="AQ89" s="33"/>
      <c r="AR89" s="34"/>
      <c r="AS89" s="242" t="s">
        <v>54</v>
      </c>
      <c r="AT89" s="243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4.9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46" t="str">
        <f>IF(E20="","",E20)</f>
        <v xml:space="preserve"> </v>
      </c>
      <c r="AN90" s="247"/>
      <c r="AO90" s="247"/>
      <c r="AP90" s="247"/>
      <c r="AQ90" s="33"/>
      <c r="AR90" s="34"/>
      <c r="AS90" s="244"/>
      <c r="AT90" s="245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7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4"/>
      <c r="AT91" s="245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61" t="s">
        <v>55</v>
      </c>
      <c r="D92" s="262"/>
      <c r="E92" s="262"/>
      <c r="F92" s="262"/>
      <c r="G92" s="262"/>
      <c r="H92" s="61"/>
      <c r="I92" s="263" t="s">
        <v>56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5" t="s">
        <v>57</v>
      </c>
      <c r="AH92" s="262"/>
      <c r="AI92" s="262"/>
      <c r="AJ92" s="262"/>
      <c r="AK92" s="262"/>
      <c r="AL92" s="262"/>
      <c r="AM92" s="262"/>
      <c r="AN92" s="263" t="s">
        <v>58</v>
      </c>
      <c r="AO92" s="262"/>
      <c r="AP92" s="264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1" s="2" customFormat="1" ht="10.7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66">
        <f>ROUND(SUM(AG95:AG104),2)</f>
        <v>0</v>
      </c>
      <c r="AH94" s="266"/>
      <c r="AI94" s="266"/>
      <c r="AJ94" s="266"/>
      <c r="AK94" s="266"/>
      <c r="AL94" s="266"/>
      <c r="AM94" s="266"/>
      <c r="AN94" s="267">
        <f t="shared" ref="AN94:AN104" si="0">SUM(AG94,AT94)</f>
        <v>0</v>
      </c>
      <c r="AO94" s="267"/>
      <c r="AP94" s="267"/>
      <c r="AQ94" s="73" t="s">
        <v>1</v>
      </c>
      <c r="AR94" s="69"/>
      <c r="AS94" s="74">
        <f>ROUND(SUM(AS95:AS104),2)</f>
        <v>0</v>
      </c>
      <c r="AT94" s="75">
        <f t="shared" ref="AT94:AT104" si="1">ROUND(SUM(AV94:AW94),2)</f>
        <v>0</v>
      </c>
      <c r="AU94" s="76">
        <f>ROUND(SUM(AU95:AU104),5)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ROUND(SUM(AZ95:AZ104),2)</f>
        <v>0</v>
      </c>
      <c r="BA94" s="75">
        <f>ROUND(SUM(BA95:BA104),2)</f>
        <v>0</v>
      </c>
      <c r="BB94" s="75">
        <f>ROUND(SUM(BB95:BB104),2)</f>
        <v>0</v>
      </c>
      <c r="BC94" s="75">
        <f>ROUND(SUM(BC95:BC104),2)</f>
        <v>0</v>
      </c>
      <c r="BD94" s="77">
        <f>ROUND(SUM(BD95:BD104),2)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14.5" customHeight="1">
      <c r="A95" s="80" t="s">
        <v>78</v>
      </c>
      <c r="B95" s="81"/>
      <c r="C95" s="82"/>
      <c r="D95" s="260" t="s">
        <v>79</v>
      </c>
      <c r="E95" s="260"/>
      <c r="F95" s="260"/>
      <c r="G95" s="260"/>
      <c r="H95" s="260"/>
      <c r="I95" s="83"/>
      <c r="J95" s="260" t="s">
        <v>80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8">
        <f>'stav - Stavební část'!J30</f>
        <v>0</v>
      </c>
      <c r="AH95" s="259"/>
      <c r="AI95" s="259"/>
      <c r="AJ95" s="259"/>
      <c r="AK95" s="259"/>
      <c r="AL95" s="259"/>
      <c r="AM95" s="259"/>
      <c r="AN95" s="258">
        <f t="shared" si="0"/>
        <v>0</v>
      </c>
      <c r="AO95" s="259"/>
      <c r="AP95" s="259"/>
      <c r="AQ95" s="84" t="s">
        <v>81</v>
      </c>
      <c r="AR95" s="81"/>
      <c r="AS95" s="85">
        <v>0</v>
      </c>
      <c r="AT95" s="86">
        <f t="shared" si="1"/>
        <v>0</v>
      </c>
      <c r="AU95" s="87">
        <f>'stav - Stavební část'!P138</f>
        <v>0</v>
      </c>
      <c r="AV95" s="86">
        <f>'stav - Stavební část'!J33</f>
        <v>0</v>
      </c>
      <c r="AW95" s="86">
        <f>'stav - Stavební část'!J34</f>
        <v>0</v>
      </c>
      <c r="AX95" s="86">
        <f>'stav - Stavební část'!J35</f>
        <v>0</v>
      </c>
      <c r="AY95" s="86">
        <f>'stav - Stavební část'!J36</f>
        <v>0</v>
      </c>
      <c r="AZ95" s="86">
        <f>'stav - Stavební část'!F33</f>
        <v>0</v>
      </c>
      <c r="BA95" s="86">
        <f>'stav - Stavební část'!F34</f>
        <v>0</v>
      </c>
      <c r="BB95" s="86">
        <f>'stav - Stavební část'!F35</f>
        <v>0</v>
      </c>
      <c r="BC95" s="86">
        <f>'stav - Stavební část'!F36</f>
        <v>0</v>
      </c>
      <c r="BD95" s="88">
        <f>'stav - Stavební část'!F37</f>
        <v>0</v>
      </c>
      <c r="BT95" s="89" t="s">
        <v>82</v>
      </c>
      <c r="BV95" s="89" t="s">
        <v>76</v>
      </c>
      <c r="BW95" s="89" t="s">
        <v>83</v>
      </c>
      <c r="BX95" s="89" t="s">
        <v>4</v>
      </c>
      <c r="CL95" s="89" t="s">
        <v>1</v>
      </c>
      <c r="CM95" s="89" t="s">
        <v>84</v>
      </c>
    </row>
    <row r="96" spans="1:91" s="7" customFormat="1" ht="14.5" customHeight="1">
      <c r="A96" s="80" t="s">
        <v>78</v>
      </c>
      <c r="B96" s="81"/>
      <c r="C96" s="82"/>
      <c r="D96" s="260" t="s">
        <v>85</v>
      </c>
      <c r="E96" s="260"/>
      <c r="F96" s="260"/>
      <c r="G96" s="260"/>
      <c r="H96" s="260"/>
      <c r="I96" s="83"/>
      <c r="J96" s="260" t="s">
        <v>86</v>
      </c>
      <c r="K96" s="260"/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58">
        <f>'zt - Zdravotní technika'!J30</f>
        <v>0</v>
      </c>
      <c r="AH96" s="259"/>
      <c r="AI96" s="259"/>
      <c r="AJ96" s="259"/>
      <c r="AK96" s="259"/>
      <c r="AL96" s="259"/>
      <c r="AM96" s="259"/>
      <c r="AN96" s="258">
        <f t="shared" si="0"/>
        <v>0</v>
      </c>
      <c r="AO96" s="259"/>
      <c r="AP96" s="259"/>
      <c r="AQ96" s="84" t="s">
        <v>81</v>
      </c>
      <c r="AR96" s="81"/>
      <c r="AS96" s="85">
        <v>0</v>
      </c>
      <c r="AT96" s="86">
        <f t="shared" si="1"/>
        <v>0</v>
      </c>
      <c r="AU96" s="87">
        <f>'zt - Zdravotní technika'!P118</f>
        <v>0</v>
      </c>
      <c r="AV96" s="86">
        <f>'zt - Zdravotní technika'!J33</f>
        <v>0</v>
      </c>
      <c r="AW96" s="86">
        <f>'zt - Zdravotní technika'!J34</f>
        <v>0</v>
      </c>
      <c r="AX96" s="86">
        <f>'zt - Zdravotní technika'!J35</f>
        <v>0</v>
      </c>
      <c r="AY96" s="86">
        <f>'zt - Zdravotní technika'!J36</f>
        <v>0</v>
      </c>
      <c r="AZ96" s="86">
        <f>'zt - Zdravotní technika'!F33</f>
        <v>0</v>
      </c>
      <c r="BA96" s="86">
        <f>'zt - Zdravotní technika'!F34</f>
        <v>0</v>
      </c>
      <c r="BB96" s="86">
        <f>'zt - Zdravotní technika'!F35</f>
        <v>0</v>
      </c>
      <c r="BC96" s="86">
        <f>'zt - Zdravotní technika'!F36</f>
        <v>0</v>
      </c>
      <c r="BD96" s="88">
        <f>'zt - Zdravotní technika'!F37</f>
        <v>0</v>
      </c>
      <c r="BT96" s="89" t="s">
        <v>82</v>
      </c>
      <c r="BV96" s="89" t="s">
        <v>76</v>
      </c>
      <c r="BW96" s="89" t="s">
        <v>87</v>
      </c>
      <c r="BX96" s="89" t="s">
        <v>4</v>
      </c>
      <c r="CL96" s="89" t="s">
        <v>1</v>
      </c>
      <c r="CM96" s="89" t="s">
        <v>84</v>
      </c>
    </row>
    <row r="97" spans="1:91" s="7" customFormat="1" ht="14.5" customHeight="1">
      <c r="A97" s="80" t="s">
        <v>78</v>
      </c>
      <c r="B97" s="81"/>
      <c r="C97" s="82"/>
      <c r="D97" s="260" t="s">
        <v>88</v>
      </c>
      <c r="E97" s="260"/>
      <c r="F97" s="260"/>
      <c r="G97" s="260"/>
      <c r="H97" s="260"/>
      <c r="I97" s="83"/>
      <c r="J97" s="260" t="s">
        <v>89</v>
      </c>
      <c r="K97" s="260"/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  <c r="AA97" s="260"/>
      <c r="AB97" s="260"/>
      <c r="AC97" s="260"/>
      <c r="AD97" s="260"/>
      <c r="AE97" s="260"/>
      <c r="AF97" s="260"/>
      <c r="AG97" s="258">
        <f>'ut - Ústřední vytápění'!J30</f>
        <v>0</v>
      </c>
      <c r="AH97" s="259"/>
      <c r="AI97" s="259"/>
      <c r="AJ97" s="259"/>
      <c r="AK97" s="259"/>
      <c r="AL97" s="259"/>
      <c r="AM97" s="259"/>
      <c r="AN97" s="258">
        <f t="shared" si="0"/>
        <v>0</v>
      </c>
      <c r="AO97" s="259"/>
      <c r="AP97" s="259"/>
      <c r="AQ97" s="84" t="s">
        <v>81</v>
      </c>
      <c r="AR97" s="81"/>
      <c r="AS97" s="85">
        <v>0</v>
      </c>
      <c r="AT97" s="86">
        <f t="shared" si="1"/>
        <v>0</v>
      </c>
      <c r="AU97" s="87">
        <f>'ut - Ústřední vytápění'!P118</f>
        <v>0</v>
      </c>
      <c r="AV97" s="86">
        <f>'ut - Ústřední vytápění'!J33</f>
        <v>0</v>
      </c>
      <c r="AW97" s="86">
        <f>'ut - Ústřední vytápění'!J34</f>
        <v>0</v>
      </c>
      <c r="AX97" s="86">
        <f>'ut - Ústřední vytápění'!J35</f>
        <v>0</v>
      </c>
      <c r="AY97" s="86">
        <f>'ut - Ústřední vytápění'!J36</f>
        <v>0</v>
      </c>
      <c r="AZ97" s="86">
        <f>'ut - Ústřední vytápění'!F33</f>
        <v>0</v>
      </c>
      <c r="BA97" s="86">
        <f>'ut - Ústřední vytápění'!F34</f>
        <v>0</v>
      </c>
      <c r="BB97" s="86">
        <f>'ut - Ústřední vytápění'!F35</f>
        <v>0</v>
      </c>
      <c r="BC97" s="86">
        <f>'ut - Ústřední vytápění'!F36</f>
        <v>0</v>
      </c>
      <c r="BD97" s="88">
        <f>'ut - Ústřední vytápění'!F37</f>
        <v>0</v>
      </c>
      <c r="BT97" s="89" t="s">
        <v>82</v>
      </c>
      <c r="BV97" s="89" t="s">
        <v>76</v>
      </c>
      <c r="BW97" s="89" t="s">
        <v>90</v>
      </c>
      <c r="BX97" s="89" t="s">
        <v>4</v>
      </c>
      <c r="CL97" s="89" t="s">
        <v>1</v>
      </c>
      <c r="CM97" s="89" t="s">
        <v>84</v>
      </c>
    </row>
    <row r="98" spans="1:91" s="7" customFormat="1" ht="14.5" customHeight="1">
      <c r="A98" s="80" t="s">
        <v>78</v>
      </c>
      <c r="B98" s="81"/>
      <c r="C98" s="82"/>
      <c r="D98" s="260" t="s">
        <v>91</v>
      </c>
      <c r="E98" s="260"/>
      <c r="F98" s="260"/>
      <c r="G98" s="260"/>
      <c r="H98" s="260"/>
      <c r="I98" s="83"/>
      <c r="J98" s="260" t="s">
        <v>92</v>
      </c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  <c r="AA98" s="260"/>
      <c r="AB98" s="260"/>
      <c r="AC98" s="260"/>
      <c r="AD98" s="260"/>
      <c r="AE98" s="260"/>
      <c r="AF98" s="260"/>
      <c r="AG98" s="258">
        <f>'el - Elektroinstalace'!J30</f>
        <v>0</v>
      </c>
      <c r="AH98" s="259"/>
      <c r="AI98" s="259"/>
      <c r="AJ98" s="259"/>
      <c r="AK98" s="259"/>
      <c r="AL98" s="259"/>
      <c r="AM98" s="259"/>
      <c r="AN98" s="258">
        <f t="shared" si="0"/>
        <v>0</v>
      </c>
      <c r="AO98" s="259"/>
      <c r="AP98" s="259"/>
      <c r="AQ98" s="84" t="s">
        <v>81</v>
      </c>
      <c r="AR98" s="81"/>
      <c r="AS98" s="85">
        <v>0</v>
      </c>
      <c r="AT98" s="86">
        <f t="shared" si="1"/>
        <v>0</v>
      </c>
      <c r="AU98" s="87">
        <f>'el - Elektroinstalace'!P118</f>
        <v>0</v>
      </c>
      <c r="AV98" s="86">
        <f>'el - Elektroinstalace'!J33</f>
        <v>0</v>
      </c>
      <c r="AW98" s="86">
        <f>'el - Elektroinstalace'!J34</f>
        <v>0</v>
      </c>
      <c r="AX98" s="86">
        <f>'el - Elektroinstalace'!J35</f>
        <v>0</v>
      </c>
      <c r="AY98" s="86">
        <f>'el - Elektroinstalace'!J36</f>
        <v>0</v>
      </c>
      <c r="AZ98" s="86">
        <f>'el - Elektroinstalace'!F33</f>
        <v>0</v>
      </c>
      <c r="BA98" s="86">
        <f>'el - Elektroinstalace'!F34</f>
        <v>0</v>
      </c>
      <c r="BB98" s="86">
        <f>'el - Elektroinstalace'!F35</f>
        <v>0</v>
      </c>
      <c r="BC98" s="86">
        <f>'el - Elektroinstalace'!F36</f>
        <v>0</v>
      </c>
      <c r="BD98" s="88">
        <f>'el - Elektroinstalace'!F37</f>
        <v>0</v>
      </c>
      <c r="BT98" s="89" t="s">
        <v>82</v>
      </c>
      <c r="BV98" s="89" t="s">
        <v>76</v>
      </c>
      <c r="BW98" s="89" t="s">
        <v>93</v>
      </c>
      <c r="BX98" s="89" t="s">
        <v>4</v>
      </c>
      <c r="CL98" s="89" t="s">
        <v>1</v>
      </c>
      <c r="CM98" s="89" t="s">
        <v>84</v>
      </c>
    </row>
    <row r="99" spans="1:91" s="7" customFormat="1" ht="14.5" customHeight="1">
      <c r="A99" s="80" t="s">
        <v>78</v>
      </c>
      <c r="B99" s="81"/>
      <c r="C99" s="82"/>
      <c r="D99" s="260" t="s">
        <v>94</v>
      </c>
      <c r="E99" s="260"/>
      <c r="F99" s="260"/>
      <c r="G99" s="260"/>
      <c r="H99" s="260"/>
      <c r="I99" s="83"/>
      <c r="J99" s="260" t="s">
        <v>95</v>
      </c>
      <c r="K99" s="260"/>
      <c r="L99" s="260"/>
      <c r="M99" s="260"/>
      <c r="N99" s="260"/>
      <c r="O99" s="260"/>
      <c r="P99" s="260"/>
      <c r="Q99" s="260"/>
      <c r="R99" s="260"/>
      <c r="S99" s="260"/>
      <c r="T99" s="260"/>
      <c r="U99" s="260"/>
      <c r="V99" s="260"/>
      <c r="W99" s="260"/>
      <c r="X99" s="260"/>
      <c r="Y99" s="260"/>
      <c r="Z99" s="260"/>
      <c r="AA99" s="260"/>
      <c r="AB99" s="260"/>
      <c r="AC99" s="260"/>
      <c r="AD99" s="260"/>
      <c r="AE99" s="260"/>
      <c r="AF99" s="260"/>
      <c r="AG99" s="258">
        <f>'mr - Měření a regulace'!J30</f>
        <v>0</v>
      </c>
      <c r="AH99" s="259"/>
      <c r="AI99" s="259"/>
      <c r="AJ99" s="259"/>
      <c r="AK99" s="259"/>
      <c r="AL99" s="259"/>
      <c r="AM99" s="259"/>
      <c r="AN99" s="258">
        <f t="shared" si="0"/>
        <v>0</v>
      </c>
      <c r="AO99" s="259"/>
      <c r="AP99" s="259"/>
      <c r="AQ99" s="84" t="s">
        <v>81</v>
      </c>
      <c r="AR99" s="81"/>
      <c r="AS99" s="85">
        <v>0</v>
      </c>
      <c r="AT99" s="86">
        <f t="shared" si="1"/>
        <v>0</v>
      </c>
      <c r="AU99" s="87">
        <f>'mr - Měření a regulace'!P118</f>
        <v>0</v>
      </c>
      <c r="AV99" s="86">
        <f>'mr - Měření a regulace'!J33</f>
        <v>0</v>
      </c>
      <c r="AW99" s="86">
        <f>'mr - Měření a regulace'!J34</f>
        <v>0</v>
      </c>
      <c r="AX99" s="86">
        <f>'mr - Měření a regulace'!J35</f>
        <v>0</v>
      </c>
      <c r="AY99" s="86">
        <f>'mr - Měření a regulace'!J36</f>
        <v>0</v>
      </c>
      <c r="AZ99" s="86">
        <f>'mr - Měření a regulace'!F33</f>
        <v>0</v>
      </c>
      <c r="BA99" s="86">
        <f>'mr - Měření a regulace'!F34</f>
        <v>0</v>
      </c>
      <c r="BB99" s="86">
        <f>'mr - Měření a regulace'!F35</f>
        <v>0</v>
      </c>
      <c r="BC99" s="86">
        <f>'mr - Měření a regulace'!F36</f>
        <v>0</v>
      </c>
      <c r="BD99" s="88">
        <f>'mr - Měření a regulace'!F37</f>
        <v>0</v>
      </c>
      <c r="BT99" s="89" t="s">
        <v>82</v>
      </c>
      <c r="BV99" s="89" t="s">
        <v>76</v>
      </c>
      <c r="BW99" s="89" t="s">
        <v>96</v>
      </c>
      <c r="BX99" s="89" t="s">
        <v>4</v>
      </c>
      <c r="CL99" s="89" t="s">
        <v>1</v>
      </c>
      <c r="CM99" s="89" t="s">
        <v>84</v>
      </c>
    </row>
    <row r="100" spans="1:91" s="7" customFormat="1" ht="14.5" customHeight="1">
      <c r="A100" s="80" t="s">
        <v>78</v>
      </c>
      <c r="B100" s="81"/>
      <c r="C100" s="82"/>
      <c r="D100" s="260" t="s">
        <v>97</v>
      </c>
      <c r="E100" s="260"/>
      <c r="F100" s="260"/>
      <c r="G100" s="260"/>
      <c r="H100" s="260"/>
      <c r="I100" s="83"/>
      <c r="J100" s="260" t="s">
        <v>98</v>
      </c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260"/>
      <c r="AD100" s="260"/>
      <c r="AE100" s="260"/>
      <c r="AF100" s="260"/>
      <c r="AG100" s="258">
        <f>'vzd - Vzduchotechnika'!J30</f>
        <v>0</v>
      </c>
      <c r="AH100" s="259"/>
      <c r="AI100" s="259"/>
      <c r="AJ100" s="259"/>
      <c r="AK100" s="259"/>
      <c r="AL100" s="259"/>
      <c r="AM100" s="259"/>
      <c r="AN100" s="258">
        <f t="shared" si="0"/>
        <v>0</v>
      </c>
      <c r="AO100" s="259"/>
      <c r="AP100" s="259"/>
      <c r="AQ100" s="84" t="s">
        <v>81</v>
      </c>
      <c r="AR100" s="81"/>
      <c r="AS100" s="85">
        <v>0</v>
      </c>
      <c r="AT100" s="86">
        <f t="shared" si="1"/>
        <v>0</v>
      </c>
      <c r="AU100" s="87">
        <f>'vzd - Vzduchotechnika'!P118</f>
        <v>0</v>
      </c>
      <c r="AV100" s="86">
        <f>'vzd - Vzduchotechnika'!J33</f>
        <v>0</v>
      </c>
      <c r="AW100" s="86">
        <f>'vzd - Vzduchotechnika'!J34</f>
        <v>0</v>
      </c>
      <c r="AX100" s="86">
        <f>'vzd - Vzduchotechnika'!J35</f>
        <v>0</v>
      </c>
      <c r="AY100" s="86">
        <f>'vzd - Vzduchotechnika'!J36</f>
        <v>0</v>
      </c>
      <c r="AZ100" s="86">
        <f>'vzd - Vzduchotechnika'!F33</f>
        <v>0</v>
      </c>
      <c r="BA100" s="86">
        <f>'vzd - Vzduchotechnika'!F34</f>
        <v>0</v>
      </c>
      <c r="BB100" s="86">
        <f>'vzd - Vzduchotechnika'!F35</f>
        <v>0</v>
      </c>
      <c r="BC100" s="86">
        <f>'vzd - Vzduchotechnika'!F36</f>
        <v>0</v>
      </c>
      <c r="BD100" s="88">
        <f>'vzd - Vzduchotechnika'!F37</f>
        <v>0</v>
      </c>
      <c r="BT100" s="89" t="s">
        <v>82</v>
      </c>
      <c r="BV100" s="89" t="s">
        <v>76</v>
      </c>
      <c r="BW100" s="89" t="s">
        <v>99</v>
      </c>
      <c r="BX100" s="89" t="s">
        <v>4</v>
      </c>
      <c r="CL100" s="89" t="s">
        <v>1</v>
      </c>
      <c r="CM100" s="89" t="s">
        <v>84</v>
      </c>
    </row>
    <row r="101" spans="1:91" s="7" customFormat="1" ht="14.5" customHeight="1">
      <c r="A101" s="80" t="s">
        <v>78</v>
      </c>
      <c r="B101" s="81"/>
      <c r="C101" s="82"/>
      <c r="D101" s="260" t="s">
        <v>100</v>
      </c>
      <c r="E101" s="260"/>
      <c r="F101" s="260"/>
      <c r="G101" s="260"/>
      <c r="H101" s="260"/>
      <c r="I101" s="83"/>
      <c r="J101" s="260" t="s">
        <v>101</v>
      </c>
      <c r="K101" s="260"/>
      <c r="L101" s="260"/>
      <c r="M101" s="260"/>
      <c r="N101" s="260"/>
      <c r="O101" s="260"/>
      <c r="P101" s="260"/>
      <c r="Q101" s="260"/>
      <c r="R101" s="260"/>
      <c r="S101" s="260"/>
      <c r="T101" s="260"/>
      <c r="U101" s="260"/>
      <c r="V101" s="260"/>
      <c r="W101" s="260"/>
      <c r="X101" s="260"/>
      <c r="Y101" s="260"/>
      <c r="Z101" s="260"/>
      <c r="AA101" s="260"/>
      <c r="AB101" s="260"/>
      <c r="AC101" s="260"/>
      <c r="AD101" s="260"/>
      <c r="AE101" s="260"/>
      <c r="AF101" s="260"/>
      <c r="AG101" s="258">
        <f>'bt - Bazénová technologie'!J30</f>
        <v>0</v>
      </c>
      <c r="AH101" s="259"/>
      <c r="AI101" s="259"/>
      <c r="AJ101" s="259"/>
      <c r="AK101" s="259"/>
      <c r="AL101" s="259"/>
      <c r="AM101" s="259"/>
      <c r="AN101" s="258">
        <f t="shared" si="0"/>
        <v>0</v>
      </c>
      <c r="AO101" s="259"/>
      <c r="AP101" s="259"/>
      <c r="AQ101" s="84" t="s">
        <v>81</v>
      </c>
      <c r="AR101" s="81"/>
      <c r="AS101" s="85">
        <v>0</v>
      </c>
      <c r="AT101" s="86">
        <f t="shared" si="1"/>
        <v>0</v>
      </c>
      <c r="AU101" s="87">
        <f>'bt - Bazénová technologie'!P118</f>
        <v>0</v>
      </c>
      <c r="AV101" s="86">
        <f>'bt - Bazénová technologie'!J33</f>
        <v>0</v>
      </c>
      <c r="AW101" s="86">
        <f>'bt - Bazénová technologie'!J34</f>
        <v>0</v>
      </c>
      <c r="AX101" s="86">
        <f>'bt - Bazénová technologie'!J35</f>
        <v>0</v>
      </c>
      <c r="AY101" s="86">
        <f>'bt - Bazénová technologie'!J36</f>
        <v>0</v>
      </c>
      <c r="AZ101" s="86">
        <f>'bt - Bazénová technologie'!F33</f>
        <v>0</v>
      </c>
      <c r="BA101" s="86">
        <f>'bt - Bazénová technologie'!F34</f>
        <v>0</v>
      </c>
      <c r="BB101" s="86">
        <f>'bt - Bazénová technologie'!F35</f>
        <v>0</v>
      </c>
      <c r="BC101" s="86">
        <f>'bt - Bazénová technologie'!F36</f>
        <v>0</v>
      </c>
      <c r="BD101" s="88">
        <f>'bt - Bazénová technologie'!F37</f>
        <v>0</v>
      </c>
      <c r="BT101" s="89" t="s">
        <v>82</v>
      </c>
      <c r="BV101" s="89" t="s">
        <v>76</v>
      </c>
      <c r="BW101" s="89" t="s">
        <v>102</v>
      </c>
      <c r="BX101" s="89" t="s">
        <v>4</v>
      </c>
      <c r="CL101" s="89" t="s">
        <v>1</v>
      </c>
      <c r="CM101" s="89" t="s">
        <v>84</v>
      </c>
    </row>
    <row r="102" spans="1:91" s="7" customFormat="1" ht="14.5" customHeight="1">
      <c r="A102" s="80" t="s">
        <v>78</v>
      </c>
      <c r="B102" s="81"/>
      <c r="C102" s="82"/>
      <c r="D102" s="260" t="s">
        <v>103</v>
      </c>
      <c r="E102" s="260"/>
      <c r="F102" s="260"/>
      <c r="G102" s="260"/>
      <c r="H102" s="260"/>
      <c r="I102" s="83"/>
      <c r="J102" s="260" t="s">
        <v>104</v>
      </c>
      <c r="K102" s="260"/>
      <c r="L102" s="260"/>
      <c r="M102" s="260"/>
      <c r="N102" s="260"/>
      <c r="O102" s="260"/>
      <c r="P102" s="260"/>
      <c r="Q102" s="260"/>
      <c r="R102" s="260"/>
      <c r="S102" s="260"/>
      <c r="T102" s="260"/>
      <c r="U102" s="260"/>
      <c r="V102" s="260"/>
      <c r="W102" s="260"/>
      <c r="X102" s="260"/>
      <c r="Y102" s="260"/>
      <c r="Z102" s="260"/>
      <c r="AA102" s="260"/>
      <c r="AB102" s="260"/>
      <c r="AC102" s="260"/>
      <c r="AD102" s="260"/>
      <c r="AE102" s="260"/>
      <c r="AF102" s="260"/>
      <c r="AG102" s="258">
        <f>'nr - Nerezový bazén'!J30</f>
        <v>0</v>
      </c>
      <c r="AH102" s="259"/>
      <c r="AI102" s="259"/>
      <c r="AJ102" s="259"/>
      <c r="AK102" s="259"/>
      <c r="AL102" s="259"/>
      <c r="AM102" s="259"/>
      <c r="AN102" s="258">
        <f t="shared" si="0"/>
        <v>0</v>
      </c>
      <c r="AO102" s="259"/>
      <c r="AP102" s="259"/>
      <c r="AQ102" s="84" t="s">
        <v>81</v>
      </c>
      <c r="AR102" s="81"/>
      <c r="AS102" s="85">
        <v>0</v>
      </c>
      <c r="AT102" s="86">
        <f t="shared" si="1"/>
        <v>0</v>
      </c>
      <c r="AU102" s="87">
        <f>'nr - Nerezový bazén'!P118</f>
        <v>0</v>
      </c>
      <c r="AV102" s="86">
        <f>'nr - Nerezový bazén'!J33</f>
        <v>0</v>
      </c>
      <c r="AW102" s="86">
        <f>'nr - Nerezový bazén'!J34</f>
        <v>0</v>
      </c>
      <c r="AX102" s="86">
        <f>'nr - Nerezový bazén'!J35</f>
        <v>0</v>
      </c>
      <c r="AY102" s="86">
        <f>'nr - Nerezový bazén'!J36</f>
        <v>0</v>
      </c>
      <c r="AZ102" s="86">
        <f>'nr - Nerezový bazén'!F33</f>
        <v>0</v>
      </c>
      <c r="BA102" s="86">
        <f>'nr - Nerezový bazén'!F34</f>
        <v>0</v>
      </c>
      <c r="BB102" s="86">
        <f>'nr - Nerezový bazén'!F35</f>
        <v>0</v>
      </c>
      <c r="BC102" s="86">
        <f>'nr - Nerezový bazén'!F36</f>
        <v>0</v>
      </c>
      <c r="BD102" s="88">
        <f>'nr - Nerezový bazén'!F37</f>
        <v>0</v>
      </c>
      <c r="BT102" s="89" t="s">
        <v>82</v>
      </c>
      <c r="BV102" s="89" t="s">
        <v>76</v>
      </c>
      <c r="BW102" s="89" t="s">
        <v>105</v>
      </c>
      <c r="BX102" s="89" t="s">
        <v>4</v>
      </c>
      <c r="CL102" s="89" t="s">
        <v>1</v>
      </c>
      <c r="CM102" s="89" t="s">
        <v>84</v>
      </c>
    </row>
    <row r="103" spans="1:91" s="7" customFormat="1" ht="14.5" customHeight="1">
      <c r="A103" s="80" t="s">
        <v>78</v>
      </c>
      <c r="B103" s="81"/>
      <c r="C103" s="82"/>
      <c r="D103" s="260" t="s">
        <v>106</v>
      </c>
      <c r="E103" s="260"/>
      <c r="F103" s="260"/>
      <c r="G103" s="260"/>
      <c r="H103" s="260"/>
      <c r="I103" s="83"/>
      <c r="J103" s="260" t="s">
        <v>107</v>
      </c>
      <c r="K103" s="260"/>
      <c r="L103" s="260"/>
      <c r="M103" s="260"/>
      <c r="N103" s="260"/>
      <c r="O103" s="260"/>
      <c r="P103" s="260"/>
      <c r="Q103" s="260"/>
      <c r="R103" s="260"/>
      <c r="S103" s="260"/>
      <c r="T103" s="260"/>
      <c r="U103" s="260"/>
      <c r="V103" s="260"/>
      <c r="W103" s="260"/>
      <c r="X103" s="260"/>
      <c r="Y103" s="260"/>
      <c r="Z103" s="260"/>
      <c r="AA103" s="260"/>
      <c r="AB103" s="260"/>
      <c r="AC103" s="260"/>
      <c r="AD103" s="260"/>
      <c r="AE103" s="260"/>
      <c r="AF103" s="260"/>
      <c r="AG103" s="258">
        <f>'pk - Parní kabina'!J30</f>
        <v>0</v>
      </c>
      <c r="AH103" s="259"/>
      <c r="AI103" s="259"/>
      <c r="AJ103" s="259"/>
      <c r="AK103" s="259"/>
      <c r="AL103" s="259"/>
      <c r="AM103" s="259"/>
      <c r="AN103" s="258">
        <f t="shared" si="0"/>
        <v>0</v>
      </c>
      <c r="AO103" s="259"/>
      <c r="AP103" s="259"/>
      <c r="AQ103" s="84" t="s">
        <v>81</v>
      </c>
      <c r="AR103" s="81"/>
      <c r="AS103" s="85">
        <v>0</v>
      </c>
      <c r="AT103" s="86">
        <f t="shared" si="1"/>
        <v>0</v>
      </c>
      <c r="AU103" s="87">
        <f>'pk - Parní kabina'!P118</f>
        <v>0</v>
      </c>
      <c r="AV103" s="86">
        <f>'pk - Parní kabina'!J33</f>
        <v>0</v>
      </c>
      <c r="AW103" s="86">
        <f>'pk - Parní kabina'!J34</f>
        <v>0</v>
      </c>
      <c r="AX103" s="86">
        <f>'pk - Parní kabina'!J35</f>
        <v>0</v>
      </c>
      <c r="AY103" s="86">
        <f>'pk - Parní kabina'!J36</f>
        <v>0</v>
      </c>
      <c r="AZ103" s="86">
        <f>'pk - Parní kabina'!F33</f>
        <v>0</v>
      </c>
      <c r="BA103" s="86">
        <f>'pk - Parní kabina'!F34</f>
        <v>0</v>
      </c>
      <c r="BB103" s="86">
        <f>'pk - Parní kabina'!F35</f>
        <v>0</v>
      </c>
      <c r="BC103" s="86">
        <f>'pk - Parní kabina'!F36</f>
        <v>0</v>
      </c>
      <c r="BD103" s="88">
        <f>'pk - Parní kabina'!F37</f>
        <v>0</v>
      </c>
      <c r="BT103" s="89" t="s">
        <v>82</v>
      </c>
      <c r="BV103" s="89" t="s">
        <v>76</v>
      </c>
      <c r="BW103" s="89" t="s">
        <v>108</v>
      </c>
      <c r="BX103" s="89" t="s">
        <v>4</v>
      </c>
      <c r="CL103" s="89" t="s">
        <v>1</v>
      </c>
      <c r="CM103" s="89" t="s">
        <v>84</v>
      </c>
    </row>
    <row r="104" spans="1:91" s="7" customFormat="1" ht="26" customHeight="1">
      <c r="A104" s="80" t="s">
        <v>78</v>
      </c>
      <c r="B104" s="81"/>
      <c r="C104" s="82"/>
      <c r="D104" s="260" t="s">
        <v>109</v>
      </c>
      <c r="E104" s="260"/>
      <c r="F104" s="260"/>
      <c r="G104" s="260"/>
      <c r="H104" s="260"/>
      <c r="I104" s="83"/>
      <c r="J104" s="260" t="s">
        <v>110</v>
      </c>
      <c r="K104" s="260"/>
      <c r="L104" s="260"/>
      <c r="M104" s="260"/>
      <c r="N104" s="260"/>
      <c r="O104" s="260"/>
      <c r="P104" s="260"/>
      <c r="Q104" s="260"/>
      <c r="R104" s="260"/>
      <c r="S104" s="260"/>
      <c r="T104" s="260"/>
      <c r="U104" s="260"/>
      <c r="V104" s="260"/>
      <c r="W104" s="260"/>
      <c r="X104" s="260"/>
      <c r="Y104" s="260"/>
      <c r="Z104" s="260"/>
      <c r="AA104" s="260"/>
      <c r="AB104" s="260"/>
      <c r="AC104" s="260"/>
      <c r="AD104" s="260"/>
      <c r="AE104" s="260"/>
      <c r="AF104" s="260"/>
      <c r="AG104" s="258">
        <f>'vrn - Vedlejší a ostatní ...'!J30</f>
        <v>0</v>
      </c>
      <c r="AH104" s="259"/>
      <c r="AI104" s="259"/>
      <c r="AJ104" s="259"/>
      <c r="AK104" s="259"/>
      <c r="AL104" s="259"/>
      <c r="AM104" s="259"/>
      <c r="AN104" s="258">
        <f t="shared" si="0"/>
        <v>0</v>
      </c>
      <c r="AO104" s="259"/>
      <c r="AP104" s="259"/>
      <c r="AQ104" s="84" t="s">
        <v>81</v>
      </c>
      <c r="AR104" s="81"/>
      <c r="AS104" s="90">
        <v>0</v>
      </c>
      <c r="AT104" s="91">
        <f t="shared" si="1"/>
        <v>0</v>
      </c>
      <c r="AU104" s="92">
        <f>'vrn - Vedlejší a ostatní ...'!P121</f>
        <v>0</v>
      </c>
      <c r="AV104" s="91">
        <f>'vrn - Vedlejší a ostatní ...'!J33</f>
        <v>0</v>
      </c>
      <c r="AW104" s="91">
        <f>'vrn - Vedlejší a ostatní ...'!J34</f>
        <v>0</v>
      </c>
      <c r="AX104" s="91">
        <f>'vrn - Vedlejší a ostatní ...'!J35</f>
        <v>0</v>
      </c>
      <c r="AY104" s="91">
        <f>'vrn - Vedlejší a ostatní ...'!J36</f>
        <v>0</v>
      </c>
      <c r="AZ104" s="91">
        <f>'vrn - Vedlejší a ostatní ...'!F33</f>
        <v>0</v>
      </c>
      <c r="BA104" s="91">
        <f>'vrn - Vedlejší a ostatní ...'!F34</f>
        <v>0</v>
      </c>
      <c r="BB104" s="91">
        <f>'vrn - Vedlejší a ostatní ...'!F35</f>
        <v>0</v>
      </c>
      <c r="BC104" s="91">
        <f>'vrn - Vedlejší a ostatní ...'!F36</f>
        <v>0</v>
      </c>
      <c r="BD104" s="93">
        <f>'vrn - Vedlejší a ostatní ...'!F37</f>
        <v>0</v>
      </c>
      <c r="BT104" s="89" t="s">
        <v>82</v>
      </c>
      <c r="BV104" s="89" t="s">
        <v>76</v>
      </c>
      <c r="BW104" s="89" t="s">
        <v>111</v>
      </c>
      <c r="BX104" s="89" t="s">
        <v>4</v>
      </c>
      <c r="CL104" s="89" t="s">
        <v>1</v>
      </c>
      <c r="CM104" s="89" t="s">
        <v>84</v>
      </c>
    </row>
    <row r="105" spans="1:91" s="2" customFormat="1" ht="30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  <row r="106" spans="1:91" s="2" customFormat="1" ht="7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34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</sheetData>
  <mergeCells count="78">
    <mergeCell ref="J102:AF102"/>
    <mergeCell ref="J103:AF103"/>
    <mergeCell ref="J104:AF104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C92:G92"/>
    <mergeCell ref="I92:AF92"/>
    <mergeCell ref="J95:AF95"/>
    <mergeCell ref="J96:AF96"/>
    <mergeCell ref="J97:AF97"/>
    <mergeCell ref="AN102:AP102"/>
    <mergeCell ref="AN103:AP103"/>
    <mergeCell ref="AN104:AP104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D104:H104"/>
    <mergeCell ref="AG104:AM104"/>
    <mergeCell ref="AG103:AM103"/>
    <mergeCell ref="J98:AF98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J99:AF99"/>
    <mergeCell ref="J100:AF100"/>
    <mergeCell ref="J101:AF101"/>
    <mergeCell ref="AG94:AM94"/>
    <mergeCell ref="AN94:AP94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tav - Stavební část'!C2" display="/"/>
    <hyperlink ref="A96" location="'zt - Zdravotní technika'!C2" display="/"/>
    <hyperlink ref="A97" location="'ut - Ústřední vytápění'!C2" display="/"/>
    <hyperlink ref="A98" location="'el - Elektroinstalace'!C2" display="/"/>
    <hyperlink ref="A99" location="'mr - Měření a regulace'!C2" display="/"/>
    <hyperlink ref="A100" location="'vzd - Vzduchotechnika'!C2" display="/"/>
    <hyperlink ref="A101" location="'bt - Bazénová technologie'!C2" display="/"/>
    <hyperlink ref="A102" location="'nr - Nerezový bazén'!C2" display="/"/>
    <hyperlink ref="A103" location="'pk - Parní kabina'!C2" display="/"/>
    <hyperlink ref="A104" location="'vr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4.5"/>
  <cols>
    <col min="1" max="1" width="5.5546875" style="1" customWidth="1"/>
    <col min="2" max="2" width="1.109375" style="1" customWidth="1"/>
    <col min="3" max="3" width="2.77734375" style="1" customWidth="1"/>
    <col min="4" max="4" width="2.88671875" style="1" customWidth="1"/>
    <col min="5" max="5" width="11.44140625" style="1" customWidth="1"/>
    <col min="6" max="6" width="33.88671875" style="1" customWidth="1"/>
    <col min="7" max="7" width="4.6640625" style="1" customWidth="1"/>
    <col min="8" max="8" width="7.6640625" style="1" customWidth="1"/>
    <col min="9" max="9" width="13.44140625" style="94" customWidth="1"/>
    <col min="10" max="11" width="13.44140625" style="1" customWidth="1"/>
    <col min="12" max="12" width="6.21875" style="1" customWidth="1"/>
    <col min="13" max="13" width="7.21875" style="1" hidden="1" customWidth="1"/>
    <col min="14" max="14" width="8.88671875" style="1" hidden="1"/>
    <col min="15" max="20" width="9.44140625" style="1" hidden="1" customWidth="1"/>
    <col min="21" max="21" width="10.88671875" style="1" hidden="1" customWidth="1"/>
    <col min="22" max="22" width="8.21875" style="1" customWidth="1"/>
    <col min="23" max="23" width="10.88671875" style="1" customWidth="1"/>
    <col min="24" max="24" width="8.21875" style="1" customWidth="1"/>
    <col min="25" max="25" width="10" style="1" customWidth="1"/>
    <col min="26" max="26" width="7.33203125" style="1" customWidth="1"/>
    <col min="27" max="27" width="10" style="1" customWidth="1"/>
    <col min="28" max="28" width="10.88671875" style="1" customWidth="1"/>
    <col min="29" max="29" width="7.33203125" style="1" customWidth="1"/>
    <col min="30" max="30" width="10" style="1" customWidth="1"/>
    <col min="31" max="31" width="10.88671875" style="1" customWidth="1"/>
    <col min="44" max="65" width="8.88671875" style="1" hidden="1"/>
  </cols>
  <sheetData>
    <row r="2" spans="1:46" s="1" customFormat="1" ht="37" customHeight="1">
      <c r="I2" s="94"/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108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6"/>
      <c r="J3" s="20"/>
      <c r="K3" s="20"/>
      <c r="L3" s="21"/>
      <c r="AT3" s="18" t="s">
        <v>84</v>
      </c>
    </row>
    <row r="4" spans="1:46" s="1" customFormat="1" ht="25" customHeight="1">
      <c r="B4" s="21"/>
      <c r="D4" s="22" t="s">
        <v>116</v>
      </c>
      <c r="I4" s="94"/>
      <c r="L4" s="21"/>
      <c r="M4" s="97" t="s">
        <v>10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24" customHeight="1">
      <c r="B7" s="21"/>
      <c r="E7" s="268" t="str">
        <f>'Rekapitulace stavby'!K6</f>
        <v>Stavební úpravy haly a vany dětského bazénu plaveckého bazénu</v>
      </c>
      <c r="F7" s="269"/>
      <c r="G7" s="269"/>
      <c r="H7" s="269"/>
      <c r="I7" s="94"/>
      <c r="L7" s="21"/>
    </row>
    <row r="8" spans="1:46" s="2" customFormat="1" ht="12" customHeight="1">
      <c r="A8" s="33"/>
      <c r="B8" s="34"/>
      <c r="C8" s="33"/>
      <c r="D8" s="28" t="s">
        <v>125</v>
      </c>
      <c r="E8" s="33"/>
      <c r="F8" s="33"/>
      <c r="G8" s="33"/>
      <c r="H8" s="33"/>
      <c r="I8" s="98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5" customHeight="1">
      <c r="A9" s="33"/>
      <c r="B9" s="34"/>
      <c r="C9" s="33"/>
      <c r="D9" s="33"/>
      <c r="E9" s="248" t="s">
        <v>1226</v>
      </c>
      <c r="F9" s="270"/>
      <c r="G9" s="270"/>
      <c r="H9" s="270"/>
      <c r="I9" s="98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98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9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9" t="s">
        <v>22</v>
      </c>
      <c r="J12" s="56" t="str">
        <f>'Rekapitulace stavby'!AN8</f>
        <v>31. 10. 2019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8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9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99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8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9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51"/>
      <c r="G18" s="251"/>
      <c r="H18" s="251"/>
      <c r="I18" s="99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8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9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99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8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9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9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8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8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5" customHeight="1">
      <c r="A27" s="100"/>
      <c r="B27" s="101"/>
      <c r="C27" s="100"/>
      <c r="D27" s="100"/>
      <c r="E27" s="255" t="s">
        <v>1</v>
      </c>
      <c r="F27" s="255"/>
      <c r="G27" s="255"/>
      <c r="H27" s="255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8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4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5" t="s">
        <v>34</v>
      </c>
      <c r="E30" s="33"/>
      <c r="F30" s="33"/>
      <c r="G30" s="33"/>
      <c r="H30" s="33"/>
      <c r="I30" s="98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4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6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7" t="s">
        <v>38</v>
      </c>
      <c r="E33" s="28" t="s">
        <v>39</v>
      </c>
      <c r="F33" s="108">
        <f>ROUND((SUM(BE118:BE122)),  2)</f>
        <v>0</v>
      </c>
      <c r="G33" s="33"/>
      <c r="H33" s="33"/>
      <c r="I33" s="109">
        <v>0.21</v>
      </c>
      <c r="J33" s="108">
        <f>ROUND(((SUM(BE118:BE122))*I33),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8">
        <f>ROUND((SUM(BF118:BF122)),  2)</f>
        <v>0</v>
      </c>
      <c r="G34" s="33"/>
      <c r="H34" s="33"/>
      <c r="I34" s="109">
        <v>0.15</v>
      </c>
      <c r="J34" s="108">
        <f>ROUND(((SUM(BF118:BF122))*I34),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8">
        <f>ROUND((SUM(BG118:BG122)),  2)</f>
        <v>0</v>
      </c>
      <c r="G35" s="33"/>
      <c r="H35" s="33"/>
      <c r="I35" s="109">
        <v>0.21</v>
      </c>
      <c r="J35" s="108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8">
        <f>ROUND((SUM(BH118:BH122)),  2)</f>
        <v>0</v>
      </c>
      <c r="G36" s="33"/>
      <c r="H36" s="33"/>
      <c r="I36" s="109">
        <v>0.15</v>
      </c>
      <c r="J36" s="108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8">
        <f>ROUND((SUM(BI118:BI122)),  2)</f>
        <v>0</v>
      </c>
      <c r="G37" s="33"/>
      <c r="H37" s="33"/>
      <c r="I37" s="109">
        <v>0</v>
      </c>
      <c r="J37" s="108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8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10"/>
      <c r="D39" s="111" t="s">
        <v>44</v>
      </c>
      <c r="E39" s="61"/>
      <c r="F39" s="61"/>
      <c r="G39" s="112" t="s">
        <v>45</v>
      </c>
      <c r="H39" s="113" t="s">
        <v>46</v>
      </c>
      <c r="I39" s="114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8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7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8" t="s">
        <v>50</v>
      </c>
      <c r="G61" s="46" t="s">
        <v>49</v>
      </c>
      <c r="H61" s="36"/>
      <c r="I61" s="119"/>
      <c r="J61" s="120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1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8" t="s">
        <v>50</v>
      </c>
      <c r="G76" s="46" t="s">
        <v>49</v>
      </c>
      <c r="H76" s="36"/>
      <c r="I76" s="119"/>
      <c r="J76" s="120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2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3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162</v>
      </c>
      <c r="D82" s="33"/>
      <c r="E82" s="33"/>
      <c r="F82" s="33"/>
      <c r="G82" s="33"/>
      <c r="H82" s="33"/>
      <c r="I82" s="98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8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8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" customHeight="1">
      <c r="A85" s="33"/>
      <c r="B85" s="34"/>
      <c r="C85" s="33"/>
      <c r="D85" s="33"/>
      <c r="E85" s="268" t="str">
        <f>E7</f>
        <v>Stavební úpravy haly a vany dětského bazénu plaveckého bazénu</v>
      </c>
      <c r="F85" s="269"/>
      <c r="G85" s="269"/>
      <c r="H85" s="269"/>
      <c r="I85" s="98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125</v>
      </c>
      <c r="D86" s="33"/>
      <c r="E86" s="33"/>
      <c r="F86" s="33"/>
      <c r="G86" s="33"/>
      <c r="H86" s="33"/>
      <c r="I86" s="98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5" customHeight="1">
      <c r="A87" s="33"/>
      <c r="B87" s="34"/>
      <c r="C87" s="33"/>
      <c r="D87" s="33"/>
      <c r="E87" s="248" t="str">
        <f>E9</f>
        <v>pk - Parní kabina</v>
      </c>
      <c r="F87" s="270"/>
      <c r="G87" s="270"/>
      <c r="H87" s="270"/>
      <c r="I87" s="98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8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Jilemnice, Jungmannova 146</v>
      </c>
      <c r="G89" s="33"/>
      <c r="H89" s="33"/>
      <c r="I89" s="99" t="s">
        <v>22</v>
      </c>
      <c r="J89" s="56" t="str">
        <f>IF(J12="","",J12)</f>
        <v>31. 10. 2019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8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4.9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99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4.9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9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8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4" t="s">
        <v>163</v>
      </c>
      <c r="D94" s="110"/>
      <c r="E94" s="110"/>
      <c r="F94" s="110"/>
      <c r="G94" s="110"/>
      <c r="H94" s="110"/>
      <c r="I94" s="125"/>
      <c r="J94" s="126" t="s">
        <v>164</v>
      </c>
      <c r="K94" s="110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8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7" t="s">
        <v>165</v>
      </c>
      <c r="D96" s="33"/>
      <c r="E96" s="33"/>
      <c r="F96" s="33"/>
      <c r="G96" s="33"/>
      <c r="H96" s="33"/>
      <c r="I96" s="98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166</v>
      </c>
    </row>
    <row r="97" spans="1:31" s="9" customFormat="1" ht="25" customHeight="1">
      <c r="B97" s="128"/>
      <c r="D97" s="129" t="s">
        <v>167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171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98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122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123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189</v>
      </c>
      <c r="D105" s="33"/>
      <c r="E105" s="33"/>
      <c r="F105" s="33"/>
      <c r="G105" s="33"/>
      <c r="H105" s="33"/>
      <c r="I105" s="98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98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3"/>
      <c r="E107" s="33"/>
      <c r="F107" s="33"/>
      <c r="G107" s="33"/>
      <c r="H107" s="33"/>
      <c r="I107" s="98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" customHeight="1">
      <c r="A108" s="33"/>
      <c r="B108" s="34"/>
      <c r="C108" s="33"/>
      <c r="D108" s="33"/>
      <c r="E108" s="268" t="str">
        <f>E7</f>
        <v>Stavební úpravy haly a vany dětského bazénu plaveckého bazénu</v>
      </c>
      <c r="F108" s="269"/>
      <c r="G108" s="269"/>
      <c r="H108" s="269"/>
      <c r="I108" s="98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125</v>
      </c>
      <c r="D109" s="33"/>
      <c r="E109" s="33"/>
      <c r="F109" s="33"/>
      <c r="G109" s="33"/>
      <c r="H109" s="33"/>
      <c r="I109" s="98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4.5" customHeight="1">
      <c r="A110" s="33"/>
      <c r="B110" s="34"/>
      <c r="C110" s="33"/>
      <c r="D110" s="33"/>
      <c r="E110" s="248" t="str">
        <f>E9</f>
        <v>pk - Parní kabina</v>
      </c>
      <c r="F110" s="270"/>
      <c r="G110" s="270"/>
      <c r="H110" s="270"/>
      <c r="I110" s="98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8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3"/>
      <c r="E112" s="33"/>
      <c r="F112" s="26" t="str">
        <f>F12</f>
        <v>Jilemnice, Jungmannova 146</v>
      </c>
      <c r="G112" s="33"/>
      <c r="H112" s="33"/>
      <c r="I112" s="99" t="s">
        <v>22</v>
      </c>
      <c r="J112" s="56" t="str">
        <f>IF(J12="","",J12)</f>
        <v>31. 10. 2019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8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4.9" customHeight="1">
      <c r="A114" s="33"/>
      <c r="B114" s="34"/>
      <c r="C114" s="28" t="s">
        <v>24</v>
      </c>
      <c r="D114" s="33"/>
      <c r="E114" s="33"/>
      <c r="F114" s="26" t="str">
        <f>E15</f>
        <v xml:space="preserve"> </v>
      </c>
      <c r="G114" s="33"/>
      <c r="H114" s="33"/>
      <c r="I114" s="99" t="s">
        <v>30</v>
      </c>
      <c r="J114" s="31" t="str">
        <f>E21</f>
        <v xml:space="preserve">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4.9" customHeight="1">
      <c r="A115" s="33"/>
      <c r="B115" s="34"/>
      <c r="C115" s="28" t="s">
        <v>28</v>
      </c>
      <c r="D115" s="33"/>
      <c r="E115" s="33"/>
      <c r="F115" s="26" t="str">
        <f>IF(E18="","",E18)</f>
        <v>Vyplň údaj</v>
      </c>
      <c r="G115" s="33"/>
      <c r="H115" s="33"/>
      <c r="I115" s="99" t="s">
        <v>32</v>
      </c>
      <c r="J115" s="31" t="str">
        <f>E24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98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38"/>
      <c r="B117" s="139"/>
      <c r="C117" s="140" t="s">
        <v>190</v>
      </c>
      <c r="D117" s="141" t="s">
        <v>59</v>
      </c>
      <c r="E117" s="141" t="s">
        <v>55</v>
      </c>
      <c r="F117" s="141" t="s">
        <v>56</v>
      </c>
      <c r="G117" s="141" t="s">
        <v>191</v>
      </c>
      <c r="H117" s="141" t="s">
        <v>192</v>
      </c>
      <c r="I117" s="142" t="s">
        <v>193</v>
      </c>
      <c r="J117" s="141" t="s">
        <v>164</v>
      </c>
      <c r="K117" s="143" t="s">
        <v>194</v>
      </c>
      <c r="L117" s="144"/>
      <c r="M117" s="63" t="s">
        <v>1</v>
      </c>
      <c r="N117" s="64" t="s">
        <v>38</v>
      </c>
      <c r="O117" s="64" t="s">
        <v>195</v>
      </c>
      <c r="P117" s="64" t="s">
        <v>196</v>
      </c>
      <c r="Q117" s="64" t="s">
        <v>197</v>
      </c>
      <c r="R117" s="64" t="s">
        <v>198</v>
      </c>
      <c r="S117" s="64" t="s">
        <v>199</v>
      </c>
      <c r="T117" s="65" t="s">
        <v>200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75" customHeight="1">
      <c r="A118" s="33"/>
      <c r="B118" s="34"/>
      <c r="C118" s="70" t="s">
        <v>201</v>
      </c>
      <c r="D118" s="33"/>
      <c r="E118" s="33"/>
      <c r="F118" s="33"/>
      <c r="G118" s="33"/>
      <c r="H118" s="33"/>
      <c r="I118" s="98"/>
      <c r="J118" s="145">
        <f>BK118</f>
        <v>0</v>
      </c>
      <c r="K118" s="33"/>
      <c r="L118" s="34"/>
      <c r="M118" s="66"/>
      <c r="N118" s="57"/>
      <c r="O118" s="67"/>
      <c r="P118" s="146">
        <f>P119</f>
        <v>0</v>
      </c>
      <c r="Q118" s="67"/>
      <c r="R118" s="146">
        <f>R119</f>
        <v>0</v>
      </c>
      <c r="S118" s="67"/>
      <c r="T118" s="14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73</v>
      </c>
      <c r="AU118" s="18" t="s">
        <v>166</v>
      </c>
      <c r="BK118" s="148">
        <f>BK119</f>
        <v>0</v>
      </c>
    </row>
    <row r="119" spans="1:65" s="12" customFormat="1" ht="25.9" customHeight="1">
      <c r="B119" s="149"/>
      <c r="D119" s="150" t="s">
        <v>73</v>
      </c>
      <c r="E119" s="151" t="s">
        <v>202</v>
      </c>
      <c r="F119" s="151" t="s">
        <v>203</v>
      </c>
      <c r="I119" s="152"/>
      <c r="J119" s="153">
        <f>BK119</f>
        <v>0</v>
      </c>
      <c r="L119" s="149"/>
      <c r="M119" s="154"/>
      <c r="N119" s="155"/>
      <c r="O119" s="155"/>
      <c r="P119" s="156">
        <f>P120</f>
        <v>0</v>
      </c>
      <c r="Q119" s="155"/>
      <c r="R119" s="156">
        <f>R120</f>
        <v>0</v>
      </c>
      <c r="S119" s="155"/>
      <c r="T119" s="157">
        <f>T120</f>
        <v>0</v>
      </c>
      <c r="AR119" s="150" t="s">
        <v>82</v>
      </c>
      <c r="AT119" s="158" t="s">
        <v>73</v>
      </c>
      <c r="AU119" s="158" t="s">
        <v>74</v>
      </c>
      <c r="AY119" s="150" t="s">
        <v>204</v>
      </c>
      <c r="BK119" s="159">
        <f>BK120</f>
        <v>0</v>
      </c>
    </row>
    <row r="120" spans="1:65" s="12" customFormat="1" ht="22.75" customHeight="1">
      <c r="B120" s="149"/>
      <c r="D120" s="150" t="s">
        <v>73</v>
      </c>
      <c r="E120" s="160" t="s">
        <v>258</v>
      </c>
      <c r="F120" s="160" t="s">
        <v>447</v>
      </c>
      <c r="I120" s="152"/>
      <c r="J120" s="161">
        <f>BK120</f>
        <v>0</v>
      </c>
      <c r="L120" s="149"/>
      <c r="M120" s="154"/>
      <c r="N120" s="155"/>
      <c r="O120" s="155"/>
      <c r="P120" s="156">
        <f>SUM(P121:P122)</f>
        <v>0</v>
      </c>
      <c r="Q120" s="155"/>
      <c r="R120" s="156">
        <f>SUM(R121:R122)</f>
        <v>0</v>
      </c>
      <c r="S120" s="155"/>
      <c r="T120" s="157">
        <f>SUM(T121:T122)</f>
        <v>0</v>
      </c>
      <c r="AR120" s="150" t="s">
        <v>82</v>
      </c>
      <c r="AT120" s="158" t="s">
        <v>73</v>
      </c>
      <c r="AU120" s="158" t="s">
        <v>82</v>
      </c>
      <c r="AY120" s="150" t="s">
        <v>204</v>
      </c>
      <c r="BK120" s="159">
        <f>SUM(BK121:BK122)</f>
        <v>0</v>
      </c>
    </row>
    <row r="121" spans="1:65" s="2" customFormat="1" ht="22" customHeight="1">
      <c r="A121" s="33"/>
      <c r="B121" s="162"/>
      <c r="C121" s="163" t="s">
        <v>82</v>
      </c>
      <c r="D121" s="163" t="s">
        <v>207</v>
      </c>
      <c r="E121" s="164" t="s">
        <v>483</v>
      </c>
      <c r="F121" s="165" t="s">
        <v>1227</v>
      </c>
      <c r="G121" s="166" t="s">
        <v>494</v>
      </c>
      <c r="H121" s="167">
        <v>1</v>
      </c>
      <c r="I121" s="168"/>
      <c r="J121" s="169">
        <f>ROUND(I121*H121,2)</f>
        <v>0</v>
      </c>
      <c r="K121" s="165" t="s">
        <v>1</v>
      </c>
      <c r="L121" s="34"/>
      <c r="M121" s="170" t="s">
        <v>1</v>
      </c>
      <c r="N121" s="171" t="s">
        <v>39</v>
      </c>
      <c r="O121" s="59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4" t="s">
        <v>132</v>
      </c>
      <c r="AT121" s="174" t="s">
        <v>207</v>
      </c>
      <c r="AU121" s="174" t="s">
        <v>84</v>
      </c>
      <c r="AY121" s="18" t="s">
        <v>204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8" t="s">
        <v>82</v>
      </c>
      <c r="BK121" s="175">
        <f>ROUND(I121*H121,2)</f>
        <v>0</v>
      </c>
      <c r="BL121" s="18" t="s">
        <v>132</v>
      </c>
      <c r="BM121" s="174" t="s">
        <v>1228</v>
      </c>
    </row>
    <row r="122" spans="1:65" s="2" customFormat="1" ht="10">
      <c r="A122" s="33"/>
      <c r="B122" s="34"/>
      <c r="C122" s="33"/>
      <c r="D122" s="176" t="s">
        <v>213</v>
      </c>
      <c r="E122" s="33"/>
      <c r="F122" s="177" t="s">
        <v>1227</v>
      </c>
      <c r="G122" s="33"/>
      <c r="H122" s="33"/>
      <c r="I122" s="98"/>
      <c r="J122" s="33"/>
      <c r="K122" s="33"/>
      <c r="L122" s="34"/>
      <c r="M122" s="225"/>
      <c r="N122" s="226"/>
      <c r="O122" s="227"/>
      <c r="P122" s="227"/>
      <c r="Q122" s="227"/>
      <c r="R122" s="227"/>
      <c r="S122" s="227"/>
      <c r="T122" s="22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213</v>
      </c>
      <c r="AU122" s="18" t="s">
        <v>84</v>
      </c>
    </row>
    <row r="123" spans="1:65" s="2" customFormat="1" ht="7" customHeight="1">
      <c r="A123" s="33"/>
      <c r="B123" s="48"/>
      <c r="C123" s="49"/>
      <c r="D123" s="49"/>
      <c r="E123" s="49"/>
      <c r="F123" s="49"/>
      <c r="G123" s="49"/>
      <c r="H123" s="49"/>
      <c r="I123" s="122"/>
      <c r="J123" s="49"/>
      <c r="K123" s="49"/>
      <c r="L123" s="34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2"/>
  <sheetViews>
    <sheetView showGridLines="0" workbookViewId="0"/>
  </sheetViews>
  <sheetFormatPr defaultRowHeight="14.5"/>
  <cols>
    <col min="1" max="1" width="5.5546875" style="1" customWidth="1"/>
    <col min="2" max="2" width="1.109375" style="1" customWidth="1"/>
    <col min="3" max="3" width="2.77734375" style="1" customWidth="1"/>
    <col min="4" max="4" width="2.88671875" style="1" customWidth="1"/>
    <col min="5" max="5" width="11.44140625" style="1" customWidth="1"/>
    <col min="6" max="6" width="33.88671875" style="1" customWidth="1"/>
    <col min="7" max="7" width="4.6640625" style="1" customWidth="1"/>
    <col min="8" max="8" width="7.6640625" style="1" customWidth="1"/>
    <col min="9" max="9" width="13.44140625" style="94" customWidth="1"/>
    <col min="10" max="11" width="13.44140625" style="1" customWidth="1"/>
    <col min="12" max="12" width="6.21875" style="1" customWidth="1"/>
    <col min="13" max="13" width="7.21875" style="1" hidden="1" customWidth="1"/>
    <col min="14" max="14" width="8.88671875" style="1" hidden="1"/>
    <col min="15" max="20" width="9.44140625" style="1" hidden="1" customWidth="1"/>
    <col min="21" max="21" width="10.88671875" style="1" hidden="1" customWidth="1"/>
    <col min="22" max="22" width="8.21875" style="1" customWidth="1"/>
    <col min="23" max="23" width="10.88671875" style="1" customWidth="1"/>
    <col min="24" max="24" width="8.21875" style="1" customWidth="1"/>
    <col min="25" max="25" width="10" style="1" customWidth="1"/>
    <col min="26" max="26" width="7.33203125" style="1" customWidth="1"/>
    <col min="27" max="27" width="10" style="1" customWidth="1"/>
    <col min="28" max="28" width="10.88671875" style="1" customWidth="1"/>
    <col min="29" max="29" width="7.33203125" style="1" customWidth="1"/>
    <col min="30" max="30" width="10" style="1" customWidth="1"/>
    <col min="31" max="31" width="10.88671875" style="1" customWidth="1"/>
    <col min="44" max="65" width="8.88671875" style="1" hidden="1"/>
  </cols>
  <sheetData>
    <row r="2" spans="1:46" s="1" customFormat="1" ht="37" customHeight="1">
      <c r="I2" s="94"/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111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6"/>
      <c r="J3" s="20"/>
      <c r="K3" s="20"/>
      <c r="L3" s="21"/>
      <c r="AT3" s="18" t="s">
        <v>84</v>
      </c>
    </row>
    <row r="4" spans="1:46" s="1" customFormat="1" ht="25" customHeight="1">
      <c r="B4" s="21"/>
      <c r="D4" s="22" t="s">
        <v>116</v>
      </c>
      <c r="I4" s="94"/>
      <c r="L4" s="21"/>
      <c r="M4" s="97" t="s">
        <v>10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24" customHeight="1">
      <c r="B7" s="21"/>
      <c r="E7" s="268" t="str">
        <f>'Rekapitulace stavby'!K6</f>
        <v>Stavební úpravy haly a vany dětského bazénu plaveckého bazénu</v>
      </c>
      <c r="F7" s="269"/>
      <c r="G7" s="269"/>
      <c r="H7" s="269"/>
      <c r="I7" s="94"/>
      <c r="L7" s="21"/>
    </row>
    <row r="8" spans="1:46" s="2" customFormat="1" ht="12" customHeight="1">
      <c r="A8" s="33"/>
      <c r="B8" s="34"/>
      <c r="C8" s="33"/>
      <c r="D8" s="28" t="s">
        <v>125</v>
      </c>
      <c r="E8" s="33"/>
      <c r="F8" s="33"/>
      <c r="G8" s="33"/>
      <c r="H8" s="33"/>
      <c r="I8" s="98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5" customHeight="1">
      <c r="A9" s="33"/>
      <c r="B9" s="34"/>
      <c r="C9" s="33"/>
      <c r="D9" s="33"/>
      <c r="E9" s="248" t="s">
        <v>1229</v>
      </c>
      <c r="F9" s="270"/>
      <c r="G9" s="270"/>
      <c r="H9" s="270"/>
      <c r="I9" s="98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98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9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9" t="s">
        <v>22</v>
      </c>
      <c r="J12" s="56" t="str">
        <f>'Rekapitulace stavby'!AN8</f>
        <v>31. 10. 2019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8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9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99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8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9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51"/>
      <c r="G18" s="251"/>
      <c r="H18" s="251"/>
      <c r="I18" s="99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8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9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99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8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9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9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8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8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5" customHeight="1">
      <c r="A27" s="100"/>
      <c r="B27" s="101"/>
      <c r="C27" s="100"/>
      <c r="D27" s="100"/>
      <c r="E27" s="255" t="s">
        <v>1</v>
      </c>
      <c r="F27" s="255"/>
      <c r="G27" s="255"/>
      <c r="H27" s="255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8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4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5" t="s">
        <v>34</v>
      </c>
      <c r="E30" s="33"/>
      <c r="F30" s="33"/>
      <c r="G30" s="33"/>
      <c r="H30" s="33"/>
      <c r="I30" s="98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4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6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7" t="s">
        <v>38</v>
      </c>
      <c r="E33" s="28" t="s">
        <v>39</v>
      </c>
      <c r="F33" s="108">
        <f>ROUND((SUM(BE121:BE141)),  2)</f>
        <v>0</v>
      </c>
      <c r="G33" s="33"/>
      <c r="H33" s="33"/>
      <c r="I33" s="109">
        <v>0.21</v>
      </c>
      <c r="J33" s="108">
        <f>ROUND(((SUM(BE121:BE141))*I33),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8">
        <f>ROUND((SUM(BF121:BF141)),  2)</f>
        <v>0</v>
      </c>
      <c r="G34" s="33"/>
      <c r="H34" s="33"/>
      <c r="I34" s="109">
        <v>0.15</v>
      </c>
      <c r="J34" s="108">
        <f>ROUND(((SUM(BF121:BF141))*I34),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8">
        <f>ROUND((SUM(BG121:BG141)),  2)</f>
        <v>0</v>
      </c>
      <c r="G35" s="33"/>
      <c r="H35" s="33"/>
      <c r="I35" s="109">
        <v>0.21</v>
      </c>
      <c r="J35" s="108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8">
        <f>ROUND((SUM(BH121:BH141)),  2)</f>
        <v>0</v>
      </c>
      <c r="G36" s="33"/>
      <c r="H36" s="33"/>
      <c r="I36" s="109">
        <v>0.15</v>
      </c>
      <c r="J36" s="108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8">
        <f>ROUND((SUM(BI121:BI141)),  2)</f>
        <v>0</v>
      </c>
      <c r="G37" s="33"/>
      <c r="H37" s="33"/>
      <c r="I37" s="109">
        <v>0</v>
      </c>
      <c r="J37" s="108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8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10"/>
      <c r="D39" s="111" t="s">
        <v>44</v>
      </c>
      <c r="E39" s="61"/>
      <c r="F39" s="61"/>
      <c r="G39" s="112" t="s">
        <v>45</v>
      </c>
      <c r="H39" s="113" t="s">
        <v>46</v>
      </c>
      <c r="I39" s="114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8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7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8" t="s">
        <v>50</v>
      </c>
      <c r="G61" s="46" t="s">
        <v>49</v>
      </c>
      <c r="H61" s="36"/>
      <c r="I61" s="119"/>
      <c r="J61" s="120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1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8" t="s">
        <v>50</v>
      </c>
      <c r="G76" s="46" t="s">
        <v>49</v>
      </c>
      <c r="H76" s="36"/>
      <c r="I76" s="119"/>
      <c r="J76" s="120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2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3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162</v>
      </c>
      <c r="D82" s="33"/>
      <c r="E82" s="33"/>
      <c r="F82" s="33"/>
      <c r="G82" s="33"/>
      <c r="H82" s="33"/>
      <c r="I82" s="98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8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8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" customHeight="1">
      <c r="A85" s="33"/>
      <c r="B85" s="34"/>
      <c r="C85" s="33"/>
      <c r="D85" s="33"/>
      <c r="E85" s="268" t="str">
        <f>E7</f>
        <v>Stavební úpravy haly a vany dětského bazénu plaveckého bazénu</v>
      </c>
      <c r="F85" s="269"/>
      <c r="G85" s="269"/>
      <c r="H85" s="269"/>
      <c r="I85" s="98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125</v>
      </c>
      <c r="D86" s="33"/>
      <c r="E86" s="33"/>
      <c r="F86" s="33"/>
      <c r="G86" s="33"/>
      <c r="H86" s="33"/>
      <c r="I86" s="98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5" customHeight="1">
      <c r="A87" s="33"/>
      <c r="B87" s="34"/>
      <c r="C87" s="33"/>
      <c r="D87" s="33"/>
      <c r="E87" s="248" t="str">
        <f>E9</f>
        <v>vrn - Vedlejší a ostatní náklady</v>
      </c>
      <c r="F87" s="270"/>
      <c r="G87" s="270"/>
      <c r="H87" s="270"/>
      <c r="I87" s="98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8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Jilemnice, Jungmannova 146</v>
      </c>
      <c r="G89" s="33"/>
      <c r="H89" s="33"/>
      <c r="I89" s="99" t="s">
        <v>22</v>
      </c>
      <c r="J89" s="56" t="str">
        <f>IF(J12="","",J12)</f>
        <v>31. 10. 2019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8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4.9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99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4.9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9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8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4" t="s">
        <v>163</v>
      </c>
      <c r="D94" s="110"/>
      <c r="E94" s="110"/>
      <c r="F94" s="110"/>
      <c r="G94" s="110"/>
      <c r="H94" s="110"/>
      <c r="I94" s="125"/>
      <c r="J94" s="126" t="s">
        <v>164</v>
      </c>
      <c r="K94" s="110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8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7" t="s">
        <v>165</v>
      </c>
      <c r="D96" s="33"/>
      <c r="E96" s="33"/>
      <c r="F96" s="33"/>
      <c r="G96" s="33"/>
      <c r="H96" s="33"/>
      <c r="I96" s="98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166</v>
      </c>
    </row>
    <row r="97" spans="1:31" s="9" customFormat="1" ht="25" customHeight="1">
      <c r="B97" s="128"/>
      <c r="D97" s="129" t="s">
        <v>1230</v>
      </c>
      <c r="E97" s="130"/>
      <c r="F97" s="130"/>
      <c r="G97" s="130"/>
      <c r="H97" s="130"/>
      <c r="I97" s="131"/>
      <c r="J97" s="132">
        <f>J122</f>
        <v>0</v>
      </c>
      <c r="L97" s="128"/>
    </row>
    <row r="98" spans="1:31" s="10" customFormat="1" ht="19.899999999999999" customHeight="1">
      <c r="B98" s="133"/>
      <c r="D98" s="134" t="s">
        <v>1231</v>
      </c>
      <c r="E98" s="135"/>
      <c r="F98" s="135"/>
      <c r="G98" s="135"/>
      <c r="H98" s="135"/>
      <c r="I98" s="136"/>
      <c r="J98" s="137">
        <f>J123</f>
        <v>0</v>
      </c>
      <c r="L98" s="133"/>
    </row>
    <row r="99" spans="1:31" s="10" customFormat="1" ht="19.899999999999999" customHeight="1">
      <c r="B99" s="133"/>
      <c r="D99" s="134" t="s">
        <v>1232</v>
      </c>
      <c r="E99" s="135"/>
      <c r="F99" s="135"/>
      <c r="G99" s="135"/>
      <c r="H99" s="135"/>
      <c r="I99" s="136"/>
      <c r="J99" s="137">
        <f>J129</f>
        <v>0</v>
      </c>
      <c r="L99" s="133"/>
    </row>
    <row r="100" spans="1:31" s="10" customFormat="1" ht="19.899999999999999" customHeight="1">
      <c r="B100" s="133"/>
      <c r="D100" s="134" t="s">
        <v>1233</v>
      </c>
      <c r="E100" s="135"/>
      <c r="F100" s="135"/>
      <c r="G100" s="135"/>
      <c r="H100" s="135"/>
      <c r="I100" s="136"/>
      <c r="J100" s="137">
        <f>J132</f>
        <v>0</v>
      </c>
      <c r="L100" s="133"/>
    </row>
    <row r="101" spans="1:31" s="10" customFormat="1" ht="19.899999999999999" customHeight="1">
      <c r="B101" s="133"/>
      <c r="D101" s="134" t="s">
        <v>1234</v>
      </c>
      <c r="E101" s="135"/>
      <c r="F101" s="135"/>
      <c r="G101" s="135"/>
      <c r="H101" s="135"/>
      <c r="I101" s="136"/>
      <c r="J101" s="137">
        <f>J135</f>
        <v>0</v>
      </c>
      <c r="L101" s="133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98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7" customHeight="1">
      <c r="A103" s="33"/>
      <c r="B103" s="48"/>
      <c r="C103" s="49"/>
      <c r="D103" s="49"/>
      <c r="E103" s="49"/>
      <c r="F103" s="49"/>
      <c r="G103" s="49"/>
      <c r="H103" s="49"/>
      <c r="I103" s="122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7" customHeight="1">
      <c r="A107" s="33"/>
      <c r="B107" s="50"/>
      <c r="C107" s="51"/>
      <c r="D107" s="51"/>
      <c r="E107" s="51"/>
      <c r="F107" s="51"/>
      <c r="G107" s="51"/>
      <c r="H107" s="51"/>
      <c r="I107" s="123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5" customHeight="1">
      <c r="A108" s="33"/>
      <c r="B108" s="34"/>
      <c r="C108" s="22" t="s">
        <v>189</v>
      </c>
      <c r="D108" s="33"/>
      <c r="E108" s="33"/>
      <c r="F108" s="33"/>
      <c r="G108" s="33"/>
      <c r="H108" s="33"/>
      <c r="I108" s="98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7" customHeight="1">
      <c r="A109" s="33"/>
      <c r="B109" s="34"/>
      <c r="C109" s="33"/>
      <c r="D109" s="33"/>
      <c r="E109" s="33"/>
      <c r="F109" s="33"/>
      <c r="G109" s="33"/>
      <c r="H109" s="33"/>
      <c r="I109" s="98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3"/>
      <c r="E110" s="33"/>
      <c r="F110" s="33"/>
      <c r="G110" s="33"/>
      <c r="H110" s="33"/>
      <c r="I110" s="98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" customHeight="1">
      <c r="A111" s="33"/>
      <c r="B111" s="34"/>
      <c r="C111" s="33"/>
      <c r="D111" s="33"/>
      <c r="E111" s="268" t="str">
        <f>E7</f>
        <v>Stavební úpravy haly a vany dětského bazénu plaveckého bazénu</v>
      </c>
      <c r="F111" s="269"/>
      <c r="G111" s="269"/>
      <c r="H111" s="269"/>
      <c r="I111" s="98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125</v>
      </c>
      <c r="D112" s="33"/>
      <c r="E112" s="33"/>
      <c r="F112" s="33"/>
      <c r="G112" s="33"/>
      <c r="H112" s="33"/>
      <c r="I112" s="98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4.5" customHeight="1">
      <c r="A113" s="33"/>
      <c r="B113" s="34"/>
      <c r="C113" s="33"/>
      <c r="D113" s="33"/>
      <c r="E113" s="248" t="str">
        <f>E9</f>
        <v>vrn - Vedlejší a ostatní náklady</v>
      </c>
      <c r="F113" s="270"/>
      <c r="G113" s="270"/>
      <c r="H113" s="270"/>
      <c r="I113" s="98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7" customHeight="1">
      <c r="A114" s="33"/>
      <c r="B114" s="34"/>
      <c r="C114" s="33"/>
      <c r="D114" s="33"/>
      <c r="E114" s="33"/>
      <c r="F114" s="33"/>
      <c r="G114" s="33"/>
      <c r="H114" s="33"/>
      <c r="I114" s="98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3"/>
      <c r="E115" s="33"/>
      <c r="F115" s="26" t="str">
        <f>F12</f>
        <v>Jilemnice, Jungmannova 146</v>
      </c>
      <c r="G115" s="33"/>
      <c r="H115" s="33"/>
      <c r="I115" s="99" t="s">
        <v>22</v>
      </c>
      <c r="J115" s="56" t="str">
        <f>IF(J12="","",J12)</f>
        <v>31. 10. 2019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98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4.9" customHeight="1">
      <c r="A117" s="33"/>
      <c r="B117" s="34"/>
      <c r="C117" s="28" t="s">
        <v>24</v>
      </c>
      <c r="D117" s="33"/>
      <c r="E117" s="33"/>
      <c r="F117" s="26" t="str">
        <f>E15</f>
        <v xml:space="preserve"> </v>
      </c>
      <c r="G117" s="33"/>
      <c r="H117" s="33"/>
      <c r="I117" s="99" t="s">
        <v>30</v>
      </c>
      <c r="J117" s="31" t="str">
        <f>E21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4.9" customHeight="1">
      <c r="A118" s="33"/>
      <c r="B118" s="34"/>
      <c r="C118" s="28" t="s">
        <v>28</v>
      </c>
      <c r="D118" s="33"/>
      <c r="E118" s="33"/>
      <c r="F118" s="26" t="str">
        <f>IF(E18="","",E18)</f>
        <v>Vyplň údaj</v>
      </c>
      <c r="G118" s="33"/>
      <c r="H118" s="33"/>
      <c r="I118" s="99" t="s">
        <v>32</v>
      </c>
      <c r="J118" s="31" t="str">
        <f>E24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25" customHeight="1">
      <c r="A119" s="33"/>
      <c r="B119" s="34"/>
      <c r="C119" s="33"/>
      <c r="D119" s="33"/>
      <c r="E119" s="33"/>
      <c r="F119" s="33"/>
      <c r="G119" s="33"/>
      <c r="H119" s="33"/>
      <c r="I119" s="98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8"/>
      <c r="B120" s="139"/>
      <c r="C120" s="140" t="s">
        <v>190</v>
      </c>
      <c r="D120" s="141" t="s">
        <v>59</v>
      </c>
      <c r="E120" s="141" t="s">
        <v>55</v>
      </c>
      <c r="F120" s="141" t="s">
        <v>56</v>
      </c>
      <c r="G120" s="141" t="s">
        <v>191</v>
      </c>
      <c r="H120" s="141" t="s">
        <v>192</v>
      </c>
      <c r="I120" s="142" t="s">
        <v>193</v>
      </c>
      <c r="J120" s="141" t="s">
        <v>164</v>
      </c>
      <c r="K120" s="143" t="s">
        <v>194</v>
      </c>
      <c r="L120" s="144"/>
      <c r="M120" s="63" t="s">
        <v>1</v>
      </c>
      <c r="N120" s="64" t="s">
        <v>38</v>
      </c>
      <c r="O120" s="64" t="s">
        <v>195</v>
      </c>
      <c r="P120" s="64" t="s">
        <v>196</v>
      </c>
      <c r="Q120" s="64" t="s">
        <v>197</v>
      </c>
      <c r="R120" s="64" t="s">
        <v>198</v>
      </c>
      <c r="S120" s="64" t="s">
        <v>199</v>
      </c>
      <c r="T120" s="65" t="s">
        <v>200</v>
      </c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</row>
    <row r="121" spans="1:65" s="2" customFormat="1" ht="22.75" customHeight="1">
      <c r="A121" s="33"/>
      <c r="B121" s="34"/>
      <c r="C121" s="70" t="s">
        <v>201</v>
      </c>
      <c r="D121" s="33"/>
      <c r="E121" s="33"/>
      <c r="F121" s="33"/>
      <c r="G121" s="33"/>
      <c r="H121" s="33"/>
      <c r="I121" s="98"/>
      <c r="J121" s="145">
        <f>BK121</f>
        <v>0</v>
      </c>
      <c r="K121" s="33"/>
      <c r="L121" s="34"/>
      <c r="M121" s="66"/>
      <c r="N121" s="57"/>
      <c r="O121" s="67"/>
      <c r="P121" s="146">
        <f>P122</f>
        <v>0</v>
      </c>
      <c r="Q121" s="67"/>
      <c r="R121" s="146">
        <f>R122</f>
        <v>0</v>
      </c>
      <c r="S121" s="67"/>
      <c r="T121" s="147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73</v>
      </c>
      <c r="AU121" s="18" t="s">
        <v>166</v>
      </c>
      <c r="BK121" s="148">
        <f>BK122</f>
        <v>0</v>
      </c>
    </row>
    <row r="122" spans="1:65" s="12" customFormat="1" ht="25.9" customHeight="1">
      <c r="B122" s="149"/>
      <c r="D122" s="150" t="s">
        <v>73</v>
      </c>
      <c r="E122" s="151" t="s">
        <v>1235</v>
      </c>
      <c r="F122" s="151" t="s">
        <v>1236</v>
      </c>
      <c r="I122" s="152"/>
      <c r="J122" s="153">
        <f>BK122</f>
        <v>0</v>
      </c>
      <c r="L122" s="149"/>
      <c r="M122" s="154"/>
      <c r="N122" s="155"/>
      <c r="O122" s="155"/>
      <c r="P122" s="156">
        <f>P123+P129+P132+P135</f>
        <v>0</v>
      </c>
      <c r="Q122" s="155"/>
      <c r="R122" s="156">
        <f>R123+R129+R132+R135</f>
        <v>0</v>
      </c>
      <c r="S122" s="155"/>
      <c r="T122" s="157">
        <f>T123+T129+T132+T135</f>
        <v>0</v>
      </c>
      <c r="AR122" s="150" t="s">
        <v>233</v>
      </c>
      <c r="AT122" s="158" t="s">
        <v>73</v>
      </c>
      <c r="AU122" s="158" t="s">
        <v>74</v>
      </c>
      <c r="AY122" s="150" t="s">
        <v>204</v>
      </c>
      <c r="BK122" s="159">
        <f>BK123+BK129+BK132+BK135</f>
        <v>0</v>
      </c>
    </row>
    <row r="123" spans="1:65" s="12" customFormat="1" ht="22.75" customHeight="1">
      <c r="B123" s="149"/>
      <c r="D123" s="150" t="s">
        <v>73</v>
      </c>
      <c r="E123" s="160" t="s">
        <v>1237</v>
      </c>
      <c r="F123" s="160" t="s">
        <v>1238</v>
      </c>
      <c r="I123" s="152"/>
      <c r="J123" s="161">
        <f>BK123</f>
        <v>0</v>
      </c>
      <c r="L123" s="149"/>
      <c r="M123" s="154"/>
      <c r="N123" s="155"/>
      <c r="O123" s="155"/>
      <c r="P123" s="156">
        <f>SUM(P124:P128)</f>
        <v>0</v>
      </c>
      <c r="Q123" s="155"/>
      <c r="R123" s="156">
        <f>SUM(R124:R128)</f>
        <v>0</v>
      </c>
      <c r="S123" s="155"/>
      <c r="T123" s="157">
        <f>SUM(T124:T128)</f>
        <v>0</v>
      </c>
      <c r="AR123" s="150" t="s">
        <v>233</v>
      </c>
      <c r="AT123" s="158" t="s">
        <v>73</v>
      </c>
      <c r="AU123" s="158" t="s">
        <v>82</v>
      </c>
      <c r="AY123" s="150" t="s">
        <v>204</v>
      </c>
      <c r="BK123" s="159">
        <f>SUM(BK124:BK128)</f>
        <v>0</v>
      </c>
    </row>
    <row r="124" spans="1:65" s="2" customFormat="1" ht="22" customHeight="1">
      <c r="A124" s="33"/>
      <c r="B124" s="162"/>
      <c r="C124" s="163" t="s">
        <v>82</v>
      </c>
      <c r="D124" s="163" t="s">
        <v>207</v>
      </c>
      <c r="E124" s="164" t="s">
        <v>1239</v>
      </c>
      <c r="F124" s="165" t="s">
        <v>1240</v>
      </c>
      <c r="G124" s="166" t="s">
        <v>494</v>
      </c>
      <c r="H124" s="167">
        <v>1</v>
      </c>
      <c r="I124" s="168"/>
      <c r="J124" s="169">
        <f>ROUND(I124*H124,2)</f>
        <v>0</v>
      </c>
      <c r="K124" s="165" t="s">
        <v>611</v>
      </c>
      <c r="L124" s="34"/>
      <c r="M124" s="170" t="s">
        <v>1</v>
      </c>
      <c r="N124" s="171" t="s">
        <v>39</v>
      </c>
      <c r="O124" s="59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74" t="s">
        <v>1241</v>
      </c>
      <c r="AT124" s="174" t="s">
        <v>207</v>
      </c>
      <c r="AU124" s="174" t="s">
        <v>84</v>
      </c>
      <c r="AY124" s="18" t="s">
        <v>204</v>
      </c>
      <c r="BE124" s="175">
        <f>IF(N124="základní",J124,0)</f>
        <v>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8" t="s">
        <v>82</v>
      </c>
      <c r="BK124" s="175">
        <f>ROUND(I124*H124,2)</f>
        <v>0</v>
      </c>
      <c r="BL124" s="18" t="s">
        <v>1241</v>
      </c>
      <c r="BM124" s="174" t="s">
        <v>1242</v>
      </c>
    </row>
    <row r="125" spans="1:65" s="2" customFormat="1" ht="10">
      <c r="A125" s="33"/>
      <c r="B125" s="34"/>
      <c r="C125" s="33"/>
      <c r="D125" s="176" t="s">
        <v>213</v>
      </c>
      <c r="E125" s="33"/>
      <c r="F125" s="177" t="s">
        <v>1240</v>
      </c>
      <c r="G125" s="33"/>
      <c r="H125" s="33"/>
      <c r="I125" s="98"/>
      <c r="J125" s="33"/>
      <c r="K125" s="33"/>
      <c r="L125" s="34"/>
      <c r="M125" s="178"/>
      <c r="N125" s="179"/>
      <c r="O125" s="59"/>
      <c r="P125" s="59"/>
      <c r="Q125" s="59"/>
      <c r="R125" s="59"/>
      <c r="S125" s="59"/>
      <c r="T125" s="60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213</v>
      </c>
      <c r="AU125" s="18" t="s">
        <v>84</v>
      </c>
    </row>
    <row r="126" spans="1:65" s="2" customFormat="1" ht="22" customHeight="1">
      <c r="A126" s="33"/>
      <c r="B126" s="162"/>
      <c r="C126" s="163" t="s">
        <v>84</v>
      </c>
      <c r="D126" s="163" t="s">
        <v>207</v>
      </c>
      <c r="E126" s="164" t="s">
        <v>1243</v>
      </c>
      <c r="F126" s="165" t="s">
        <v>1244</v>
      </c>
      <c r="G126" s="166" t="s">
        <v>494</v>
      </c>
      <c r="H126" s="167">
        <v>1</v>
      </c>
      <c r="I126" s="168"/>
      <c r="J126" s="169">
        <f>ROUND(I126*H126,2)</f>
        <v>0</v>
      </c>
      <c r="K126" s="165" t="s">
        <v>611</v>
      </c>
      <c r="L126" s="34"/>
      <c r="M126" s="170" t="s">
        <v>1</v>
      </c>
      <c r="N126" s="171" t="s">
        <v>39</v>
      </c>
      <c r="O126" s="59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4" t="s">
        <v>1241</v>
      </c>
      <c r="AT126" s="174" t="s">
        <v>207</v>
      </c>
      <c r="AU126" s="174" t="s">
        <v>84</v>
      </c>
      <c r="AY126" s="18" t="s">
        <v>204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8" t="s">
        <v>82</v>
      </c>
      <c r="BK126" s="175">
        <f>ROUND(I126*H126,2)</f>
        <v>0</v>
      </c>
      <c r="BL126" s="18" t="s">
        <v>1241</v>
      </c>
      <c r="BM126" s="174" t="s">
        <v>1245</v>
      </c>
    </row>
    <row r="127" spans="1:65" s="2" customFormat="1" ht="10">
      <c r="A127" s="33"/>
      <c r="B127" s="34"/>
      <c r="C127" s="33"/>
      <c r="D127" s="176" t="s">
        <v>213</v>
      </c>
      <c r="E127" s="33"/>
      <c r="F127" s="177" t="s">
        <v>1244</v>
      </c>
      <c r="G127" s="33"/>
      <c r="H127" s="33"/>
      <c r="I127" s="98"/>
      <c r="J127" s="33"/>
      <c r="K127" s="33"/>
      <c r="L127" s="34"/>
      <c r="M127" s="178"/>
      <c r="N127" s="179"/>
      <c r="O127" s="59"/>
      <c r="P127" s="59"/>
      <c r="Q127" s="59"/>
      <c r="R127" s="59"/>
      <c r="S127" s="59"/>
      <c r="T127" s="60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213</v>
      </c>
      <c r="AU127" s="18" t="s">
        <v>84</v>
      </c>
    </row>
    <row r="128" spans="1:65" s="2" customFormat="1" ht="225">
      <c r="A128" s="33"/>
      <c r="B128" s="34"/>
      <c r="C128" s="33"/>
      <c r="D128" s="176" t="s">
        <v>239</v>
      </c>
      <c r="E128" s="33"/>
      <c r="F128" s="198" t="s">
        <v>1246</v>
      </c>
      <c r="G128" s="33"/>
      <c r="H128" s="33"/>
      <c r="I128" s="98"/>
      <c r="J128" s="33"/>
      <c r="K128" s="33"/>
      <c r="L128" s="34"/>
      <c r="M128" s="178"/>
      <c r="N128" s="179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239</v>
      </c>
      <c r="AU128" s="18" t="s">
        <v>84</v>
      </c>
    </row>
    <row r="129" spans="1:65" s="12" customFormat="1" ht="22.75" customHeight="1">
      <c r="B129" s="149"/>
      <c r="D129" s="150" t="s">
        <v>73</v>
      </c>
      <c r="E129" s="160" t="s">
        <v>1247</v>
      </c>
      <c r="F129" s="160" t="s">
        <v>1248</v>
      </c>
      <c r="I129" s="152"/>
      <c r="J129" s="161">
        <f>BK129</f>
        <v>0</v>
      </c>
      <c r="L129" s="149"/>
      <c r="M129" s="154"/>
      <c r="N129" s="155"/>
      <c r="O129" s="155"/>
      <c r="P129" s="156">
        <f>SUM(P130:P131)</f>
        <v>0</v>
      </c>
      <c r="Q129" s="155"/>
      <c r="R129" s="156">
        <f>SUM(R130:R131)</f>
        <v>0</v>
      </c>
      <c r="S129" s="155"/>
      <c r="T129" s="157">
        <f>SUM(T130:T131)</f>
        <v>0</v>
      </c>
      <c r="AR129" s="150" t="s">
        <v>233</v>
      </c>
      <c r="AT129" s="158" t="s">
        <v>73</v>
      </c>
      <c r="AU129" s="158" t="s">
        <v>82</v>
      </c>
      <c r="AY129" s="150" t="s">
        <v>204</v>
      </c>
      <c r="BK129" s="159">
        <f>SUM(BK130:BK131)</f>
        <v>0</v>
      </c>
    </row>
    <row r="130" spans="1:65" s="2" customFormat="1" ht="22" customHeight="1">
      <c r="A130" s="33"/>
      <c r="B130" s="162"/>
      <c r="C130" s="163" t="s">
        <v>205</v>
      </c>
      <c r="D130" s="163" t="s">
        <v>207</v>
      </c>
      <c r="E130" s="164" t="s">
        <v>1249</v>
      </c>
      <c r="F130" s="165" t="s">
        <v>1248</v>
      </c>
      <c r="G130" s="166" t="s">
        <v>494</v>
      </c>
      <c r="H130" s="167">
        <v>1</v>
      </c>
      <c r="I130" s="168"/>
      <c r="J130" s="169">
        <f>ROUND(I130*H130,2)</f>
        <v>0</v>
      </c>
      <c r="K130" s="165" t="s">
        <v>611</v>
      </c>
      <c r="L130" s="34"/>
      <c r="M130" s="170" t="s">
        <v>1</v>
      </c>
      <c r="N130" s="171" t="s">
        <v>39</v>
      </c>
      <c r="O130" s="59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4" t="s">
        <v>1241</v>
      </c>
      <c r="AT130" s="174" t="s">
        <v>207</v>
      </c>
      <c r="AU130" s="174" t="s">
        <v>84</v>
      </c>
      <c r="AY130" s="18" t="s">
        <v>204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8" t="s">
        <v>82</v>
      </c>
      <c r="BK130" s="175">
        <f>ROUND(I130*H130,2)</f>
        <v>0</v>
      </c>
      <c r="BL130" s="18" t="s">
        <v>1241</v>
      </c>
      <c r="BM130" s="174" t="s">
        <v>1250</v>
      </c>
    </row>
    <row r="131" spans="1:65" s="2" customFormat="1" ht="10">
      <c r="A131" s="33"/>
      <c r="B131" s="34"/>
      <c r="C131" s="33"/>
      <c r="D131" s="176" t="s">
        <v>213</v>
      </c>
      <c r="E131" s="33"/>
      <c r="F131" s="177" t="s">
        <v>1248</v>
      </c>
      <c r="G131" s="33"/>
      <c r="H131" s="33"/>
      <c r="I131" s="98"/>
      <c r="J131" s="33"/>
      <c r="K131" s="33"/>
      <c r="L131" s="34"/>
      <c r="M131" s="178"/>
      <c r="N131" s="179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213</v>
      </c>
      <c r="AU131" s="18" t="s">
        <v>84</v>
      </c>
    </row>
    <row r="132" spans="1:65" s="12" customFormat="1" ht="22.75" customHeight="1">
      <c r="B132" s="149"/>
      <c r="D132" s="150" t="s">
        <v>73</v>
      </c>
      <c r="E132" s="160" t="s">
        <v>1251</v>
      </c>
      <c r="F132" s="160" t="s">
        <v>1252</v>
      </c>
      <c r="I132" s="152"/>
      <c r="J132" s="161">
        <f>BK132</f>
        <v>0</v>
      </c>
      <c r="L132" s="149"/>
      <c r="M132" s="154"/>
      <c r="N132" s="155"/>
      <c r="O132" s="155"/>
      <c r="P132" s="156">
        <f>SUM(P133:P134)</f>
        <v>0</v>
      </c>
      <c r="Q132" s="155"/>
      <c r="R132" s="156">
        <f>SUM(R133:R134)</f>
        <v>0</v>
      </c>
      <c r="S132" s="155"/>
      <c r="T132" s="157">
        <f>SUM(T133:T134)</f>
        <v>0</v>
      </c>
      <c r="AR132" s="150" t="s">
        <v>233</v>
      </c>
      <c r="AT132" s="158" t="s">
        <v>73</v>
      </c>
      <c r="AU132" s="158" t="s">
        <v>82</v>
      </c>
      <c r="AY132" s="150" t="s">
        <v>204</v>
      </c>
      <c r="BK132" s="159">
        <f>SUM(BK133:BK134)</f>
        <v>0</v>
      </c>
    </row>
    <row r="133" spans="1:65" s="2" customFormat="1" ht="22" customHeight="1">
      <c r="A133" s="33"/>
      <c r="B133" s="162"/>
      <c r="C133" s="163" t="s">
        <v>132</v>
      </c>
      <c r="D133" s="163" t="s">
        <v>207</v>
      </c>
      <c r="E133" s="164" t="s">
        <v>1253</v>
      </c>
      <c r="F133" s="165" t="s">
        <v>1254</v>
      </c>
      <c r="G133" s="166" t="s">
        <v>494</v>
      </c>
      <c r="H133" s="167">
        <v>1</v>
      </c>
      <c r="I133" s="168"/>
      <c r="J133" s="169">
        <f>ROUND(I133*H133,2)</f>
        <v>0</v>
      </c>
      <c r="K133" s="165" t="s">
        <v>611</v>
      </c>
      <c r="L133" s="34"/>
      <c r="M133" s="170" t="s">
        <v>1</v>
      </c>
      <c r="N133" s="171" t="s">
        <v>39</v>
      </c>
      <c r="O133" s="59"/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4" t="s">
        <v>1241</v>
      </c>
      <c r="AT133" s="174" t="s">
        <v>207</v>
      </c>
      <c r="AU133" s="174" t="s">
        <v>84</v>
      </c>
      <c r="AY133" s="18" t="s">
        <v>204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8" t="s">
        <v>82</v>
      </c>
      <c r="BK133" s="175">
        <f>ROUND(I133*H133,2)</f>
        <v>0</v>
      </c>
      <c r="BL133" s="18" t="s">
        <v>1241</v>
      </c>
      <c r="BM133" s="174" t="s">
        <v>1255</v>
      </c>
    </row>
    <row r="134" spans="1:65" s="2" customFormat="1" ht="10">
      <c r="A134" s="33"/>
      <c r="B134" s="34"/>
      <c r="C134" s="33"/>
      <c r="D134" s="176" t="s">
        <v>213</v>
      </c>
      <c r="E134" s="33"/>
      <c r="F134" s="177" t="s">
        <v>1254</v>
      </c>
      <c r="G134" s="33"/>
      <c r="H134" s="33"/>
      <c r="I134" s="98"/>
      <c r="J134" s="33"/>
      <c r="K134" s="33"/>
      <c r="L134" s="34"/>
      <c r="M134" s="178"/>
      <c r="N134" s="179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213</v>
      </c>
      <c r="AU134" s="18" t="s">
        <v>84</v>
      </c>
    </row>
    <row r="135" spans="1:65" s="12" customFormat="1" ht="22.75" customHeight="1">
      <c r="B135" s="149"/>
      <c r="D135" s="150" t="s">
        <v>73</v>
      </c>
      <c r="E135" s="160" t="s">
        <v>1256</v>
      </c>
      <c r="F135" s="160" t="s">
        <v>1257</v>
      </c>
      <c r="I135" s="152"/>
      <c r="J135" s="161">
        <f>BK135</f>
        <v>0</v>
      </c>
      <c r="L135" s="149"/>
      <c r="M135" s="154"/>
      <c r="N135" s="155"/>
      <c r="O135" s="155"/>
      <c r="P135" s="156">
        <f>SUM(P136:P141)</f>
        <v>0</v>
      </c>
      <c r="Q135" s="155"/>
      <c r="R135" s="156">
        <f>SUM(R136:R141)</f>
        <v>0</v>
      </c>
      <c r="S135" s="155"/>
      <c r="T135" s="157">
        <f>SUM(T136:T141)</f>
        <v>0</v>
      </c>
      <c r="AR135" s="150" t="s">
        <v>233</v>
      </c>
      <c r="AT135" s="158" t="s">
        <v>73</v>
      </c>
      <c r="AU135" s="158" t="s">
        <v>82</v>
      </c>
      <c r="AY135" s="150" t="s">
        <v>204</v>
      </c>
      <c r="BK135" s="159">
        <f>SUM(BK136:BK141)</f>
        <v>0</v>
      </c>
    </row>
    <row r="136" spans="1:65" s="2" customFormat="1" ht="14.5" customHeight="1">
      <c r="A136" s="33"/>
      <c r="B136" s="162"/>
      <c r="C136" s="163" t="s">
        <v>233</v>
      </c>
      <c r="D136" s="163" t="s">
        <v>207</v>
      </c>
      <c r="E136" s="164" t="s">
        <v>1258</v>
      </c>
      <c r="F136" s="165" t="s">
        <v>1259</v>
      </c>
      <c r="G136" s="166" t="s">
        <v>1260</v>
      </c>
      <c r="H136" s="167">
        <v>1</v>
      </c>
      <c r="I136" s="168"/>
      <c r="J136" s="169">
        <f>ROUND(I136*H136,2)</f>
        <v>0</v>
      </c>
      <c r="K136" s="165" t="s">
        <v>1</v>
      </c>
      <c r="L136" s="34"/>
      <c r="M136" s="170" t="s">
        <v>1</v>
      </c>
      <c r="N136" s="171" t="s">
        <v>39</v>
      </c>
      <c r="O136" s="59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4" t="s">
        <v>132</v>
      </c>
      <c r="AT136" s="174" t="s">
        <v>207</v>
      </c>
      <c r="AU136" s="174" t="s">
        <v>84</v>
      </c>
      <c r="AY136" s="18" t="s">
        <v>204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8" t="s">
        <v>82</v>
      </c>
      <c r="BK136" s="175">
        <f>ROUND(I136*H136,2)</f>
        <v>0</v>
      </c>
      <c r="BL136" s="18" t="s">
        <v>132</v>
      </c>
      <c r="BM136" s="174" t="s">
        <v>1261</v>
      </c>
    </row>
    <row r="137" spans="1:65" s="2" customFormat="1" ht="10">
      <c r="A137" s="33"/>
      <c r="B137" s="34"/>
      <c r="C137" s="33"/>
      <c r="D137" s="176" t="s">
        <v>213</v>
      </c>
      <c r="E137" s="33"/>
      <c r="F137" s="177" t="s">
        <v>1259</v>
      </c>
      <c r="G137" s="33"/>
      <c r="H137" s="33"/>
      <c r="I137" s="98"/>
      <c r="J137" s="33"/>
      <c r="K137" s="33"/>
      <c r="L137" s="34"/>
      <c r="M137" s="178"/>
      <c r="N137" s="179"/>
      <c r="O137" s="59"/>
      <c r="P137" s="59"/>
      <c r="Q137" s="59"/>
      <c r="R137" s="59"/>
      <c r="S137" s="59"/>
      <c r="T137" s="6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213</v>
      </c>
      <c r="AU137" s="18" t="s">
        <v>84</v>
      </c>
    </row>
    <row r="138" spans="1:65" s="2" customFormat="1" ht="33" customHeight="1">
      <c r="A138" s="33"/>
      <c r="B138" s="162"/>
      <c r="C138" s="163" t="s">
        <v>241</v>
      </c>
      <c r="D138" s="163" t="s">
        <v>207</v>
      </c>
      <c r="E138" s="164" t="s">
        <v>1262</v>
      </c>
      <c r="F138" s="165" t="s">
        <v>1263</v>
      </c>
      <c r="G138" s="166" t="s">
        <v>494</v>
      </c>
      <c r="H138" s="167">
        <v>1</v>
      </c>
      <c r="I138" s="168"/>
      <c r="J138" s="169">
        <f>ROUND(I138*H138,2)</f>
        <v>0</v>
      </c>
      <c r="K138" s="165" t="s">
        <v>611</v>
      </c>
      <c r="L138" s="34"/>
      <c r="M138" s="170" t="s">
        <v>1</v>
      </c>
      <c r="N138" s="171" t="s">
        <v>39</v>
      </c>
      <c r="O138" s="59"/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4" t="s">
        <v>1241</v>
      </c>
      <c r="AT138" s="174" t="s">
        <v>207</v>
      </c>
      <c r="AU138" s="174" t="s">
        <v>84</v>
      </c>
      <c r="AY138" s="18" t="s">
        <v>204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8" t="s">
        <v>82</v>
      </c>
      <c r="BK138" s="175">
        <f>ROUND(I138*H138,2)</f>
        <v>0</v>
      </c>
      <c r="BL138" s="18" t="s">
        <v>1241</v>
      </c>
      <c r="BM138" s="174" t="s">
        <v>1264</v>
      </c>
    </row>
    <row r="139" spans="1:65" s="2" customFormat="1" ht="10">
      <c r="A139" s="33"/>
      <c r="B139" s="34"/>
      <c r="C139" s="33"/>
      <c r="D139" s="176" t="s">
        <v>213</v>
      </c>
      <c r="E139" s="33"/>
      <c r="F139" s="177" t="s">
        <v>1265</v>
      </c>
      <c r="G139" s="33"/>
      <c r="H139" s="33"/>
      <c r="I139" s="98"/>
      <c r="J139" s="33"/>
      <c r="K139" s="33"/>
      <c r="L139" s="34"/>
      <c r="M139" s="178"/>
      <c r="N139" s="179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213</v>
      </c>
      <c r="AU139" s="18" t="s">
        <v>84</v>
      </c>
    </row>
    <row r="140" spans="1:65" s="2" customFormat="1" ht="22" customHeight="1">
      <c r="A140" s="33"/>
      <c r="B140" s="162"/>
      <c r="C140" s="163" t="s">
        <v>246</v>
      </c>
      <c r="D140" s="163" t="s">
        <v>207</v>
      </c>
      <c r="E140" s="164" t="s">
        <v>1266</v>
      </c>
      <c r="F140" s="165" t="s">
        <v>1267</v>
      </c>
      <c r="G140" s="166" t="s">
        <v>494</v>
      </c>
      <c r="H140" s="167">
        <v>1</v>
      </c>
      <c r="I140" s="168"/>
      <c r="J140" s="169">
        <f>ROUND(I140*H140,2)</f>
        <v>0</v>
      </c>
      <c r="K140" s="165" t="s">
        <v>611</v>
      </c>
      <c r="L140" s="34"/>
      <c r="M140" s="170" t="s">
        <v>1</v>
      </c>
      <c r="N140" s="171" t="s">
        <v>39</v>
      </c>
      <c r="O140" s="59"/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4" t="s">
        <v>1241</v>
      </c>
      <c r="AT140" s="174" t="s">
        <v>207</v>
      </c>
      <c r="AU140" s="174" t="s">
        <v>84</v>
      </c>
      <c r="AY140" s="18" t="s">
        <v>204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8" t="s">
        <v>82</v>
      </c>
      <c r="BK140" s="175">
        <f>ROUND(I140*H140,2)</f>
        <v>0</v>
      </c>
      <c r="BL140" s="18" t="s">
        <v>1241</v>
      </c>
      <c r="BM140" s="174" t="s">
        <v>1268</v>
      </c>
    </row>
    <row r="141" spans="1:65" s="2" customFormat="1" ht="10">
      <c r="A141" s="33"/>
      <c r="B141" s="34"/>
      <c r="C141" s="33"/>
      <c r="D141" s="176" t="s">
        <v>213</v>
      </c>
      <c r="E141" s="33"/>
      <c r="F141" s="177" t="s">
        <v>1267</v>
      </c>
      <c r="G141" s="33"/>
      <c r="H141" s="33"/>
      <c r="I141" s="98"/>
      <c r="J141" s="33"/>
      <c r="K141" s="33"/>
      <c r="L141" s="34"/>
      <c r="M141" s="225"/>
      <c r="N141" s="226"/>
      <c r="O141" s="227"/>
      <c r="P141" s="227"/>
      <c r="Q141" s="227"/>
      <c r="R141" s="227"/>
      <c r="S141" s="227"/>
      <c r="T141" s="228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213</v>
      </c>
      <c r="AU141" s="18" t="s">
        <v>84</v>
      </c>
    </row>
    <row r="142" spans="1:65" s="2" customFormat="1" ht="7" customHeight="1">
      <c r="A142" s="33"/>
      <c r="B142" s="48"/>
      <c r="C142" s="49"/>
      <c r="D142" s="49"/>
      <c r="E142" s="49"/>
      <c r="F142" s="49"/>
      <c r="G142" s="49"/>
      <c r="H142" s="49"/>
      <c r="I142" s="122"/>
      <c r="J142" s="49"/>
      <c r="K142" s="49"/>
      <c r="L142" s="34"/>
      <c r="M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</sheetData>
  <autoFilter ref="C120:K14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696"/>
  <sheetViews>
    <sheetView showGridLines="0" workbookViewId="0"/>
  </sheetViews>
  <sheetFormatPr defaultRowHeight="14.5"/>
  <cols>
    <col min="1" max="1" width="5.5546875" style="1" customWidth="1"/>
    <col min="2" max="2" width="1.109375" style="1" customWidth="1"/>
    <col min="3" max="3" width="2.77734375" style="1" customWidth="1"/>
    <col min="4" max="4" width="2.88671875" style="1" customWidth="1"/>
    <col min="5" max="5" width="11.44140625" style="1" customWidth="1"/>
    <col min="6" max="6" width="33.88671875" style="1" customWidth="1"/>
    <col min="7" max="7" width="4.6640625" style="1" customWidth="1"/>
    <col min="8" max="8" width="11.88671875" style="1" customWidth="1"/>
    <col min="9" max="9" width="13.44140625" style="94" customWidth="1"/>
    <col min="10" max="11" width="13.44140625" style="1" customWidth="1"/>
    <col min="12" max="12" width="6.21875" style="1" customWidth="1"/>
    <col min="13" max="13" width="7.21875" style="1" hidden="1" customWidth="1"/>
    <col min="14" max="14" width="8.88671875" style="1" hidden="1"/>
    <col min="15" max="20" width="9.44140625" style="1" hidden="1" customWidth="1"/>
    <col min="21" max="21" width="10.88671875" style="1" hidden="1" customWidth="1"/>
    <col min="22" max="22" width="8.21875" style="1" customWidth="1"/>
    <col min="23" max="23" width="10.88671875" style="1" customWidth="1"/>
    <col min="24" max="24" width="8.21875" style="1" customWidth="1"/>
    <col min="25" max="25" width="10" style="1" customWidth="1"/>
    <col min="26" max="26" width="7.33203125" style="1" customWidth="1"/>
    <col min="27" max="27" width="10" style="1" customWidth="1"/>
    <col min="28" max="28" width="10.88671875" style="1" customWidth="1"/>
    <col min="29" max="29" width="7.33203125" style="1" customWidth="1"/>
    <col min="30" max="30" width="10" style="1" customWidth="1"/>
    <col min="31" max="31" width="10.88671875" style="1" customWidth="1"/>
    <col min="44" max="65" width="8.88671875" style="1" hidden="1"/>
  </cols>
  <sheetData>
    <row r="2" spans="1:56" s="1" customFormat="1" ht="37" customHeight="1">
      <c r="I2" s="94"/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83</v>
      </c>
      <c r="AZ2" s="95" t="s">
        <v>112</v>
      </c>
      <c r="BA2" s="95" t="s">
        <v>1</v>
      </c>
      <c r="BB2" s="95" t="s">
        <v>1</v>
      </c>
      <c r="BC2" s="95" t="s">
        <v>113</v>
      </c>
      <c r="BD2" s="95" t="s">
        <v>84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96"/>
      <c r="J3" s="20"/>
      <c r="K3" s="20"/>
      <c r="L3" s="21"/>
      <c r="AT3" s="18" t="s">
        <v>84</v>
      </c>
      <c r="AZ3" s="95" t="s">
        <v>114</v>
      </c>
      <c r="BA3" s="95" t="s">
        <v>1</v>
      </c>
      <c r="BB3" s="95" t="s">
        <v>1</v>
      </c>
      <c r="BC3" s="95" t="s">
        <v>115</v>
      </c>
      <c r="BD3" s="95" t="s">
        <v>84</v>
      </c>
    </row>
    <row r="4" spans="1:56" s="1" customFormat="1" ht="25" customHeight="1">
      <c r="B4" s="21"/>
      <c r="D4" s="22" t="s">
        <v>116</v>
      </c>
      <c r="I4" s="94"/>
      <c r="L4" s="21"/>
      <c r="M4" s="97" t="s">
        <v>10</v>
      </c>
      <c r="AT4" s="18" t="s">
        <v>3</v>
      </c>
      <c r="AZ4" s="95" t="s">
        <v>117</v>
      </c>
      <c r="BA4" s="95" t="s">
        <v>1</v>
      </c>
      <c r="BB4" s="95" t="s">
        <v>1</v>
      </c>
      <c r="BC4" s="95" t="s">
        <v>118</v>
      </c>
      <c r="BD4" s="95" t="s">
        <v>84</v>
      </c>
    </row>
    <row r="5" spans="1:56" s="1" customFormat="1" ht="7" customHeight="1">
      <c r="B5" s="21"/>
      <c r="I5" s="94"/>
      <c r="L5" s="21"/>
      <c r="AZ5" s="95" t="s">
        <v>119</v>
      </c>
      <c r="BA5" s="95" t="s">
        <v>1</v>
      </c>
      <c r="BB5" s="95" t="s">
        <v>1</v>
      </c>
      <c r="BC5" s="95" t="s">
        <v>120</v>
      </c>
      <c r="BD5" s="95" t="s">
        <v>84</v>
      </c>
    </row>
    <row r="6" spans="1:56" s="1" customFormat="1" ht="12" customHeight="1">
      <c r="B6" s="21"/>
      <c r="D6" s="28" t="s">
        <v>16</v>
      </c>
      <c r="I6" s="94"/>
      <c r="L6" s="21"/>
      <c r="AZ6" s="95" t="s">
        <v>121</v>
      </c>
      <c r="BA6" s="95" t="s">
        <v>1</v>
      </c>
      <c r="BB6" s="95" t="s">
        <v>1</v>
      </c>
      <c r="BC6" s="95" t="s">
        <v>122</v>
      </c>
      <c r="BD6" s="95" t="s">
        <v>84</v>
      </c>
    </row>
    <row r="7" spans="1:56" s="1" customFormat="1" ht="24" customHeight="1">
      <c r="B7" s="21"/>
      <c r="E7" s="268" t="str">
        <f>'Rekapitulace stavby'!K6</f>
        <v>Stavební úpravy haly a vany dětského bazénu plaveckého bazénu</v>
      </c>
      <c r="F7" s="269"/>
      <c r="G7" s="269"/>
      <c r="H7" s="269"/>
      <c r="I7" s="94"/>
      <c r="L7" s="21"/>
      <c r="AZ7" s="95" t="s">
        <v>123</v>
      </c>
      <c r="BA7" s="95" t="s">
        <v>1</v>
      </c>
      <c r="BB7" s="95" t="s">
        <v>1</v>
      </c>
      <c r="BC7" s="95" t="s">
        <v>124</v>
      </c>
      <c r="BD7" s="95" t="s">
        <v>84</v>
      </c>
    </row>
    <row r="8" spans="1:56" s="2" customFormat="1" ht="12" customHeight="1">
      <c r="A8" s="33"/>
      <c r="B8" s="34"/>
      <c r="C8" s="33"/>
      <c r="D8" s="28" t="s">
        <v>125</v>
      </c>
      <c r="E8" s="33"/>
      <c r="F8" s="33"/>
      <c r="G8" s="33"/>
      <c r="H8" s="33"/>
      <c r="I8" s="98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95" t="s">
        <v>126</v>
      </c>
      <c r="BA8" s="95" t="s">
        <v>1</v>
      </c>
      <c r="BB8" s="95" t="s">
        <v>1</v>
      </c>
      <c r="BC8" s="95" t="s">
        <v>127</v>
      </c>
      <c r="BD8" s="95" t="s">
        <v>84</v>
      </c>
    </row>
    <row r="9" spans="1:56" s="2" customFormat="1" ht="14.5" customHeight="1">
      <c r="A9" s="33"/>
      <c r="B9" s="34"/>
      <c r="C9" s="33"/>
      <c r="D9" s="33"/>
      <c r="E9" s="248" t="s">
        <v>128</v>
      </c>
      <c r="F9" s="270"/>
      <c r="G9" s="270"/>
      <c r="H9" s="270"/>
      <c r="I9" s="98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95" t="s">
        <v>129</v>
      </c>
      <c r="BA9" s="95" t="s">
        <v>1</v>
      </c>
      <c r="BB9" s="95" t="s">
        <v>1</v>
      </c>
      <c r="BC9" s="95" t="s">
        <v>130</v>
      </c>
      <c r="BD9" s="95" t="s">
        <v>84</v>
      </c>
    </row>
    <row r="10" spans="1:56" s="2" customFormat="1" ht="10">
      <c r="A10" s="33"/>
      <c r="B10" s="34"/>
      <c r="C10" s="33"/>
      <c r="D10" s="33"/>
      <c r="E10" s="33"/>
      <c r="F10" s="33"/>
      <c r="G10" s="33"/>
      <c r="H10" s="33"/>
      <c r="I10" s="98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95" t="s">
        <v>131</v>
      </c>
      <c r="BA10" s="95" t="s">
        <v>1</v>
      </c>
      <c r="BB10" s="95" t="s">
        <v>1</v>
      </c>
      <c r="BC10" s="95" t="s">
        <v>132</v>
      </c>
      <c r="BD10" s="95" t="s">
        <v>84</v>
      </c>
    </row>
    <row r="11" spans="1:5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9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95" t="s">
        <v>133</v>
      </c>
      <c r="BA11" s="95" t="s">
        <v>1</v>
      </c>
      <c r="BB11" s="95" t="s">
        <v>1</v>
      </c>
      <c r="BC11" s="95" t="s">
        <v>134</v>
      </c>
      <c r="BD11" s="95" t="s">
        <v>84</v>
      </c>
    </row>
    <row r="12" spans="1:5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9" t="s">
        <v>22</v>
      </c>
      <c r="J12" s="56" t="str">
        <f>'Rekapitulace stavby'!AN8</f>
        <v>31. 10. 2019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95" t="s">
        <v>135</v>
      </c>
      <c r="BA12" s="95" t="s">
        <v>1</v>
      </c>
      <c r="BB12" s="95" t="s">
        <v>1</v>
      </c>
      <c r="BC12" s="95" t="s">
        <v>136</v>
      </c>
      <c r="BD12" s="95" t="s">
        <v>84</v>
      </c>
    </row>
    <row r="13" spans="1:5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8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95" t="s">
        <v>137</v>
      </c>
      <c r="BA13" s="95" t="s">
        <v>1</v>
      </c>
      <c r="BB13" s="95" t="s">
        <v>1</v>
      </c>
      <c r="BC13" s="95" t="s">
        <v>138</v>
      </c>
      <c r="BD13" s="95" t="s">
        <v>84</v>
      </c>
    </row>
    <row r="14" spans="1:5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9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95" t="s">
        <v>139</v>
      </c>
      <c r="BA14" s="95" t="s">
        <v>1</v>
      </c>
      <c r="BB14" s="95" t="s">
        <v>1</v>
      </c>
      <c r="BC14" s="95" t="s">
        <v>140</v>
      </c>
      <c r="BD14" s="95" t="s">
        <v>84</v>
      </c>
    </row>
    <row r="15" spans="1:5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99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95" t="s">
        <v>141</v>
      </c>
      <c r="BA15" s="95" t="s">
        <v>1</v>
      </c>
      <c r="BB15" s="95" t="s">
        <v>1</v>
      </c>
      <c r="BC15" s="95" t="s">
        <v>142</v>
      </c>
      <c r="BD15" s="95" t="s">
        <v>84</v>
      </c>
    </row>
    <row r="16" spans="1:5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8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95" t="s">
        <v>143</v>
      </c>
      <c r="BA16" s="95" t="s">
        <v>1</v>
      </c>
      <c r="BB16" s="95" t="s">
        <v>1</v>
      </c>
      <c r="BC16" s="95" t="s">
        <v>144</v>
      </c>
      <c r="BD16" s="95" t="s">
        <v>84</v>
      </c>
    </row>
    <row r="17" spans="1:56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9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95" t="s">
        <v>145</v>
      </c>
      <c r="BA17" s="95" t="s">
        <v>1</v>
      </c>
      <c r="BB17" s="95" t="s">
        <v>1</v>
      </c>
      <c r="BC17" s="95" t="s">
        <v>146</v>
      </c>
      <c r="BD17" s="95" t="s">
        <v>84</v>
      </c>
    </row>
    <row r="18" spans="1:56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51"/>
      <c r="G18" s="251"/>
      <c r="H18" s="251"/>
      <c r="I18" s="99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95" t="s">
        <v>147</v>
      </c>
      <c r="BA18" s="95" t="s">
        <v>1</v>
      </c>
      <c r="BB18" s="95" t="s">
        <v>1</v>
      </c>
      <c r="BC18" s="95" t="s">
        <v>148</v>
      </c>
      <c r="BD18" s="95" t="s">
        <v>84</v>
      </c>
    </row>
    <row r="19" spans="1:56" s="2" customFormat="1" ht="7" customHeight="1">
      <c r="A19" s="33"/>
      <c r="B19" s="34"/>
      <c r="C19" s="33"/>
      <c r="D19" s="33"/>
      <c r="E19" s="33"/>
      <c r="F19" s="33"/>
      <c r="G19" s="33"/>
      <c r="H19" s="33"/>
      <c r="I19" s="98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95" t="s">
        <v>149</v>
      </c>
      <c r="BA19" s="95" t="s">
        <v>1</v>
      </c>
      <c r="BB19" s="95" t="s">
        <v>1</v>
      </c>
      <c r="BC19" s="95" t="s">
        <v>150</v>
      </c>
      <c r="BD19" s="95" t="s">
        <v>84</v>
      </c>
    </row>
    <row r="20" spans="1:56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9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95" t="s">
        <v>151</v>
      </c>
      <c r="BA20" s="95" t="s">
        <v>1</v>
      </c>
      <c r="BB20" s="95" t="s">
        <v>1</v>
      </c>
      <c r="BC20" s="95" t="s">
        <v>152</v>
      </c>
      <c r="BD20" s="95" t="s">
        <v>84</v>
      </c>
    </row>
    <row r="21" spans="1:56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99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95" t="s">
        <v>153</v>
      </c>
      <c r="BA21" s="95" t="s">
        <v>1</v>
      </c>
      <c r="BB21" s="95" t="s">
        <v>1</v>
      </c>
      <c r="BC21" s="95" t="s">
        <v>154</v>
      </c>
      <c r="BD21" s="95" t="s">
        <v>84</v>
      </c>
    </row>
    <row r="22" spans="1:56" s="2" customFormat="1" ht="7" customHeight="1">
      <c r="A22" s="33"/>
      <c r="B22" s="34"/>
      <c r="C22" s="33"/>
      <c r="D22" s="33"/>
      <c r="E22" s="33"/>
      <c r="F22" s="33"/>
      <c r="G22" s="33"/>
      <c r="H22" s="33"/>
      <c r="I22" s="98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95" t="s">
        <v>155</v>
      </c>
      <c r="BA22" s="95" t="s">
        <v>1</v>
      </c>
      <c r="BB22" s="95" t="s">
        <v>1</v>
      </c>
      <c r="BC22" s="95" t="s">
        <v>146</v>
      </c>
      <c r="BD22" s="95" t="s">
        <v>84</v>
      </c>
    </row>
    <row r="23" spans="1:56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9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95" t="s">
        <v>156</v>
      </c>
      <c r="BA23" s="95" t="s">
        <v>1</v>
      </c>
      <c r="BB23" s="95" t="s">
        <v>1</v>
      </c>
      <c r="BC23" s="95" t="s">
        <v>157</v>
      </c>
      <c r="BD23" s="95" t="s">
        <v>84</v>
      </c>
    </row>
    <row r="24" spans="1:56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9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95" t="s">
        <v>158</v>
      </c>
      <c r="BA24" s="95" t="s">
        <v>1</v>
      </c>
      <c r="BB24" s="95" t="s">
        <v>1</v>
      </c>
      <c r="BC24" s="95" t="s">
        <v>159</v>
      </c>
      <c r="BD24" s="95" t="s">
        <v>84</v>
      </c>
    </row>
    <row r="25" spans="1:56" s="2" customFormat="1" ht="7" customHeight="1">
      <c r="A25" s="33"/>
      <c r="B25" s="34"/>
      <c r="C25" s="33"/>
      <c r="D25" s="33"/>
      <c r="E25" s="33"/>
      <c r="F25" s="33"/>
      <c r="G25" s="33"/>
      <c r="H25" s="33"/>
      <c r="I25" s="98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Z25" s="95" t="s">
        <v>160</v>
      </c>
      <c r="BA25" s="95" t="s">
        <v>1</v>
      </c>
      <c r="BB25" s="95" t="s">
        <v>1</v>
      </c>
      <c r="BC25" s="95" t="s">
        <v>161</v>
      </c>
      <c r="BD25" s="95" t="s">
        <v>84</v>
      </c>
    </row>
    <row r="26" spans="1:56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8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56" s="8" customFormat="1" ht="14.5" customHeight="1">
      <c r="A27" s="100"/>
      <c r="B27" s="101"/>
      <c r="C27" s="100"/>
      <c r="D27" s="100"/>
      <c r="E27" s="255" t="s">
        <v>1</v>
      </c>
      <c r="F27" s="255"/>
      <c r="G27" s="255"/>
      <c r="H27" s="255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56" s="2" customFormat="1" ht="7" customHeight="1">
      <c r="A28" s="33"/>
      <c r="B28" s="34"/>
      <c r="C28" s="33"/>
      <c r="D28" s="33"/>
      <c r="E28" s="33"/>
      <c r="F28" s="33"/>
      <c r="G28" s="33"/>
      <c r="H28" s="33"/>
      <c r="I28" s="98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56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4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56" s="2" customFormat="1" ht="25.4" customHeight="1">
      <c r="A30" s="33"/>
      <c r="B30" s="34"/>
      <c r="C30" s="33"/>
      <c r="D30" s="105" t="s">
        <v>34</v>
      </c>
      <c r="E30" s="33"/>
      <c r="F30" s="33"/>
      <c r="G30" s="33"/>
      <c r="H30" s="33"/>
      <c r="I30" s="98"/>
      <c r="J30" s="72">
        <f>ROUND(J138,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56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4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56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6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7" t="s">
        <v>38</v>
      </c>
      <c r="E33" s="28" t="s">
        <v>39</v>
      </c>
      <c r="F33" s="108">
        <f>ROUND((SUM(BE138:BE695)),  2)</f>
        <v>0</v>
      </c>
      <c r="G33" s="33"/>
      <c r="H33" s="33"/>
      <c r="I33" s="109">
        <v>0.21</v>
      </c>
      <c r="J33" s="108">
        <f>ROUND(((SUM(BE138:BE695))*I33),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8">
        <f>ROUND((SUM(BF138:BF695)),  2)</f>
        <v>0</v>
      </c>
      <c r="G34" s="33"/>
      <c r="H34" s="33"/>
      <c r="I34" s="109">
        <v>0.15</v>
      </c>
      <c r="J34" s="108">
        <f>ROUND(((SUM(BF138:BF695))*I34),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8">
        <f>ROUND((SUM(BG138:BG695)),  2)</f>
        <v>0</v>
      </c>
      <c r="G35" s="33"/>
      <c r="H35" s="33"/>
      <c r="I35" s="109">
        <v>0.21</v>
      </c>
      <c r="J35" s="108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8">
        <f>ROUND((SUM(BH138:BH695)),  2)</f>
        <v>0</v>
      </c>
      <c r="G36" s="33"/>
      <c r="H36" s="33"/>
      <c r="I36" s="109">
        <v>0.15</v>
      </c>
      <c r="J36" s="108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8">
        <f>ROUND((SUM(BI138:BI695)),  2)</f>
        <v>0</v>
      </c>
      <c r="G37" s="33"/>
      <c r="H37" s="33"/>
      <c r="I37" s="109">
        <v>0</v>
      </c>
      <c r="J37" s="108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8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10"/>
      <c r="D39" s="111" t="s">
        <v>44</v>
      </c>
      <c r="E39" s="61"/>
      <c r="F39" s="61"/>
      <c r="G39" s="112" t="s">
        <v>45</v>
      </c>
      <c r="H39" s="113" t="s">
        <v>46</v>
      </c>
      <c r="I39" s="114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8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7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8" t="s">
        <v>50</v>
      </c>
      <c r="G61" s="46" t="s">
        <v>49</v>
      </c>
      <c r="H61" s="36"/>
      <c r="I61" s="119"/>
      <c r="J61" s="120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1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8" t="s">
        <v>50</v>
      </c>
      <c r="G76" s="46" t="s">
        <v>49</v>
      </c>
      <c r="H76" s="36"/>
      <c r="I76" s="119"/>
      <c r="J76" s="120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2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3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162</v>
      </c>
      <c r="D82" s="33"/>
      <c r="E82" s="33"/>
      <c r="F82" s="33"/>
      <c r="G82" s="33"/>
      <c r="H82" s="33"/>
      <c r="I82" s="98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8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8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" customHeight="1">
      <c r="A85" s="33"/>
      <c r="B85" s="34"/>
      <c r="C85" s="33"/>
      <c r="D85" s="33"/>
      <c r="E85" s="268" t="str">
        <f>E7</f>
        <v>Stavební úpravy haly a vany dětského bazénu plaveckého bazénu</v>
      </c>
      <c r="F85" s="269"/>
      <c r="G85" s="269"/>
      <c r="H85" s="269"/>
      <c r="I85" s="98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125</v>
      </c>
      <c r="D86" s="33"/>
      <c r="E86" s="33"/>
      <c r="F86" s="33"/>
      <c r="G86" s="33"/>
      <c r="H86" s="33"/>
      <c r="I86" s="98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5" customHeight="1">
      <c r="A87" s="33"/>
      <c r="B87" s="34"/>
      <c r="C87" s="33"/>
      <c r="D87" s="33"/>
      <c r="E87" s="248" t="str">
        <f>E9</f>
        <v>stav - Stavební část</v>
      </c>
      <c r="F87" s="270"/>
      <c r="G87" s="270"/>
      <c r="H87" s="270"/>
      <c r="I87" s="98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8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Jilemnice, Jungmannova 146</v>
      </c>
      <c r="G89" s="33"/>
      <c r="H89" s="33"/>
      <c r="I89" s="99" t="s">
        <v>22</v>
      </c>
      <c r="J89" s="56" t="str">
        <f>IF(J12="","",J12)</f>
        <v>31. 10. 2019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8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4.9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99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4.9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9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8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4" t="s">
        <v>163</v>
      </c>
      <c r="D94" s="110"/>
      <c r="E94" s="110"/>
      <c r="F94" s="110"/>
      <c r="G94" s="110"/>
      <c r="H94" s="110"/>
      <c r="I94" s="125"/>
      <c r="J94" s="126" t="s">
        <v>164</v>
      </c>
      <c r="K94" s="110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8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7" t="s">
        <v>165</v>
      </c>
      <c r="D96" s="33"/>
      <c r="E96" s="33"/>
      <c r="F96" s="33"/>
      <c r="G96" s="33"/>
      <c r="H96" s="33"/>
      <c r="I96" s="98"/>
      <c r="J96" s="72">
        <f>J138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166</v>
      </c>
    </row>
    <row r="97" spans="2:12" s="9" customFormat="1" ht="25" customHeight="1">
      <c r="B97" s="128"/>
      <c r="D97" s="129" t="s">
        <v>167</v>
      </c>
      <c r="E97" s="130"/>
      <c r="F97" s="130"/>
      <c r="G97" s="130"/>
      <c r="H97" s="130"/>
      <c r="I97" s="131"/>
      <c r="J97" s="132">
        <f>J139</f>
        <v>0</v>
      </c>
      <c r="L97" s="128"/>
    </row>
    <row r="98" spans="2:12" s="10" customFormat="1" ht="19.899999999999999" customHeight="1">
      <c r="B98" s="133"/>
      <c r="D98" s="134" t="s">
        <v>168</v>
      </c>
      <c r="E98" s="135"/>
      <c r="F98" s="135"/>
      <c r="G98" s="135"/>
      <c r="H98" s="135"/>
      <c r="I98" s="136"/>
      <c r="J98" s="137">
        <f>J140</f>
        <v>0</v>
      </c>
      <c r="L98" s="133"/>
    </row>
    <row r="99" spans="2:12" s="10" customFormat="1" ht="19.899999999999999" customHeight="1">
      <c r="B99" s="133"/>
      <c r="D99" s="134" t="s">
        <v>169</v>
      </c>
      <c r="E99" s="135"/>
      <c r="F99" s="135"/>
      <c r="G99" s="135"/>
      <c r="H99" s="135"/>
      <c r="I99" s="136"/>
      <c r="J99" s="137">
        <f>J183</f>
        <v>0</v>
      </c>
      <c r="L99" s="133"/>
    </row>
    <row r="100" spans="2:12" s="10" customFormat="1" ht="19.899999999999999" customHeight="1">
      <c r="B100" s="133"/>
      <c r="D100" s="134" t="s">
        <v>170</v>
      </c>
      <c r="E100" s="135"/>
      <c r="F100" s="135"/>
      <c r="G100" s="135"/>
      <c r="H100" s="135"/>
      <c r="I100" s="136"/>
      <c r="J100" s="137">
        <f>J196</f>
        <v>0</v>
      </c>
      <c r="L100" s="133"/>
    </row>
    <row r="101" spans="2:12" s="10" customFormat="1" ht="19.899999999999999" customHeight="1">
      <c r="B101" s="133"/>
      <c r="D101" s="134" t="s">
        <v>171</v>
      </c>
      <c r="E101" s="135"/>
      <c r="F101" s="135"/>
      <c r="G101" s="135"/>
      <c r="H101" s="135"/>
      <c r="I101" s="136"/>
      <c r="J101" s="137">
        <f>J269</f>
        <v>0</v>
      </c>
      <c r="L101" s="133"/>
    </row>
    <row r="102" spans="2:12" s="10" customFormat="1" ht="19.899999999999999" customHeight="1">
      <c r="B102" s="133"/>
      <c r="D102" s="134" t="s">
        <v>172</v>
      </c>
      <c r="E102" s="135"/>
      <c r="F102" s="135"/>
      <c r="G102" s="135"/>
      <c r="H102" s="135"/>
      <c r="I102" s="136"/>
      <c r="J102" s="137">
        <f>J358</f>
        <v>0</v>
      </c>
      <c r="L102" s="133"/>
    </row>
    <row r="103" spans="2:12" s="10" customFormat="1" ht="19.899999999999999" customHeight="1">
      <c r="B103" s="133"/>
      <c r="D103" s="134" t="s">
        <v>173</v>
      </c>
      <c r="E103" s="135"/>
      <c r="F103" s="135"/>
      <c r="G103" s="135"/>
      <c r="H103" s="135"/>
      <c r="I103" s="136"/>
      <c r="J103" s="137">
        <f>J368</f>
        <v>0</v>
      </c>
      <c r="L103" s="133"/>
    </row>
    <row r="104" spans="2:12" s="9" customFormat="1" ht="25" customHeight="1">
      <c r="B104" s="128"/>
      <c r="D104" s="129" t="s">
        <v>174</v>
      </c>
      <c r="E104" s="130"/>
      <c r="F104" s="130"/>
      <c r="G104" s="130"/>
      <c r="H104" s="130"/>
      <c r="I104" s="131"/>
      <c r="J104" s="132">
        <f>J371</f>
        <v>0</v>
      </c>
      <c r="L104" s="128"/>
    </row>
    <row r="105" spans="2:12" s="10" customFormat="1" ht="19.899999999999999" customHeight="1">
      <c r="B105" s="133"/>
      <c r="D105" s="134" t="s">
        <v>175</v>
      </c>
      <c r="E105" s="135"/>
      <c r="F105" s="135"/>
      <c r="G105" s="135"/>
      <c r="H105" s="135"/>
      <c r="I105" s="136"/>
      <c r="J105" s="137">
        <f>J372</f>
        <v>0</v>
      </c>
      <c r="L105" s="133"/>
    </row>
    <row r="106" spans="2:12" s="10" customFormat="1" ht="19.899999999999999" customHeight="1">
      <c r="B106" s="133"/>
      <c r="D106" s="134" t="s">
        <v>176</v>
      </c>
      <c r="E106" s="135"/>
      <c r="F106" s="135"/>
      <c r="G106" s="135"/>
      <c r="H106" s="135"/>
      <c r="I106" s="136"/>
      <c r="J106" s="137">
        <f>J398</f>
        <v>0</v>
      </c>
      <c r="L106" s="133"/>
    </row>
    <row r="107" spans="2:12" s="10" customFormat="1" ht="19.899999999999999" customHeight="1">
      <c r="B107" s="133"/>
      <c r="D107" s="134" t="s">
        <v>177</v>
      </c>
      <c r="E107" s="135"/>
      <c r="F107" s="135"/>
      <c r="G107" s="135"/>
      <c r="H107" s="135"/>
      <c r="I107" s="136"/>
      <c r="J107" s="137">
        <f>J414</f>
        <v>0</v>
      </c>
      <c r="L107" s="133"/>
    </row>
    <row r="108" spans="2:12" s="10" customFormat="1" ht="19.899999999999999" customHeight="1">
      <c r="B108" s="133"/>
      <c r="D108" s="134" t="s">
        <v>178</v>
      </c>
      <c r="E108" s="135"/>
      <c r="F108" s="135"/>
      <c r="G108" s="135"/>
      <c r="H108" s="135"/>
      <c r="I108" s="136"/>
      <c r="J108" s="137">
        <f>J429</f>
        <v>0</v>
      </c>
      <c r="L108" s="133"/>
    </row>
    <row r="109" spans="2:12" s="10" customFormat="1" ht="19.899999999999999" customHeight="1">
      <c r="B109" s="133"/>
      <c r="D109" s="134" t="s">
        <v>179</v>
      </c>
      <c r="E109" s="135"/>
      <c r="F109" s="135"/>
      <c r="G109" s="135"/>
      <c r="H109" s="135"/>
      <c r="I109" s="136"/>
      <c r="J109" s="137">
        <f>J444</f>
        <v>0</v>
      </c>
      <c r="L109" s="133"/>
    </row>
    <row r="110" spans="2:12" s="10" customFormat="1" ht="19.899999999999999" customHeight="1">
      <c r="B110" s="133"/>
      <c r="D110" s="134" t="s">
        <v>180</v>
      </c>
      <c r="E110" s="135"/>
      <c r="F110" s="135"/>
      <c r="G110" s="135"/>
      <c r="H110" s="135"/>
      <c r="I110" s="136"/>
      <c r="J110" s="137">
        <f>J473</f>
        <v>0</v>
      </c>
      <c r="L110" s="133"/>
    </row>
    <row r="111" spans="2:12" s="10" customFormat="1" ht="19.899999999999999" customHeight="1">
      <c r="B111" s="133"/>
      <c r="D111" s="134" t="s">
        <v>181</v>
      </c>
      <c r="E111" s="135"/>
      <c r="F111" s="135"/>
      <c r="G111" s="135"/>
      <c r="H111" s="135"/>
      <c r="I111" s="136"/>
      <c r="J111" s="137">
        <f>J514</f>
        <v>0</v>
      </c>
      <c r="L111" s="133"/>
    </row>
    <row r="112" spans="2:12" s="10" customFormat="1" ht="19.899999999999999" customHeight="1">
      <c r="B112" s="133"/>
      <c r="D112" s="134" t="s">
        <v>182</v>
      </c>
      <c r="E112" s="135"/>
      <c r="F112" s="135"/>
      <c r="G112" s="135"/>
      <c r="H112" s="135"/>
      <c r="I112" s="136"/>
      <c r="J112" s="137">
        <f>J561</f>
        <v>0</v>
      </c>
      <c r="L112" s="133"/>
    </row>
    <row r="113" spans="1:31" s="10" customFormat="1" ht="19.899999999999999" customHeight="1">
      <c r="B113" s="133"/>
      <c r="D113" s="134" t="s">
        <v>183</v>
      </c>
      <c r="E113" s="135"/>
      <c r="F113" s="135"/>
      <c r="G113" s="135"/>
      <c r="H113" s="135"/>
      <c r="I113" s="136"/>
      <c r="J113" s="137">
        <f>J573</f>
        <v>0</v>
      </c>
      <c r="L113" s="133"/>
    </row>
    <row r="114" spans="1:31" s="10" customFormat="1" ht="19.899999999999999" customHeight="1">
      <c r="B114" s="133"/>
      <c r="D114" s="134" t="s">
        <v>184</v>
      </c>
      <c r="E114" s="135"/>
      <c r="F114" s="135"/>
      <c r="G114" s="135"/>
      <c r="H114" s="135"/>
      <c r="I114" s="136"/>
      <c r="J114" s="137">
        <f>J641</f>
        <v>0</v>
      </c>
      <c r="L114" s="133"/>
    </row>
    <row r="115" spans="1:31" s="10" customFormat="1" ht="19.899999999999999" customHeight="1">
      <c r="B115" s="133"/>
      <c r="D115" s="134" t="s">
        <v>185</v>
      </c>
      <c r="E115" s="135"/>
      <c r="F115" s="135"/>
      <c r="G115" s="135"/>
      <c r="H115" s="135"/>
      <c r="I115" s="136"/>
      <c r="J115" s="137">
        <f>J656</f>
        <v>0</v>
      </c>
      <c r="L115" s="133"/>
    </row>
    <row r="116" spans="1:31" s="10" customFormat="1" ht="19.899999999999999" customHeight="1">
      <c r="B116" s="133"/>
      <c r="D116" s="134" t="s">
        <v>186</v>
      </c>
      <c r="E116" s="135"/>
      <c r="F116" s="135"/>
      <c r="G116" s="135"/>
      <c r="H116" s="135"/>
      <c r="I116" s="136"/>
      <c r="J116" s="137">
        <f>J663</f>
        <v>0</v>
      </c>
      <c r="L116" s="133"/>
    </row>
    <row r="117" spans="1:31" s="10" customFormat="1" ht="19.899999999999999" customHeight="1">
      <c r="B117" s="133"/>
      <c r="D117" s="134" t="s">
        <v>187</v>
      </c>
      <c r="E117" s="135"/>
      <c r="F117" s="135"/>
      <c r="G117" s="135"/>
      <c r="H117" s="135"/>
      <c r="I117" s="136"/>
      <c r="J117" s="137">
        <f>J674</f>
        <v>0</v>
      </c>
      <c r="L117" s="133"/>
    </row>
    <row r="118" spans="1:31" s="10" customFormat="1" ht="19.899999999999999" customHeight="1">
      <c r="B118" s="133"/>
      <c r="D118" s="134" t="s">
        <v>188</v>
      </c>
      <c r="E118" s="135"/>
      <c r="F118" s="135"/>
      <c r="G118" s="135"/>
      <c r="H118" s="135"/>
      <c r="I118" s="136"/>
      <c r="J118" s="137">
        <f>J681</f>
        <v>0</v>
      </c>
      <c r="L118" s="133"/>
    </row>
    <row r="119" spans="1:31" s="2" customFormat="1" ht="21.75" customHeight="1">
      <c r="A119" s="33"/>
      <c r="B119" s="34"/>
      <c r="C119" s="33"/>
      <c r="D119" s="33"/>
      <c r="E119" s="33"/>
      <c r="F119" s="33"/>
      <c r="G119" s="33"/>
      <c r="H119" s="33"/>
      <c r="I119" s="98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7" customHeight="1">
      <c r="A120" s="33"/>
      <c r="B120" s="48"/>
      <c r="C120" s="49"/>
      <c r="D120" s="49"/>
      <c r="E120" s="49"/>
      <c r="F120" s="49"/>
      <c r="G120" s="49"/>
      <c r="H120" s="49"/>
      <c r="I120" s="122"/>
      <c r="J120" s="49"/>
      <c r="K120" s="49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4" spans="1:31" s="2" customFormat="1" ht="7" customHeight="1">
      <c r="A124" s="33"/>
      <c r="B124" s="50"/>
      <c r="C124" s="51"/>
      <c r="D124" s="51"/>
      <c r="E124" s="51"/>
      <c r="F124" s="51"/>
      <c r="G124" s="51"/>
      <c r="H124" s="51"/>
      <c r="I124" s="123"/>
      <c r="J124" s="51"/>
      <c r="K124" s="51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5" customHeight="1">
      <c r="A125" s="33"/>
      <c r="B125" s="34"/>
      <c r="C125" s="22" t="s">
        <v>189</v>
      </c>
      <c r="D125" s="33"/>
      <c r="E125" s="33"/>
      <c r="F125" s="33"/>
      <c r="G125" s="33"/>
      <c r="H125" s="33"/>
      <c r="I125" s="98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7" customHeight="1">
      <c r="A126" s="33"/>
      <c r="B126" s="34"/>
      <c r="C126" s="33"/>
      <c r="D126" s="33"/>
      <c r="E126" s="33"/>
      <c r="F126" s="33"/>
      <c r="G126" s="33"/>
      <c r="H126" s="33"/>
      <c r="I126" s="98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16</v>
      </c>
      <c r="D127" s="33"/>
      <c r="E127" s="33"/>
      <c r="F127" s="33"/>
      <c r="G127" s="33"/>
      <c r="H127" s="33"/>
      <c r="I127" s="98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24" customHeight="1">
      <c r="A128" s="33"/>
      <c r="B128" s="34"/>
      <c r="C128" s="33"/>
      <c r="D128" s="33"/>
      <c r="E128" s="268" t="str">
        <f>E7</f>
        <v>Stavební úpravy haly a vany dětského bazénu plaveckého bazénu</v>
      </c>
      <c r="F128" s="269"/>
      <c r="G128" s="269"/>
      <c r="H128" s="269"/>
      <c r="I128" s="98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125</v>
      </c>
      <c r="D129" s="33"/>
      <c r="E129" s="33"/>
      <c r="F129" s="33"/>
      <c r="G129" s="33"/>
      <c r="H129" s="33"/>
      <c r="I129" s="98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4.5" customHeight="1">
      <c r="A130" s="33"/>
      <c r="B130" s="34"/>
      <c r="C130" s="33"/>
      <c r="D130" s="33"/>
      <c r="E130" s="248" t="str">
        <f>E9</f>
        <v>stav - Stavební část</v>
      </c>
      <c r="F130" s="270"/>
      <c r="G130" s="270"/>
      <c r="H130" s="270"/>
      <c r="I130" s="98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7" customHeight="1">
      <c r="A131" s="33"/>
      <c r="B131" s="34"/>
      <c r="C131" s="33"/>
      <c r="D131" s="33"/>
      <c r="E131" s="33"/>
      <c r="F131" s="33"/>
      <c r="G131" s="33"/>
      <c r="H131" s="33"/>
      <c r="I131" s="98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20</v>
      </c>
      <c r="D132" s="33"/>
      <c r="E132" s="33"/>
      <c r="F132" s="26" t="str">
        <f>F12</f>
        <v>Jilemnice, Jungmannova 146</v>
      </c>
      <c r="G132" s="33"/>
      <c r="H132" s="33"/>
      <c r="I132" s="99" t="s">
        <v>22</v>
      </c>
      <c r="J132" s="56" t="str">
        <f>IF(J12="","",J12)</f>
        <v>31. 10. 2019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7" customHeight="1">
      <c r="A133" s="33"/>
      <c r="B133" s="34"/>
      <c r="C133" s="33"/>
      <c r="D133" s="33"/>
      <c r="E133" s="33"/>
      <c r="F133" s="33"/>
      <c r="G133" s="33"/>
      <c r="H133" s="33"/>
      <c r="I133" s="98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4.9" customHeight="1">
      <c r="A134" s="33"/>
      <c r="B134" s="34"/>
      <c r="C134" s="28" t="s">
        <v>24</v>
      </c>
      <c r="D134" s="33"/>
      <c r="E134" s="33"/>
      <c r="F134" s="26" t="str">
        <f>E15</f>
        <v xml:space="preserve"> </v>
      </c>
      <c r="G134" s="33"/>
      <c r="H134" s="33"/>
      <c r="I134" s="99" t="s">
        <v>30</v>
      </c>
      <c r="J134" s="31" t="str">
        <f>E21</f>
        <v xml:space="preserve"> </v>
      </c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4.9" customHeight="1">
      <c r="A135" s="33"/>
      <c r="B135" s="34"/>
      <c r="C135" s="28" t="s">
        <v>28</v>
      </c>
      <c r="D135" s="33"/>
      <c r="E135" s="33"/>
      <c r="F135" s="26" t="str">
        <f>IF(E18="","",E18)</f>
        <v>Vyplň údaj</v>
      </c>
      <c r="G135" s="33"/>
      <c r="H135" s="33"/>
      <c r="I135" s="99" t="s">
        <v>32</v>
      </c>
      <c r="J135" s="31" t="str">
        <f>E24</f>
        <v xml:space="preserve"> </v>
      </c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0.25" customHeight="1">
      <c r="A136" s="33"/>
      <c r="B136" s="34"/>
      <c r="C136" s="33"/>
      <c r="D136" s="33"/>
      <c r="E136" s="33"/>
      <c r="F136" s="33"/>
      <c r="G136" s="33"/>
      <c r="H136" s="33"/>
      <c r="I136" s="98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11" customFormat="1" ht="29.25" customHeight="1">
      <c r="A137" s="138"/>
      <c r="B137" s="139"/>
      <c r="C137" s="140" t="s">
        <v>190</v>
      </c>
      <c r="D137" s="141" t="s">
        <v>59</v>
      </c>
      <c r="E137" s="141" t="s">
        <v>55</v>
      </c>
      <c r="F137" s="141" t="s">
        <v>56</v>
      </c>
      <c r="G137" s="141" t="s">
        <v>191</v>
      </c>
      <c r="H137" s="141" t="s">
        <v>192</v>
      </c>
      <c r="I137" s="142" t="s">
        <v>193</v>
      </c>
      <c r="J137" s="141" t="s">
        <v>164</v>
      </c>
      <c r="K137" s="143" t="s">
        <v>194</v>
      </c>
      <c r="L137" s="144"/>
      <c r="M137" s="63" t="s">
        <v>1</v>
      </c>
      <c r="N137" s="64" t="s">
        <v>38</v>
      </c>
      <c r="O137" s="64" t="s">
        <v>195</v>
      </c>
      <c r="P137" s="64" t="s">
        <v>196</v>
      </c>
      <c r="Q137" s="64" t="s">
        <v>197</v>
      </c>
      <c r="R137" s="64" t="s">
        <v>198</v>
      </c>
      <c r="S137" s="64" t="s">
        <v>199</v>
      </c>
      <c r="T137" s="65" t="s">
        <v>200</v>
      </c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8"/>
    </row>
    <row r="138" spans="1:65" s="2" customFormat="1" ht="22.75" customHeight="1">
      <c r="A138" s="33"/>
      <c r="B138" s="34"/>
      <c r="C138" s="70" t="s">
        <v>201</v>
      </c>
      <c r="D138" s="33"/>
      <c r="E138" s="33"/>
      <c r="F138" s="33"/>
      <c r="G138" s="33"/>
      <c r="H138" s="33"/>
      <c r="I138" s="98"/>
      <c r="J138" s="145">
        <f>BK138</f>
        <v>0</v>
      </c>
      <c r="K138" s="33"/>
      <c r="L138" s="34"/>
      <c r="M138" s="66"/>
      <c r="N138" s="57"/>
      <c r="O138" s="67"/>
      <c r="P138" s="146">
        <f>P139+P371</f>
        <v>0</v>
      </c>
      <c r="Q138" s="67"/>
      <c r="R138" s="146">
        <f>R139+R371</f>
        <v>64.495217159999996</v>
      </c>
      <c r="S138" s="67"/>
      <c r="T138" s="147">
        <f>T139+T371</f>
        <v>36.818111360000003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73</v>
      </c>
      <c r="AU138" s="18" t="s">
        <v>166</v>
      </c>
      <c r="BK138" s="148">
        <f>BK139+BK371</f>
        <v>0</v>
      </c>
    </row>
    <row r="139" spans="1:65" s="12" customFormat="1" ht="25.9" customHeight="1">
      <c r="B139" s="149"/>
      <c r="D139" s="150" t="s">
        <v>73</v>
      </c>
      <c r="E139" s="151" t="s">
        <v>202</v>
      </c>
      <c r="F139" s="151" t="s">
        <v>203</v>
      </c>
      <c r="I139" s="152"/>
      <c r="J139" s="153">
        <f>BK139</f>
        <v>0</v>
      </c>
      <c r="L139" s="149"/>
      <c r="M139" s="154"/>
      <c r="N139" s="155"/>
      <c r="O139" s="155"/>
      <c r="P139" s="156">
        <f>P140+P183+P196+P269+P358+P368</f>
        <v>0</v>
      </c>
      <c r="Q139" s="155"/>
      <c r="R139" s="156">
        <f>R140+R183+R196+R269+R358+R368</f>
        <v>53.47865139999999</v>
      </c>
      <c r="S139" s="155"/>
      <c r="T139" s="157">
        <f>T140+T183+T196+T269+T358+T368</f>
        <v>36.086826000000002</v>
      </c>
      <c r="AR139" s="150" t="s">
        <v>82</v>
      </c>
      <c r="AT139" s="158" t="s">
        <v>73</v>
      </c>
      <c r="AU139" s="158" t="s">
        <v>74</v>
      </c>
      <c r="AY139" s="150" t="s">
        <v>204</v>
      </c>
      <c r="BK139" s="159">
        <f>BK140+BK183+BK196+BK269+BK358+BK368</f>
        <v>0</v>
      </c>
    </row>
    <row r="140" spans="1:65" s="12" customFormat="1" ht="22.75" customHeight="1">
      <c r="B140" s="149"/>
      <c r="D140" s="150" t="s">
        <v>73</v>
      </c>
      <c r="E140" s="160" t="s">
        <v>205</v>
      </c>
      <c r="F140" s="160" t="s">
        <v>206</v>
      </c>
      <c r="I140" s="152"/>
      <c r="J140" s="161">
        <f>BK140</f>
        <v>0</v>
      </c>
      <c r="L140" s="149"/>
      <c r="M140" s="154"/>
      <c r="N140" s="155"/>
      <c r="O140" s="155"/>
      <c r="P140" s="156">
        <f>SUM(P141:P182)</f>
        <v>0</v>
      </c>
      <c r="Q140" s="155"/>
      <c r="R140" s="156">
        <f>SUM(R141:R182)</f>
        <v>12.624106970000001</v>
      </c>
      <c r="S140" s="155"/>
      <c r="T140" s="157">
        <f>SUM(T141:T182)</f>
        <v>0</v>
      </c>
      <c r="AR140" s="150" t="s">
        <v>82</v>
      </c>
      <c r="AT140" s="158" t="s">
        <v>73</v>
      </c>
      <c r="AU140" s="158" t="s">
        <v>82</v>
      </c>
      <c r="AY140" s="150" t="s">
        <v>204</v>
      </c>
      <c r="BK140" s="159">
        <f>SUM(BK141:BK182)</f>
        <v>0</v>
      </c>
    </row>
    <row r="141" spans="1:65" s="2" customFormat="1" ht="33" customHeight="1">
      <c r="A141" s="33"/>
      <c r="B141" s="162"/>
      <c r="C141" s="163" t="s">
        <v>82</v>
      </c>
      <c r="D141" s="163" t="s">
        <v>207</v>
      </c>
      <c r="E141" s="164" t="s">
        <v>208</v>
      </c>
      <c r="F141" s="165" t="s">
        <v>209</v>
      </c>
      <c r="G141" s="166" t="s">
        <v>210</v>
      </c>
      <c r="H141" s="167">
        <v>0.24</v>
      </c>
      <c r="I141" s="168"/>
      <c r="J141" s="169">
        <f>ROUND(I141*H141,2)</f>
        <v>0</v>
      </c>
      <c r="K141" s="165" t="s">
        <v>211</v>
      </c>
      <c r="L141" s="34"/>
      <c r="M141" s="170" t="s">
        <v>1</v>
      </c>
      <c r="N141" s="171" t="s">
        <v>39</v>
      </c>
      <c r="O141" s="59"/>
      <c r="P141" s="172">
        <f>O141*H141</f>
        <v>0</v>
      </c>
      <c r="Q141" s="172">
        <v>1.8774999999999999</v>
      </c>
      <c r="R141" s="172">
        <f>Q141*H141</f>
        <v>0.45059999999999995</v>
      </c>
      <c r="S141" s="172">
        <v>0</v>
      </c>
      <c r="T141" s="173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4" t="s">
        <v>132</v>
      </c>
      <c r="AT141" s="174" t="s">
        <v>207</v>
      </c>
      <c r="AU141" s="174" t="s">
        <v>84</v>
      </c>
      <c r="AY141" s="18" t="s">
        <v>204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8" t="s">
        <v>82</v>
      </c>
      <c r="BK141" s="175">
        <f>ROUND(I141*H141,2)</f>
        <v>0</v>
      </c>
      <c r="BL141" s="18" t="s">
        <v>132</v>
      </c>
      <c r="BM141" s="174" t="s">
        <v>212</v>
      </c>
    </row>
    <row r="142" spans="1:65" s="2" customFormat="1" ht="27">
      <c r="A142" s="33"/>
      <c r="B142" s="34"/>
      <c r="C142" s="33"/>
      <c r="D142" s="176" t="s">
        <v>213</v>
      </c>
      <c r="E142" s="33"/>
      <c r="F142" s="177" t="s">
        <v>214</v>
      </c>
      <c r="G142" s="33"/>
      <c r="H142" s="33"/>
      <c r="I142" s="98"/>
      <c r="J142" s="33"/>
      <c r="K142" s="33"/>
      <c r="L142" s="34"/>
      <c r="M142" s="178"/>
      <c r="N142" s="179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213</v>
      </c>
      <c r="AU142" s="18" t="s">
        <v>84</v>
      </c>
    </row>
    <row r="143" spans="1:65" s="13" customFormat="1" ht="10">
      <c r="B143" s="180"/>
      <c r="D143" s="176" t="s">
        <v>215</v>
      </c>
      <c r="E143" s="181" t="s">
        <v>1</v>
      </c>
      <c r="F143" s="182" t="s">
        <v>216</v>
      </c>
      <c r="H143" s="183">
        <v>0.24</v>
      </c>
      <c r="I143" s="184"/>
      <c r="L143" s="180"/>
      <c r="M143" s="185"/>
      <c r="N143" s="186"/>
      <c r="O143" s="186"/>
      <c r="P143" s="186"/>
      <c r="Q143" s="186"/>
      <c r="R143" s="186"/>
      <c r="S143" s="186"/>
      <c r="T143" s="187"/>
      <c r="AT143" s="181" t="s">
        <v>215</v>
      </c>
      <c r="AU143" s="181" t="s">
        <v>84</v>
      </c>
      <c r="AV143" s="13" t="s">
        <v>84</v>
      </c>
      <c r="AW143" s="13" t="s">
        <v>31</v>
      </c>
      <c r="AX143" s="13" t="s">
        <v>82</v>
      </c>
      <c r="AY143" s="181" t="s">
        <v>204</v>
      </c>
    </row>
    <row r="144" spans="1:65" s="2" customFormat="1" ht="33" customHeight="1">
      <c r="A144" s="33"/>
      <c r="B144" s="162"/>
      <c r="C144" s="163" t="s">
        <v>84</v>
      </c>
      <c r="D144" s="163" t="s">
        <v>207</v>
      </c>
      <c r="E144" s="164" t="s">
        <v>217</v>
      </c>
      <c r="F144" s="165" t="s">
        <v>218</v>
      </c>
      <c r="G144" s="166" t="s">
        <v>210</v>
      </c>
      <c r="H144" s="167">
        <v>1.3109999999999999</v>
      </c>
      <c r="I144" s="168"/>
      <c r="J144" s="169">
        <f>ROUND(I144*H144,2)</f>
        <v>0</v>
      </c>
      <c r="K144" s="165" t="s">
        <v>211</v>
      </c>
      <c r="L144" s="34"/>
      <c r="M144" s="170" t="s">
        <v>1</v>
      </c>
      <c r="N144" s="171" t="s">
        <v>39</v>
      </c>
      <c r="O144" s="59"/>
      <c r="P144" s="172">
        <f>O144*H144</f>
        <v>0</v>
      </c>
      <c r="Q144" s="172">
        <v>1.8774999999999999</v>
      </c>
      <c r="R144" s="172">
        <f>Q144*H144</f>
        <v>2.4614024999999997</v>
      </c>
      <c r="S144" s="172">
        <v>0</v>
      </c>
      <c r="T144" s="17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4" t="s">
        <v>132</v>
      </c>
      <c r="AT144" s="174" t="s">
        <v>207</v>
      </c>
      <c r="AU144" s="174" t="s">
        <v>84</v>
      </c>
      <c r="AY144" s="18" t="s">
        <v>204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8" t="s">
        <v>82</v>
      </c>
      <c r="BK144" s="175">
        <f>ROUND(I144*H144,2)</f>
        <v>0</v>
      </c>
      <c r="BL144" s="18" t="s">
        <v>132</v>
      </c>
      <c r="BM144" s="174" t="s">
        <v>219</v>
      </c>
    </row>
    <row r="145" spans="1:65" s="2" customFormat="1" ht="27">
      <c r="A145" s="33"/>
      <c r="B145" s="34"/>
      <c r="C145" s="33"/>
      <c r="D145" s="176" t="s">
        <v>213</v>
      </c>
      <c r="E145" s="33"/>
      <c r="F145" s="177" t="s">
        <v>220</v>
      </c>
      <c r="G145" s="33"/>
      <c r="H145" s="33"/>
      <c r="I145" s="98"/>
      <c r="J145" s="33"/>
      <c r="K145" s="33"/>
      <c r="L145" s="34"/>
      <c r="M145" s="178"/>
      <c r="N145" s="179"/>
      <c r="O145" s="59"/>
      <c r="P145" s="59"/>
      <c r="Q145" s="59"/>
      <c r="R145" s="59"/>
      <c r="S145" s="59"/>
      <c r="T145" s="60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213</v>
      </c>
      <c r="AU145" s="18" t="s">
        <v>84</v>
      </c>
    </row>
    <row r="146" spans="1:65" s="13" customFormat="1" ht="10">
      <c r="B146" s="180"/>
      <c r="D146" s="176" t="s">
        <v>215</v>
      </c>
      <c r="E146" s="181" t="s">
        <v>1</v>
      </c>
      <c r="F146" s="182" t="s">
        <v>221</v>
      </c>
      <c r="H146" s="183">
        <v>1.3109999999999999</v>
      </c>
      <c r="I146" s="184"/>
      <c r="L146" s="180"/>
      <c r="M146" s="185"/>
      <c r="N146" s="186"/>
      <c r="O146" s="186"/>
      <c r="P146" s="186"/>
      <c r="Q146" s="186"/>
      <c r="R146" s="186"/>
      <c r="S146" s="186"/>
      <c r="T146" s="187"/>
      <c r="AT146" s="181" t="s">
        <v>215</v>
      </c>
      <c r="AU146" s="181" t="s">
        <v>84</v>
      </c>
      <c r="AV146" s="13" t="s">
        <v>84</v>
      </c>
      <c r="AW146" s="13" t="s">
        <v>31</v>
      </c>
      <c r="AX146" s="13" t="s">
        <v>82</v>
      </c>
      <c r="AY146" s="181" t="s">
        <v>204</v>
      </c>
    </row>
    <row r="147" spans="1:65" s="2" customFormat="1" ht="22" customHeight="1">
      <c r="A147" s="33"/>
      <c r="B147" s="162"/>
      <c r="C147" s="163" t="s">
        <v>205</v>
      </c>
      <c r="D147" s="163" t="s">
        <v>207</v>
      </c>
      <c r="E147" s="164" t="s">
        <v>222</v>
      </c>
      <c r="F147" s="165" t="s">
        <v>223</v>
      </c>
      <c r="G147" s="166" t="s">
        <v>224</v>
      </c>
      <c r="H147" s="167">
        <v>0.9</v>
      </c>
      <c r="I147" s="168"/>
      <c r="J147" s="169">
        <f>ROUND(I147*H147,2)</f>
        <v>0</v>
      </c>
      <c r="K147" s="165" t="s">
        <v>211</v>
      </c>
      <c r="L147" s="34"/>
      <c r="M147" s="170" t="s">
        <v>1</v>
      </c>
      <c r="N147" s="171" t="s">
        <v>39</v>
      </c>
      <c r="O147" s="59"/>
      <c r="P147" s="172">
        <f>O147*H147</f>
        <v>0</v>
      </c>
      <c r="Q147" s="172">
        <v>0.16519</v>
      </c>
      <c r="R147" s="172">
        <f>Q147*H147</f>
        <v>0.148671</v>
      </c>
      <c r="S147" s="172">
        <v>0</v>
      </c>
      <c r="T147" s="17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4" t="s">
        <v>132</v>
      </c>
      <c r="AT147" s="174" t="s">
        <v>207</v>
      </c>
      <c r="AU147" s="174" t="s">
        <v>84</v>
      </c>
      <c r="AY147" s="18" t="s">
        <v>204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8" t="s">
        <v>82</v>
      </c>
      <c r="BK147" s="175">
        <f>ROUND(I147*H147,2)</f>
        <v>0</v>
      </c>
      <c r="BL147" s="18" t="s">
        <v>132</v>
      </c>
      <c r="BM147" s="174" t="s">
        <v>225</v>
      </c>
    </row>
    <row r="148" spans="1:65" s="2" customFormat="1" ht="36">
      <c r="A148" s="33"/>
      <c r="B148" s="34"/>
      <c r="C148" s="33"/>
      <c r="D148" s="176" t="s">
        <v>213</v>
      </c>
      <c r="E148" s="33"/>
      <c r="F148" s="177" t="s">
        <v>226</v>
      </c>
      <c r="G148" s="33"/>
      <c r="H148" s="33"/>
      <c r="I148" s="98"/>
      <c r="J148" s="33"/>
      <c r="K148" s="33"/>
      <c r="L148" s="34"/>
      <c r="M148" s="178"/>
      <c r="N148" s="179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213</v>
      </c>
      <c r="AU148" s="18" t="s">
        <v>84</v>
      </c>
    </row>
    <row r="149" spans="1:65" s="13" customFormat="1" ht="10">
      <c r="B149" s="180"/>
      <c r="D149" s="176" t="s">
        <v>215</v>
      </c>
      <c r="E149" s="181" t="s">
        <v>1</v>
      </c>
      <c r="F149" s="182" t="s">
        <v>227</v>
      </c>
      <c r="H149" s="183">
        <v>0.9</v>
      </c>
      <c r="I149" s="184"/>
      <c r="L149" s="180"/>
      <c r="M149" s="185"/>
      <c r="N149" s="186"/>
      <c r="O149" s="186"/>
      <c r="P149" s="186"/>
      <c r="Q149" s="186"/>
      <c r="R149" s="186"/>
      <c r="S149" s="186"/>
      <c r="T149" s="187"/>
      <c r="AT149" s="181" t="s">
        <v>215</v>
      </c>
      <c r="AU149" s="181" t="s">
        <v>84</v>
      </c>
      <c r="AV149" s="13" t="s">
        <v>84</v>
      </c>
      <c r="AW149" s="13" t="s">
        <v>31</v>
      </c>
      <c r="AX149" s="13" t="s">
        <v>82</v>
      </c>
      <c r="AY149" s="181" t="s">
        <v>204</v>
      </c>
    </row>
    <row r="150" spans="1:65" s="2" customFormat="1" ht="33" customHeight="1">
      <c r="A150" s="33"/>
      <c r="B150" s="162"/>
      <c r="C150" s="163" t="s">
        <v>132</v>
      </c>
      <c r="D150" s="163" t="s">
        <v>207</v>
      </c>
      <c r="E150" s="164" t="s">
        <v>228</v>
      </c>
      <c r="F150" s="165" t="s">
        <v>229</v>
      </c>
      <c r="G150" s="166" t="s">
        <v>230</v>
      </c>
      <c r="H150" s="167">
        <v>4</v>
      </c>
      <c r="I150" s="168"/>
      <c r="J150" s="169">
        <f>ROUND(I150*H150,2)</f>
        <v>0</v>
      </c>
      <c r="K150" s="165" t="s">
        <v>211</v>
      </c>
      <c r="L150" s="34"/>
      <c r="M150" s="170" t="s">
        <v>1</v>
      </c>
      <c r="N150" s="171" t="s">
        <v>39</v>
      </c>
      <c r="O150" s="59"/>
      <c r="P150" s="172">
        <f>O150*H150</f>
        <v>0</v>
      </c>
      <c r="Q150" s="172">
        <v>2.588E-2</v>
      </c>
      <c r="R150" s="172">
        <f>Q150*H150</f>
        <v>0.10352</v>
      </c>
      <c r="S150" s="172">
        <v>0</v>
      </c>
      <c r="T150" s="17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4" t="s">
        <v>132</v>
      </c>
      <c r="AT150" s="174" t="s">
        <v>207</v>
      </c>
      <c r="AU150" s="174" t="s">
        <v>84</v>
      </c>
      <c r="AY150" s="18" t="s">
        <v>204</v>
      </c>
      <c r="BE150" s="175">
        <f>IF(N150="základní",J150,0)</f>
        <v>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8" t="s">
        <v>82</v>
      </c>
      <c r="BK150" s="175">
        <f>ROUND(I150*H150,2)</f>
        <v>0</v>
      </c>
      <c r="BL150" s="18" t="s">
        <v>132</v>
      </c>
      <c r="BM150" s="174" t="s">
        <v>231</v>
      </c>
    </row>
    <row r="151" spans="1:65" s="2" customFormat="1" ht="27">
      <c r="A151" s="33"/>
      <c r="B151" s="34"/>
      <c r="C151" s="33"/>
      <c r="D151" s="176" t="s">
        <v>213</v>
      </c>
      <c r="E151" s="33"/>
      <c r="F151" s="177" t="s">
        <v>232</v>
      </c>
      <c r="G151" s="33"/>
      <c r="H151" s="33"/>
      <c r="I151" s="98"/>
      <c r="J151" s="33"/>
      <c r="K151" s="33"/>
      <c r="L151" s="34"/>
      <c r="M151" s="178"/>
      <c r="N151" s="179"/>
      <c r="O151" s="59"/>
      <c r="P151" s="59"/>
      <c r="Q151" s="59"/>
      <c r="R151" s="59"/>
      <c r="S151" s="59"/>
      <c r="T151" s="6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213</v>
      </c>
      <c r="AU151" s="18" t="s">
        <v>84</v>
      </c>
    </row>
    <row r="152" spans="1:65" s="2" customFormat="1" ht="22" customHeight="1">
      <c r="A152" s="33"/>
      <c r="B152" s="162"/>
      <c r="C152" s="188" t="s">
        <v>233</v>
      </c>
      <c r="D152" s="188" t="s">
        <v>234</v>
      </c>
      <c r="E152" s="189" t="s">
        <v>235</v>
      </c>
      <c r="F152" s="190" t="s">
        <v>236</v>
      </c>
      <c r="G152" s="191" t="s">
        <v>230</v>
      </c>
      <c r="H152" s="192">
        <v>4.04</v>
      </c>
      <c r="I152" s="193"/>
      <c r="J152" s="194">
        <f>ROUND(I152*H152,2)</f>
        <v>0</v>
      </c>
      <c r="K152" s="190" t="s">
        <v>211</v>
      </c>
      <c r="L152" s="195"/>
      <c r="M152" s="196" t="s">
        <v>1</v>
      </c>
      <c r="N152" s="197" t="s">
        <v>39</v>
      </c>
      <c r="O152" s="59"/>
      <c r="P152" s="172">
        <f>O152*H152</f>
        <v>0</v>
      </c>
      <c r="Q152" s="172">
        <v>7.0000000000000007E-2</v>
      </c>
      <c r="R152" s="172">
        <f>Q152*H152</f>
        <v>0.28280000000000005</v>
      </c>
      <c r="S152" s="172">
        <v>0</v>
      </c>
      <c r="T152" s="17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4" t="s">
        <v>237</v>
      </c>
      <c r="AT152" s="174" t="s">
        <v>234</v>
      </c>
      <c r="AU152" s="174" t="s">
        <v>84</v>
      </c>
      <c r="AY152" s="18" t="s">
        <v>204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8" t="s">
        <v>82</v>
      </c>
      <c r="BK152" s="175">
        <f>ROUND(I152*H152,2)</f>
        <v>0</v>
      </c>
      <c r="BL152" s="18" t="s">
        <v>132</v>
      </c>
      <c r="BM152" s="174" t="s">
        <v>238</v>
      </c>
    </row>
    <row r="153" spans="1:65" s="2" customFormat="1" ht="18">
      <c r="A153" s="33"/>
      <c r="B153" s="34"/>
      <c r="C153" s="33"/>
      <c r="D153" s="176" t="s">
        <v>213</v>
      </c>
      <c r="E153" s="33"/>
      <c r="F153" s="177" t="s">
        <v>236</v>
      </c>
      <c r="G153" s="33"/>
      <c r="H153" s="33"/>
      <c r="I153" s="98"/>
      <c r="J153" s="33"/>
      <c r="K153" s="33"/>
      <c r="L153" s="34"/>
      <c r="M153" s="178"/>
      <c r="N153" s="179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213</v>
      </c>
      <c r="AU153" s="18" t="s">
        <v>84</v>
      </c>
    </row>
    <row r="154" spans="1:65" s="2" customFormat="1" ht="18">
      <c r="A154" s="33"/>
      <c r="B154" s="34"/>
      <c r="C154" s="33"/>
      <c r="D154" s="176" t="s">
        <v>239</v>
      </c>
      <c r="E154" s="33"/>
      <c r="F154" s="198" t="s">
        <v>240</v>
      </c>
      <c r="G154" s="33"/>
      <c r="H154" s="33"/>
      <c r="I154" s="98"/>
      <c r="J154" s="33"/>
      <c r="K154" s="33"/>
      <c r="L154" s="34"/>
      <c r="M154" s="178"/>
      <c r="N154" s="179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239</v>
      </c>
      <c r="AU154" s="18" t="s">
        <v>84</v>
      </c>
    </row>
    <row r="155" spans="1:65" s="2" customFormat="1" ht="33" customHeight="1">
      <c r="A155" s="33"/>
      <c r="B155" s="162"/>
      <c r="C155" s="163" t="s">
        <v>241</v>
      </c>
      <c r="D155" s="163" t="s">
        <v>207</v>
      </c>
      <c r="E155" s="164" t="s">
        <v>242</v>
      </c>
      <c r="F155" s="165" t="s">
        <v>243</v>
      </c>
      <c r="G155" s="166" t="s">
        <v>230</v>
      </c>
      <c r="H155" s="167">
        <v>7</v>
      </c>
      <c r="I155" s="168"/>
      <c r="J155" s="169">
        <f>ROUND(I155*H155,2)</f>
        <v>0</v>
      </c>
      <c r="K155" s="165" t="s">
        <v>211</v>
      </c>
      <c r="L155" s="34"/>
      <c r="M155" s="170" t="s">
        <v>1</v>
      </c>
      <c r="N155" s="171" t="s">
        <v>39</v>
      </c>
      <c r="O155" s="59"/>
      <c r="P155" s="172">
        <f>O155*H155</f>
        <v>0</v>
      </c>
      <c r="Q155" s="172">
        <v>2.2280000000000001E-2</v>
      </c>
      <c r="R155" s="172">
        <f>Q155*H155</f>
        <v>0.15596000000000002</v>
      </c>
      <c r="S155" s="172">
        <v>0</v>
      </c>
      <c r="T155" s="17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4" t="s">
        <v>132</v>
      </c>
      <c r="AT155" s="174" t="s">
        <v>207</v>
      </c>
      <c r="AU155" s="174" t="s">
        <v>84</v>
      </c>
      <c r="AY155" s="18" t="s">
        <v>204</v>
      </c>
      <c r="BE155" s="175">
        <f>IF(N155="základní",J155,0)</f>
        <v>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8" t="s">
        <v>82</v>
      </c>
      <c r="BK155" s="175">
        <f>ROUND(I155*H155,2)</f>
        <v>0</v>
      </c>
      <c r="BL155" s="18" t="s">
        <v>132</v>
      </c>
      <c r="BM155" s="174" t="s">
        <v>244</v>
      </c>
    </row>
    <row r="156" spans="1:65" s="2" customFormat="1" ht="36">
      <c r="A156" s="33"/>
      <c r="B156" s="34"/>
      <c r="C156" s="33"/>
      <c r="D156" s="176" t="s">
        <v>213</v>
      </c>
      <c r="E156" s="33"/>
      <c r="F156" s="177" t="s">
        <v>245</v>
      </c>
      <c r="G156" s="33"/>
      <c r="H156" s="33"/>
      <c r="I156" s="98"/>
      <c r="J156" s="33"/>
      <c r="K156" s="33"/>
      <c r="L156" s="34"/>
      <c r="M156" s="178"/>
      <c r="N156" s="179"/>
      <c r="O156" s="59"/>
      <c r="P156" s="59"/>
      <c r="Q156" s="59"/>
      <c r="R156" s="59"/>
      <c r="S156" s="59"/>
      <c r="T156" s="6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213</v>
      </c>
      <c r="AU156" s="18" t="s">
        <v>84</v>
      </c>
    </row>
    <row r="157" spans="1:65" s="2" customFormat="1" ht="22" customHeight="1">
      <c r="A157" s="33"/>
      <c r="B157" s="162"/>
      <c r="C157" s="163" t="s">
        <v>246</v>
      </c>
      <c r="D157" s="163" t="s">
        <v>207</v>
      </c>
      <c r="E157" s="164" t="s">
        <v>247</v>
      </c>
      <c r="F157" s="165" t="s">
        <v>248</v>
      </c>
      <c r="G157" s="166" t="s">
        <v>210</v>
      </c>
      <c r="H157" s="167">
        <v>7.4999999999999997E-2</v>
      </c>
      <c r="I157" s="168"/>
      <c r="J157" s="169">
        <f>ROUND(I157*H157,2)</f>
        <v>0</v>
      </c>
      <c r="K157" s="165" t="s">
        <v>211</v>
      </c>
      <c r="L157" s="34"/>
      <c r="M157" s="170" t="s">
        <v>1</v>
      </c>
      <c r="N157" s="171" t="s">
        <v>39</v>
      </c>
      <c r="O157" s="59"/>
      <c r="P157" s="172">
        <f>O157*H157</f>
        <v>0</v>
      </c>
      <c r="Q157" s="172">
        <v>1.94302</v>
      </c>
      <c r="R157" s="172">
        <f>Q157*H157</f>
        <v>0.14572649999999998</v>
      </c>
      <c r="S157" s="172">
        <v>0</v>
      </c>
      <c r="T157" s="173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4" t="s">
        <v>132</v>
      </c>
      <c r="AT157" s="174" t="s">
        <v>207</v>
      </c>
      <c r="AU157" s="174" t="s">
        <v>84</v>
      </c>
      <c r="AY157" s="18" t="s">
        <v>204</v>
      </c>
      <c r="BE157" s="175">
        <f>IF(N157="základní",J157,0)</f>
        <v>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8" t="s">
        <v>82</v>
      </c>
      <c r="BK157" s="175">
        <f>ROUND(I157*H157,2)</f>
        <v>0</v>
      </c>
      <c r="BL157" s="18" t="s">
        <v>132</v>
      </c>
      <c r="BM157" s="174" t="s">
        <v>249</v>
      </c>
    </row>
    <row r="158" spans="1:65" s="2" customFormat="1" ht="18">
      <c r="A158" s="33"/>
      <c r="B158" s="34"/>
      <c r="C158" s="33"/>
      <c r="D158" s="176" t="s">
        <v>213</v>
      </c>
      <c r="E158" s="33"/>
      <c r="F158" s="177" t="s">
        <v>250</v>
      </c>
      <c r="G158" s="33"/>
      <c r="H158" s="33"/>
      <c r="I158" s="98"/>
      <c r="J158" s="33"/>
      <c r="K158" s="33"/>
      <c r="L158" s="34"/>
      <c r="M158" s="178"/>
      <c r="N158" s="179"/>
      <c r="O158" s="59"/>
      <c r="P158" s="59"/>
      <c r="Q158" s="59"/>
      <c r="R158" s="59"/>
      <c r="S158" s="59"/>
      <c r="T158" s="6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213</v>
      </c>
      <c r="AU158" s="18" t="s">
        <v>84</v>
      </c>
    </row>
    <row r="159" spans="1:65" s="13" customFormat="1" ht="10">
      <c r="B159" s="180"/>
      <c r="D159" s="176" t="s">
        <v>215</v>
      </c>
      <c r="E159" s="181" t="s">
        <v>1</v>
      </c>
      <c r="F159" s="182" t="s">
        <v>251</v>
      </c>
      <c r="H159" s="183">
        <v>7.4999999999999997E-2</v>
      </c>
      <c r="I159" s="184"/>
      <c r="L159" s="180"/>
      <c r="M159" s="185"/>
      <c r="N159" s="186"/>
      <c r="O159" s="186"/>
      <c r="P159" s="186"/>
      <c r="Q159" s="186"/>
      <c r="R159" s="186"/>
      <c r="S159" s="186"/>
      <c r="T159" s="187"/>
      <c r="AT159" s="181" t="s">
        <v>215</v>
      </c>
      <c r="AU159" s="181" t="s">
        <v>84</v>
      </c>
      <c r="AV159" s="13" t="s">
        <v>84</v>
      </c>
      <c r="AW159" s="13" t="s">
        <v>31</v>
      </c>
      <c r="AX159" s="13" t="s">
        <v>82</v>
      </c>
      <c r="AY159" s="181" t="s">
        <v>204</v>
      </c>
    </row>
    <row r="160" spans="1:65" s="2" customFormat="1" ht="33" customHeight="1">
      <c r="A160" s="33"/>
      <c r="B160" s="162"/>
      <c r="C160" s="163" t="s">
        <v>237</v>
      </c>
      <c r="D160" s="163" t="s">
        <v>207</v>
      </c>
      <c r="E160" s="164" t="s">
        <v>252</v>
      </c>
      <c r="F160" s="165" t="s">
        <v>253</v>
      </c>
      <c r="G160" s="166" t="s">
        <v>254</v>
      </c>
      <c r="H160" s="167">
        <v>0.111</v>
      </c>
      <c r="I160" s="168"/>
      <c r="J160" s="169">
        <f>ROUND(I160*H160,2)</f>
        <v>0</v>
      </c>
      <c r="K160" s="165" t="s">
        <v>211</v>
      </c>
      <c r="L160" s="34"/>
      <c r="M160" s="170" t="s">
        <v>1</v>
      </c>
      <c r="N160" s="171" t="s">
        <v>39</v>
      </c>
      <c r="O160" s="59"/>
      <c r="P160" s="172">
        <f>O160*H160</f>
        <v>0</v>
      </c>
      <c r="Q160" s="172">
        <v>1.0900000000000001</v>
      </c>
      <c r="R160" s="172">
        <f>Q160*H160</f>
        <v>0.12099000000000001</v>
      </c>
      <c r="S160" s="172">
        <v>0</v>
      </c>
      <c r="T160" s="173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4" t="s">
        <v>132</v>
      </c>
      <c r="AT160" s="174" t="s">
        <v>207</v>
      </c>
      <c r="AU160" s="174" t="s">
        <v>84</v>
      </c>
      <c r="AY160" s="18" t="s">
        <v>204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8" t="s">
        <v>82</v>
      </c>
      <c r="BK160" s="175">
        <f>ROUND(I160*H160,2)</f>
        <v>0</v>
      </c>
      <c r="BL160" s="18" t="s">
        <v>132</v>
      </c>
      <c r="BM160" s="174" t="s">
        <v>255</v>
      </c>
    </row>
    <row r="161" spans="1:65" s="2" customFormat="1" ht="27">
      <c r="A161" s="33"/>
      <c r="B161" s="34"/>
      <c r="C161" s="33"/>
      <c r="D161" s="176" t="s">
        <v>213</v>
      </c>
      <c r="E161" s="33"/>
      <c r="F161" s="177" t="s">
        <v>256</v>
      </c>
      <c r="G161" s="33"/>
      <c r="H161" s="33"/>
      <c r="I161" s="98"/>
      <c r="J161" s="33"/>
      <c r="K161" s="33"/>
      <c r="L161" s="34"/>
      <c r="M161" s="178"/>
      <c r="N161" s="179"/>
      <c r="O161" s="59"/>
      <c r="P161" s="59"/>
      <c r="Q161" s="59"/>
      <c r="R161" s="59"/>
      <c r="S161" s="59"/>
      <c r="T161" s="60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213</v>
      </c>
      <c r="AU161" s="18" t="s">
        <v>84</v>
      </c>
    </row>
    <row r="162" spans="1:65" s="13" customFormat="1" ht="10">
      <c r="B162" s="180"/>
      <c r="D162" s="176" t="s">
        <v>215</v>
      </c>
      <c r="E162" s="181" t="s">
        <v>1</v>
      </c>
      <c r="F162" s="182" t="s">
        <v>257</v>
      </c>
      <c r="H162" s="183">
        <v>0.111</v>
      </c>
      <c r="I162" s="184"/>
      <c r="L162" s="180"/>
      <c r="M162" s="185"/>
      <c r="N162" s="186"/>
      <c r="O162" s="186"/>
      <c r="P162" s="186"/>
      <c r="Q162" s="186"/>
      <c r="R162" s="186"/>
      <c r="S162" s="186"/>
      <c r="T162" s="187"/>
      <c r="AT162" s="181" t="s">
        <v>215</v>
      </c>
      <c r="AU162" s="181" t="s">
        <v>84</v>
      </c>
      <c r="AV162" s="13" t="s">
        <v>84</v>
      </c>
      <c r="AW162" s="13" t="s">
        <v>31</v>
      </c>
      <c r="AX162" s="13" t="s">
        <v>82</v>
      </c>
      <c r="AY162" s="181" t="s">
        <v>204</v>
      </c>
    </row>
    <row r="163" spans="1:65" s="2" customFormat="1" ht="22" customHeight="1">
      <c r="A163" s="33"/>
      <c r="B163" s="162"/>
      <c r="C163" s="163" t="s">
        <v>258</v>
      </c>
      <c r="D163" s="163" t="s">
        <v>207</v>
      </c>
      <c r="E163" s="164" t="s">
        <v>259</v>
      </c>
      <c r="F163" s="165" t="s">
        <v>260</v>
      </c>
      <c r="G163" s="166" t="s">
        <v>224</v>
      </c>
      <c r="H163" s="167">
        <v>109.916</v>
      </c>
      <c r="I163" s="168"/>
      <c r="J163" s="169">
        <f>ROUND(I163*H163,2)</f>
        <v>0</v>
      </c>
      <c r="K163" s="165" t="s">
        <v>211</v>
      </c>
      <c r="L163" s="34"/>
      <c r="M163" s="170" t="s">
        <v>1</v>
      </c>
      <c r="N163" s="171" t="s">
        <v>39</v>
      </c>
      <c r="O163" s="59"/>
      <c r="P163" s="172">
        <f>O163*H163</f>
        <v>0</v>
      </c>
      <c r="Q163" s="172">
        <v>2.8570000000000002E-2</v>
      </c>
      <c r="R163" s="172">
        <f>Q163*H163</f>
        <v>3.14030012</v>
      </c>
      <c r="S163" s="172">
        <v>0</v>
      </c>
      <c r="T163" s="173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4" t="s">
        <v>132</v>
      </c>
      <c r="AT163" s="174" t="s">
        <v>207</v>
      </c>
      <c r="AU163" s="174" t="s">
        <v>84</v>
      </c>
      <c r="AY163" s="18" t="s">
        <v>204</v>
      </c>
      <c r="BE163" s="175">
        <f>IF(N163="základní",J163,0)</f>
        <v>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8" t="s">
        <v>82</v>
      </c>
      <c r="BK163" s="175">
        <f>ROUND(I163*H163,2)</f>
        <v>0</v>
      </c>
      <c r="BL163" s="18" t="s">
        <v>132</v>
      </c>
      <c r="BM163" s="174" t="s">
        <v>261</v>
      </c>
    </row>
    <row r="164" spans="1:65" s="2" customFormat="1" ht="27">
      <c r="A164" s="33"/>
      <c r="B164" s="34"/>
      <c r="C164" s="33"/>
      <c r="D164" s="176" t="s">
        <v>213</v>
      </c>
      <c r="E164" s="33"/>
      <c r="F164" s="177" t="s">
        <v>262</v>
      </c>
      <c r="G164" s="33"/>
      <c r="H164" s="33"/>
      <c r="I164" s="98"/>
      <c r="J164" s="33"/>
      <c r="K164" s="33"/>
      <c r="L164" s="34"/>
      <c r="M164" s="178"/>
      <c r="N164" s="179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213</v>
      </c>
      <c r="AU164" s="18" t="s">
        <v>84</v>
      </c>
    </row>
    <row r="165" spans="1:65" s="13" customFormat="1" ht="10">
      <c r="B165" s="180"/>
      <c r="D165" s="176" t="s">
        <v>215</v>
      </c>
      <c r="E165" s="181" t="s">
        <v>1</v>
      </c>
      <c r="F165" s="182" t="s">
        <v>114</v>
      </c>
      <c r="H165" s="183">
        <v>109.916</v>
      </c>
      <c r="I165" s="184"/>
      <c r="L165" s="180"/>
      <c r="M165" s="185"/>
      <c r="N165" s="186"/>
      <c r="O165" s="186"/>
      <c r="P165" s="186"/>
      <c r="Q165" s="186"/>
      <c r="R165" s="186"/>
      <c r="S165" s="186"/>
      <c r="T165" s="187"/>
      <c r="AT165" s="181" t="s">
        <v>215</v>
      </c>
      <c r="AU165" s="181" t="s">
        <v>84</v>
      </c>
      <c r="AV165" s="13" t="s">
        <v>84</v>
      </c>
      <c r="AW165" s="13" t="s">
        <v>31</v>
      </c>
      <c r="AX165" s="13" t="s">
        <v>82</v>
      </c>
      <c r="AY165" s="181" t="s">
        <v>204</v>
      </c>
    </row>
    <row r="166" spans="1:65" s="2" customFormat="1" ht="33" customHeight="1">
      <c r="A166" s="33"/>
      <c r="B166" s="162"/>
      <c r="C166" s="163" t="s">
        <v>263</v>
      </c>
      <c r="D166" s="163" t="s">
        <v>207</v>
      </c>
      <c r="E166" s="164" t="s">
        <v>264</v>
      </c>
      <c r="F166" s="165" t="s">
        <v>265</v>
      </c>
      <c r="G166" s="166" t="s">
        <v>224</v>
      </c>
      <c r="H166" s="167">
        <v>73.308999999999997</v>
      </c>
      <c r="I166" s="168"/>
      <c r="J166" s="169">
        <f>ROUND(I166*H166,2)</f>
        <v>0</v>
      </c>
      <c r="K166" s="165" t="s">
        <v>211</v>
      </c>
      <c r="L166" s="34"/>
      <c r="M166" s="170" t="s">
        <v>1</v>
      </c>
      <c r="N166" s="171" t="s">
        <v>39</v>
      </c>
      <c r="O166" s="59"/>
      <c r="P166" s="172">
        <f>O166*H166</f>
        <v>0</v>
      </c>
      <c r="Q166" s="172">
        <v>6.9169999999999995E-2</v>
      </c>
      <c r="R166" s="172">
        <f>Q166*H166</f>
        <v>5.0707835299999999</v>
      </c>
      <c r="S166" s="172">
        <v>0</v>
      </c>
      <c r="T166" s="173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4" t="s">
        <v>132</v>
      </c>
      <c r="AT166" s="174" t="s">
        <v>207</v>
      </c>
      <c r="AU166" s="174" t="s">
        <v>84</v>
      </c>
      <c r="AY166" s="18" t="s">
        <v>204</v>
      </c>
      <c r="BE166" s="175">
        <f>IF(N166="základní",J166,0)</f>
        <v>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8" t="s">
        <v>82</v>
      </c>
      <c r="BK166" s="175">
        <f>ROUND(I166*H166,2)</f>
        <v>0</v>
      </c>
      <c r="BL166" s="18" t="s">
        <v>132</v>
      </c>
      <c r="BM166" s="174" t="s">
        <v>266</v>
      </c>
    </row>
    <row r="167" spans="1:65" s="2" customFormat="1" ht="27">
      <c r="A167" s="33"/>
      <c r="B167" s="34"/>
      <c r="C167" s="33"/>
      <c r="D167" s="176" t="s">
        <v>213</v>
      </c>
      <c r="E167" s="33"/>
      <c r="F167" s="177" t="s">
        <v>267</v>
      </c>
      <c r="G167" s="33"/>
      <c r="H167" s="33"/>
      <c r="I167" s="98"/>
      <c r="J167" s="33"/>
      <c r="K167" s="33"/>
      <c r="L167" s="34"/>
      <c r="M167" s="178"/>
      <c r="N167" s="179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213</v>
      </c>
      <c r="AU167" s="18" t="s">
        <v>84</v>
      </c>
    </row>
    <row r="168" spans="1:65" s="13" customFormat="1" ht="20">
      <c r="B168" s="180"/>
      <c r="D168" s="176" t="s">
        <v>215</v>
      </c>
      <c r="E168" s="181" t="s">
        <v>1</v>
      </c>
      <c r="F168" s="182" t="s">
        <v>268</v>
      </c>
      <c r="H168" s="183">
        <v>78.891000000000005</v>
      </c>
      <c r="I168" s="184"/>
      <c r="L168" s="180"/>
      <c r="M168" s="185"/>
      <c r="N168" s="186"/>
      <c r="O168" s="186"/>
      <c r="P168" s="186"/>
      <c r="Q168" s="186"/>
      <c r="R168" s="186"/>
      <c r="S168" s="186"/>
      <c r="T168" s="187"/>
      <c r="AT168" s="181" t="s">
        <v>215</v>
      </c>
      <c r="AU168" s="181" t="s">
        <v>84</v>
      </c>
      <c r="AV168" s="13" t="s">
        <v>84</v>
      </c>
      <c r="AW168" s="13" t="s">
        <v>31</v>
      </c>
      <c r="AX168" s="13" t="s">
        <v>74</v>
      </c>
      <c r="AY168" s="181" t="s">
        <v>204</v>
      </c>
    </row>
    <row r="169" spans="1:65" s="13" customFormat="1" ht="10">
      <c r="B169" s="180"/>
      <c r="D169" s="176" t="s">
        <v>215</v>
      </c>
      <c r="E169" s="181" t="s">
        <v>1</v>
      </c>
      <c r="F169" s="182" t="s">
        <v>269</v>
      </c>
      <c r="H169" s="183">
        <v>-5.5819999999999999</v>
      </c>
      <c r="I169" s="184"/>
      <c r="L169" s="180"/>
      <c r="M169" s="185"/>
      <c r="N169" s="186"/>
      <c r="O169" s="186"/>
      <c r="P169" s="186"/>
      <c r="Q169" s="186"/>
      <c r="R169" s="186"/>
      <c r="S169" s="186"/>
      <c r="T169" s="187"/>
      <c r="AT169" s="181" t="s">
        <v>215</v>
      </c>
      <c r="AU169" s="181" t="s">
        <v>84</v>
      </c>
      <c r="AV169" s="13" t="s">
        <v>84</v>
      </c>
      <c r="AW169" s="13" t="s">
        <v>31</v>
      </c>
      <c r="AX169" s="13" t="s">
        <v>74</v>
      </c>
      <c r="AY169" s="181" t="s">
        <v>204</v>
      </c>
    </row>
    <row r="170" spans="1:65" s="14" customFormat="1" ht="10">
      <c r="B170" s="199"/>
      <c r="D170" s="176" t="s">
        <v>215</v>
      </c>
      <c r="E170" s="200" t="s">
        <v>126</v>
      </c>
      <c r="F170" s="201" t="s">
        <v>270</v>
      </c>
      <c r="H170" s="202">
        <v>73.308999999999997</v>
      </c>
      <c r="I170" s="203"/>
      <c r="L170" s="199"/>
      <c r="M170" s="204"/>
      <c r="N170" s="205"/>
      <c r="O170" s="205"/>
      <c r="P170" s="205"/>
      <c r="Q170" s="205"/>
      <c r="R170" s="205"/>
      <c r="S170" s="205"/>
      <c r="T170" s="206"/>
      <c r="AT170" s="200" t="s">
        <v>215</v>
      </c>
      <c r="AU170" s="200" t="s">
        <v>84</v>
      </c>
      <c r="AV170" s="14" t="s">
        <v>132</v>
      </c>
      <c r="AW170" s="14" t="s">
        <v>31</v>
      </c>
      <c r="AX170" s="14" t="s">
        <v>82</v>
      </c>
      <c r="AY170" s="200" t="s">
        <v>204</v>
      </c>
    </row>
    <row r="171" spans="1:65" s="2" customFormat="1" ht="33" customHeight="1">
      <c r="A171" s="33"/>
      <c r="B171" s="162"/>
      <c r="C171" s="163" t="s">
        <v>271</v>
      </c>
      <c r="D171" s="163" t="s">
        <v>207</v>
      </c>
      <c r="E171" s="164" t="s">
        <v>272</v>
      </c>
      <c r="F171" s="165" t="s">
        <v>273</v>
      </c>
      <c r="G171" s="166" t="s">
        <v>224</v>
      </c>
      <c r="H171" s="167">
        <v>3.96</v>
      </c>
      <c r="I171" s="168"/>
      <c r="J171" s="169">
        <f>ROUND(I171*H171,2)</f>
        <v>0</v>
      </c>
      <c r="K171" s="165" t="s">
        <v>211</v>
      </c>
      <c r="L171" s="34"/>
      <c r="M171" s="170" t="s">
        <v>1</v>
      </c>
      <c r="N171" s="171" t="s">
        <v>39</v>
      </c>
      <c r="O171" s="59"/>
      <c r="P171" s="172">
        <f>O171*H171</f>
        <v>0</v>
      </c>
      <c r="Q171" s="172">
        <v>0.10324999999999999</v>
      </c>
      <c r="R171" s="172">
        <f>Q171*H171</f>
        <v>0.40886999999999996</v>
      </c>
      <c r="S171" s="172">
        <v>0</v>
      </c>
      <c r="T171" s="173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4" t="s">
        <v>132</v>
      </c>
      <c r="AT171" s="174" t="s">
        <v>207</v>
      </c>
      <c r="AU171" s="174" t="s">
        <v>84</v>
      </c>
      <c r="AY171" s="18" t="s">
        <v>204</v>
      </c>
      <c r="BE171" s="175">
        <f>IF(N171="základní",J171,0)</f>
        <v>0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8" t="s">
        <v>82</v>
      </c>
      <c r="BK171" s="175">
        <f>ROUND(I171*H171,2)</f>
        <v>0</v>
      </c>
      <c r="BL171" s="18" t="s">
        <v>132</v>
      </c>
      <c r="BM171" s="174" t="s">
        <v>274</v>
      </c>
    </row>
    <row r="172" spans="1:65" s="2" customFormat="1" ht="27">
      <c r="A172" s="33"/>
      <c r="B172" s="34"/>
      <c r="C172" s="33"/>
      <c r="D172" s="176" t="s">
        <v>213</v>
      </c>
      <c r="E172" s="33"/>
      <c r="F172" s="177" t="s">
        <v>275</v>
      </c>
      <c r="G172" s="33"/>
      <c r="H172" s="33"/>
      <c r="I172" s="98"/>
      <c r="J172" s="33"/>
      <c r="K172" s="33"/>
      <c r="L172" s="34"/>
      <c r="M172" s="178"/>
      <c r="N172" s="179"/>
      <c r="O172" s="59"/>
      <c r="P172" s="59"/>
      <c r="Q172" s="59"/>
      <c r="R172" s="59"/>
      <c r="S172" s="59"/>
      <c r="T172" s="60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213</v>
      </c>
      <c r="AU172" s="18" t="s">
        <v>84</v>
      </c>
    </row>
    <row r="173" spans="1:65" s="13" customFormat="1" ht="10">
      <c r="B173" s="180"/>
      <c r="D173" s="176" t="s">
        <v>215</v>
      </c>
      <c r="E173" s="181" t="s">
        <v>1</v>
      </c>
      <c r="F173" s="182" t="s">
        <v>276</v>
      </c>
      <c r="H173" s="183">
        <v>3.96</v>
      </c>
      <c r="I173" s="184"/>
      <c r="L173" s="180"/>
      <c r="M173" s="185"/>
      <c r="N173" s="186"/>
      <c r="O173" s="186"/>
      <c r="P173" s="186"/>
      <c r="Q173" s="186"/>
      <c r="R173" s="186"/>
      <c r="S173" s="186"/>
      <c r="T173" s="187"/>
      <c r="AT173" s="181" t="s">
        <v>215</v>
      </c>
      <c r="AU173" s="181" t="s">
        <v>84</v>
      </c>
      <c r="AV173" s="13" t="s">
        <v>84</v>
      </c>
      <c r="AW173" s="13" t="s">
        <v>31</v>
      </c>
      <c r="AX173" s="13" t="s">
        <v>82</v>
      </c>
      <c r="AY173" s="181" t="s">
        <v>204</v>
      </c>
    </row>
    <row r="174" spans="1:65" s="2" customFormat="1" ht="22" customHeight="1">
      <c r="A174" s="33"/>
      <c r="B174" s="162"/>
      <c r="C174" s="163" t="s">
        <v>277</v>
      </c>
      <c r="D174" s="163" t="s">
        <v>207</v>
      </c>
      <c r="E174" s="164" t="s">
        <v>278</v>
      </c>
      <c r="F174" s="165" t="s">
        <v>279</v>
      </c>
      <c r="G174" s="166" t="s">
        <v>280</v>
      </c>
      <c r="H174" s="167">
        <v>15.9</v>
      </c>
      <c r="I174" s="168"/>
      <c r="J174" s="169">
        <f>ROUND(I174*H174,2)</f>
        <v>0</v>
      </c>
      <c r="K174" s="165" t="s">
        <v>211</v>
      </c>
      <c r="L174" s="34"/>
      <c r="M174" s="170" t="s">
        <v>1</v>
      </c>
      <c r="N174" s="171" t="s">
        <v>39</v>
      </c>
      <c r="O174" s="59"/>
      <c r="P174" s="172">
        <f>O174*H174</f>
        <v>0</v>
      </c>
      <c r="Q174" s="172">
        <v>1.2E-4</v>
      </c>
      <c r="R174" s="172">
        <f>Q174*H174</f>
        <v>1.9080000000000002E-3</v>
      </c>
      <c r="S174" s="172">
        <v>0</v>
      </c>
      <c r="T174" s="173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4" t="s">
        <v>132</v>
      </c>
      <c r="AT174" s="174" t="s">
        <v>207</v>
      </c>
      <c r="AU174" s="174" t="s">
        <v>84</v>
      </c>
      <c r="AY174" s="18" t="s">
        <v>204</v>
      </c>
      <c r="BE174" s="175">
        <f>IF(N174="základní",J174,0)</f>
        <v>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8" t="s">
        <v>82</v>
      </c>
      <c r="BK174" s="175">
        <f>ROUND(I174*H174,2)</f>
        <v>0</v>
      </c>
      <c r="BL174" s="18" t="s">
        <v>132</v>
      </c>
      <c r="BM174" s="174" t="s">
        <v>281</v>
      </c>
    </row>
    <row r="175" spans="1:65" s="2" customFormat="1" ht="18">
      <c r="A175" s="33"/>
      <c r="B175" s="34"/>
      <c r="C175" s="33"/>
      <c r="D175" s="176" t="s">
        <v>213</v>
      </c>
      <c r="E175" s="33"/>
      <c r="F175" s="177" t="s">
        <v>282</v>
      </c>
      <c r="G175" s="33"/>
      <c r="H175" s="33"/>
      <c r="I175" s="98"/>
      <c r="J175" s="33"/>
      <c r="K175" s="33"/>
      <c r="L175" s="34"/>
      <c r="M175" s="178"/>
      <c r="N175" s="179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213</v>
      </c>
      <c r="AU175" s="18" t="s">
        <v>84</v>
      </c>
    </row>
    <row r="176" spans="1:65" s="13" customFormat="1" ht="10">
      <c r="B176" s="180"/>
      <c r="D176" s="176" t="s">
        <v>215</v>
      </c>
      <c r="E176" s="181" t="s">
        <v>1</v>
      </c>
      <c r="F176" s="182" t="s">
        <v>283</v>
      </c>
      <c r="H176" s="183">
        <v>15.9</v>
      </c>
      <c r="I176" s="184"/>
      <c r="L176" s="180"/>
      <c r="M176" s="185"/>
      <c r="N176" s="186"/>
      <c r="O176" s="186"/>
      <c r="P176" s="186"/>
      <c r="Q176" s="186"/>
      <c r="R176" s="186"/>
      <c r="S176" s="186"/>
      <c r="T176" s="187"/>
      <c r="AT176" s="181" t="s">
        <v>215</v>
      </c>
      <c r="AU176" s="181" t="s">
        <v>84</v>
      </c>
      <c r="AV176" s="13" t="s">
        <v>84</v>
      </c>
      <c r="AW176" s="13" t="s">
        <v>31</v>
      </c>
      <c r="AX176" s="13" t="s">
        <v>82</v>
      </c>
      <c r="AY176" s="181" t="s">
        <v>204</v>
      </c>
    </row>
    <row r="177" spans="1:65" s="2" customFormat="1" ht="22" customHeight="1">
      <c r="A177" s="33"/>
      <c r="B177" s="162"/>
      <c r="C177" s="163" t="s">
        <v>284</v>
      </c>
      <c r="D177" s="163" t="s">
        <v>207</v>
      </c>
      <c r="E177" s="164" t="s">
        <v>285</v>
      </c>
      <c r="F177" s="165" t="s">
        <v>286</v>
      </c>
      <c r="G177" s="166" t="s">
        <v>224</v>
      </c>
      <c r="H177" s="167">
        <v>0.6</v>
      </c>
      <c r="I177" s="168"/>
      <c r="J177" s="169">
        <f>ROUND(I177*H177,2)</f>
        <v>0</v>
      </c>
      <c r="K177" s="165" t="s">
        <v>211</v>
      </c>
      <c r="L177" s="34"/>
      <c r="M177" s="170" t="s">
        <v>1</v>
      </c>
      <c r="N177" s="171" t="s">
        <v>39</v>
      </c>
      <c r="O177" s="59"/>
      <c r="P177" s="172">
        <f>O177*H177</f>
        <v>0</v>
      </c>
      <c r="Q177" s="172">
        <v>0.17818000000000001</v>
      </c>
      <c r="R177" s="172">
        <f>Q177*H177</f>
        <v>0.106908</v>
      </c>
      <c r="S177" s="172">
        <v>0</v>
      </c>
      <c r="T177" s="173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4" t="s">
        <v>132</v>
      </c>
      <c r="AT177" s="174" t="s">
        <v>207</v>
      </c>
      <c r="AU177" s="174" t="s">
        <v>84</v>
      </c>
      <c r="AY177" s="18" t="s">
        <v>204</v>
      </c>
      <c r="BE177" s="175">
        <f>IF(N177="základní",J177,0)</f>
        <v>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8" t="s">
        <v>82</v>
      </c>
      <c r="BK177" s="175">
        <f>ROUND(I177*H177,2)</f>
        <v>0</v>
      </c>
      <c r="BL177" s="18" t="s">
        <v>132</v>
      </c>
      <c r="BM177" s="174" t="s">
        <v>287</v>
      </c>
    </row>
    <row r="178" spans="1:65" s="2" customFormat="1" ht="27">
      <c r="A178" s="33"/>
      <c r="B178" s="34"/>
      <c r="C178" s="33"/>
      <c r="D178" s="176" t="s">
        <v>213</v>
      </c>
      <c r="E178" s="33"/>
      <c r="F178" s="177" t="s">
        <v>288</v>
      </c>
      <c r="G178" s="33"/>
      <c r="H178" s="33"/>
      <c r="I178" s="98"/>
      <c r="J178" s="33"/>
      <c r="K178" s="33"/>
      <c r="L178" s="34"/>
      <c r="M178" s="178"/>
      <c r="N178" s="179"/>
      <c r="O178" s="59"/>
      <c r="P178" s="59"/>
      <c r="Q178" s="59"/>
      <c r="R178" s="59"/>
      <c r="S178" s="59"/>
      <c r="T178" s="60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213</v>
      </c>
      <c r="AU178" s="18" t="s">
        <v>84</v>
      </c>
    </row>
    <row r="179" spans="1:65" s="13" customFormat="1" ht="10">
      <c r="B179" s="180"/>
      <c r="D179" s="176" t="s">
        <v>215</v>
      </c>
      <c r="E179" s="181" t="s">
        <v>1</v>
      </c>
      <c r="F179" s="182" t="s">
        <v>289</v>
      </c>
      <c r="H179" s="183">
        <v>0.6</v>
      </c>
      <c r="I179" s="184"/>
      <c r="L179" s="180"/>
      <c r="M179" s="185"/>
      <c r="N179" s="186"/>
      <c r="O179" s="186"/>
      <c r="P179" s="186"/>
      <c r="Q179" s="186"/>
      <c r="R179" s="186"/>
      <c r="S179" s="186"/>
      <c r="T179" s="187"/>
      <c r="AT179" s="181" t="s">
        <v>215</v>
      </c>
      <c r="AU179" s="181" t="s">
        <v>84</v>
      </c>
      <c r="AV179" s="13" t="s">
        <v>84</v>
      </c>
      <c r="AW179" s="13" t="s">
        <v>31</v>
      </c>
      <c r="AX179" s="13" t="s">
        <v>82</v>
      </c>
      <c r="AY179" s="181" t="s">
        <v>204</v>
      </c>
    </row>
    <row r="180" spans="1:65" s="2" customFormat="1" ht="33" customHeight="1">
      <c r="A180" s="33"/>
      <c r="B180" s="162"/>
      <c r="C180" s="163" t="s">
        <v>290</v>
      </c>
      <c r="D180" s="163" t="s">
        <v>207</v>
      </c>
      <c r="E180" s="164" t="s">
        <v>291</v>
      </c>
      <c r="F180" s="165" t="s">
        <v>292</v>
      </c>
      <c r="G180" s="166" t="s">
        <v>224</v>
      </c>
      <c r="H180" s="167">
        <v>3.052</v>
      </c>
      <c r="I180" s="168"/>
      <c r="J180" s="169">
        <f>ROUND(I180*H180,2)</f>
        <v>0</v>
      </c>
      <c r="K180" s="165" t="s">
        <v>211</v>
      </c>
      <c r="L180" s="34"/>
      <c r="M180" s="170" t="s">
        <v>1</v>
      </c>
      <c r="N180" s="171" t="s">
        <v>39</v>
      </c>
      <c r="O180" s="59"/>
      <c r="P180" s="172">
        <f>O180*H180</f>
        <v>0</v>
      </c>
      <c r="Q180" s="172">
        <v>8.4100000000000008E-3</v>
      </c>
      <c r="R180" s="172">
        <f>Q180*H180</f>
        <v>2.5667320000000004E-2</v>
      </c>
      <c r="S180" s="172">
        <v>0</v>
      </c>
      <c r="T180" s="173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4" t="s">
        <v>132</v>
      </c>
      <c r="AT180" s="174" t="s">
        <v>207</v>
      </c>
      <c r="AU180" s="174" t="s">
        <v>84</v>
      </c>
      <c r="AY180" s="18" t="s">
        <v>204</v>
      </c>
      <c r="BE180" s="175">
        <f>IF(N180="základní",J180,0)</f>
        <v>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8" t="s">
        <v>82</v>
      </c>
      <c r="BK180" s="175">
        <f>ROUND(I180*H180,2)</f>
        <v>0</v>
      </c>
      <c r="BL180" s="18" t="s">
        <v>132</v>
      </c>
      <c r="BM180" s="174" t="s">
        <v>293</v>
      </c>
    </row>
    <row r="181" spans="1:65" s="2" customFormat="1" ht="27">
      <c r="A181" s="33"/>
      <c r="B181" s="34"/>
      <c r="C181" s="33"/>
      <c r="D181" s="176" t="s">
        <v>213</v>
      </c>
      <c r="E181" s="33"/>
      <c r="F181" s="177" t="s">
        <v>294</v>
      </c>
      <c r="G181" s="33"/>
      <c r="H181" s="33"/>
      <c r="I181" s="98"/>
      <c r="J181" s="33"/>
      <c r="K181" s="33"/>
      <c r="L181" s="34"/>
      <c r="M181" s="178"/>
      <c r="N181" s="179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213</v>
      </c>
      <c r="AU181" s="18" t="s">
        <v>84</v>
      </c>
    </row>
    <row r="182" spans="1:65" s="13" customFormat="1" ht="10">
      <c r="B182" s="180"/>
      <c r="D182" s="176" t="s">
        <v>215</v>
      </c>
      <c r="E182" s="181" t="s">
        <v>1</v>
      </c>
      <c r="F182" s="182" t="s">
        <v>295</v>
      </c>
      <c r="H182" s="183">
        <v>3.052</v>
      </c>
      <c r="I182" s="184"/>
      <c r="L182" s="180"/>
      <c r="M182" s="185"/>
      <c r="N182" s="186"/>
      <c r="O182" s="186"/>
      <c r="P182" s="186"/>
      <c r="Q182" s="186"/>
      <c r="R182" s="186"/>
      <c r="S182" s="186"/>
      <c r="T182" s="187"/>
      <c r="AT182" s="181" t="s">
        <v>215</v>
      </c>
      <c r="AU182" s="181" t="s">
        <v>84</v>
      </c>
      <c r="AV182" s="13" t="s">
        <v>84</v>
      </c>
      <c r="AW182" s="13" t="s">
        <v>31</v>
      </c>
      <c r="AX182" s="13" t="s">
        <v>82</v>
      </c>
      <c r="AY182" s="181" t="s">
        <v>204</v>
      </c>
    </row>
    <row r="183" spans="1:65" s="12" customFormat="1" ht="22.75" customHeight="1">
      <c r="B183" s="149"/>
      <c r="D183" s="150" t="s">
        <v>73</v>
      </c>
      <c r="E183" s="160" t="s">
        <v>132</v>
      </c>
      <c r="F183" s="160" t="s">
        <v>296</v>
      </c>
      <c r="I183" s="152"/>
      <c r="J183" s="161">
        <f>BK183</f>
        <v>0</v>
      </c>
      <c r="L183" s="149"/>
      <c r="M183" s="154"/>
      <c r="N183" s="155"/>
      <c r="O183" s="155"/>
      <c r="P183" s="156">
        <f>SUM(P184:P195)</f>
        <v>0</v>
      </c>
      <c r="Q183" s="155"/>
      <c r="R183" s="156">
        <f>SUM(R184:R195)</f>
        <v>3.2109749999999999</v>
      </c>
      <c r="S183" s="155"/>
      <c r="T183" s="157">
        <f>SUM(T184:T195)</f>
        <v>0</v>
      </c>
      <c r="AR183" s="150" t="s">
        <v>82</v>
      </c>
      <c r="AT183" s="158" t="s">
        <v>73</v>
      </c>
      <c r="AU183" s="158" t="s">
        <v>82</v>
      </c>
      <c r="AY183" s="150" t="s">
        <v>204</v>
      </c>
      <c r="BK183" s="159">
        <f>SUM(BK184:BK195)</f>
        <v>0</v>
      </c>
    </row>
    <row r="184" spans="1:65" s="2" customFormat="1" ht="33" customHeight="1">
      <c r="A184" s="33"/>
      <c r="B184" s="162"/>
      <c r="C184" s="163" t="s">
        <v>8</v>
      </c>
      <c r="D184" s="163" t="s">
        <v>207</v>
      </c>
      <c r="E184" s="164" t="s">
        <v>297</v>
      </c>
      <c r="F184" s="165" t="s">
        <v>298</v>
      </c>
      <c r="G184" s="166" t="s">
        <v>254</v>
      </c>
      <c r="H184" s="167">
        <v>17.399999999999999</v>
      </c>
      <c r="I184" s="168"/>
      <c r="J184" s="169">
        <f>ROUND(I184*H184,2)</f>
        <v>0</v>
      </c>
      <c r="K184" s="165" t="s">
        <v>211</v>
      </c>
      <c r="L184" s="34"/>
      <c r="M184" s="170" t="s">
        <v>1</v>
      </c>
      <c r="N184" s="171" t="s">
        <v>39</v>
      </c>
      <c r="O184" s="59"/>
      <c r="P184" s="172">
        <f>O184*H184</f>
        <v>0</v>
      </c>
      <c r="Q184" s="172">
        <v>0</v>
      </c>
      <c r="R184" s="172">
        <f>Q184*H184</f>
        <v>0</v>
      </c>
      <c r="S184" s="172">
        <v>0</v>
      </c>
      <c r="T184" s="173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4" t="s">
        <v>132</v>
      </c>
      <c r="AT184" s="174" t="s">
        <v>207</v>
      </c>
      <c r="AU184" s="174" t="s">
        <v>84</v>
      </c>
      <c r="AY184" s="18" t="s">
        <v>204</v>
      </c>
      <c r="BE184" s="175">
        <f>IF(N184="základní",J184,0)</f>
        <v>0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8" t="s">
        <v>82</v>
      </c>
      <c r="BK184" s="175">
        <f>ROUND(I184*H184,2)</f>
        <v>0</v>
      </c>
      <c r="BL184" s="18" t="s">
        <v>132</v>
      </c>
      <c r="BM184" s="174" t="s">
        <v>299</v>
      </c>
    </row>
    <row r="185" spans="1:65" s="2" customFormat="1" ht="27">
      <c r="A185" s="33"/>
      <c r="B185" s="34"/>
      <c r="C185" s="33"/>
      <c r="D185" s="176" t="s">
        <v>213</v>
      </c>
      <c r="E185" s="33"/>
      <c r="F185" s="177" t="s">
        <v>300</v>
      </c>
      <c r="G185" s="33"/>
      <c r="H185" s="33"/>
      <c r="I185" s="98"/>
      <c r="J185" s="33"/>
      <c r="K185" s="33"/>
      <c r="L185" s="34"/>
      <c r="M185" s="178"/>
      <c r="N185" s="179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213</v>
      </c>
      <c r="AU185" s="18" t="s">
        <v>84</v>
      </c>
    </row>
    <row r="186" spans="1:65" s="13" customFormat="1" ht="10">
      <c r="B186" s="180"/>
      <c r="D186" s="176" t="s">
        <v>215</v>
      </c>
      <c r="E186" s="181" t="s">
        <v>121</v>
      </c>
      <c r="F186" s="182" t="s">
        <v>301</v>
      </c>
      <c r="H186" s="183">
        <v>17.399999999999999</v>
      </c>
      <c r="I186" s="184"/>
      <c r="L186" s="180"/>
      <c r="M186" s="185"/>
      <c r="N186" s="186"/>
      <c r="O186" s="186"/>
      <c r="P186" s="186"/>
      <c r="Q186" s="186"/>
      <c r="R186" s="186"/>
      <c r="S186" s="186"/>
      <c r="T186" s="187"/>
      <c r="AT186" s="181" t="s">
        <v>215</v>
      </c>
      <c r="AU186" s="181" t="s">
        <v>84</v>
      </c>
      <c r="AV186" s="13" t="s">
        <v>84</v>
      </c>
      <c r="AW186" s="13" t="s">
        <v>31</v>
      </c>
      <c r="AX186" s="13" t="s">
        <v>82</v>
      </c>
      <c r="AY186" s="181" t="s">
        <v>204</v>
      </c>
    </row>
    <row r="187" spans="1:65" s="2" customFormat="1" ht="44" customHeight="1">
      <c r="A187" s="33"/>
      <c r="B187" s="162"/>
      <c r="C187" s="188" t="s">
        <v>302</v>
      </c>
      <c r="D187" s="188" t="s">
        <v>234</v>
      </c>
      <c r="E187" s="189" t="s">
        <v>303</v>
      </c>
      <c r="F187" s="190" t="s">
        <v>304</v>
      </c>
      <c r="G187" s="191" t="s">
        <v>305</v>
      </c>
      <c r="H187" s="192">
        <v>17400</v>
      </c>
      <c r="I187" s="193"/>
      <c r="J187" s="194">
        <f>ROUND(I187*H187,2)</f>
        <v>0</v>
      </c>
      <c r="K187" s="190" t="s">
        <v>1</v>
      </c>
      <c r="L187" s="195"/>
      <c r="M187" s="196" t="s">
        <v>1</v>
      </c>
      <c r="N187" s="197" t="s">
        <v>39</v>
      </c>
      <c r="O187" s="59"/>
      <c r="P187" s="172">
        <f>O187*H187</f>
        <v>0</v>
      </c>
      <c r="Q187" s="172">
        <v>0</v>
      </c>
      <c r="R187" s="172">
        <f>Q187*H187</f>
        <v>0</v>
      </c>
      <c r="S187" s="172">
        <v>0</v>
      </c>
      <c r="T187" s="173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4" t="s">
        <v>237</v>
      </c>
      <c r="AT187" s="174" t="s">
        <v>234</v>
      </c>
      <c r="AU187" s="174" t="s">
        <v>84</v>
      </c>
      <c r="AY187" s="18" t="s">
        <v>204</v>
      </c>
      <c r="BE187" s="175">
        <f>IF(N187="základní",J187,0)</f>
        <v>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8" t="s">
        <v>82</v>
      </c>
      <c r="BK187" s="175">
        <f>ROUND(I187*H187,2)</f>
        <v>0</v>
      </c>
      <c r="BL187" s="18" t="s">
        <v>132</v>
      </c>
      <c r="BM187" s="174" t="s">
        <v>306</v>
      </c>
    </row>
    <row r="188" spans="1:65" s="2" customFormat="1" ht="27">
      <c r="A188" s="33"/>
      <c r="B188" s="34"/>
      <c r="C188" s="33"/>
      <c r="D188" s="176" t="s">
        <v>213</v>
      </c>
      <c r="E188" s="33"/>
      <c r="F188" s="177" t="s">
        <v>304</v>
      </c>
      <c r="G188" s="33"/>
      <c r="H188" s="33"/>
      <c r="I188" s="98"/>
      <c r="J188" s="33"/>
      <c r="K188" s="33"/>
      <c r="L188" s="34"/>
      <c r="M188" s="178"/>
      <c r="N188" s="179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213</v>
      </c>
      <c r="AU188" s="18" t="s">
        <v>84</v>
      </c>
    </row>
    <row r="189" spans="1:65" s="13" customFormat="1" ht="10">
      <c r="B189" s="180"/>
      <c r="D189" s="176" t="s">
        <v>215</v>
      </c>
      <c r="E189" s="181" t="s">
        <v>1</v>
      </c>
      <c r="F189" s="182" t="s">
        <v>307</v>
      </c>
      <c r="H189" s="183">
        <v>17400</v>
      </c>
      <c r="I189" s="184"/>
      <c r="L189" s="180"/>
      <c r="M189" s="185"/>
      <c r="N189" s="186"/>
      <c r="O189" s="186"/>
      <c r="P189" s="186"/>
      <c r="Q189" s="186"/>
      <c r="R189" s="186"/>
      <c r="S189" s="186"/>
      <c r="T189" s="187"/>
      <c r="AT189" s="181" t="s">
        <v>215</v>
      </c>
      <c r="AU189" s="181" t="s">
        <v>84</v>
      </c>
      <c r="AV189" s="13" t="s">
        <v>84</v>
      </c>
      <c r="AW189" s="13" t="s">
        <v>31</v>
      </c>
      <c r="AX189" s="13" t="s">
        <v>82</v>
      </c>
      <c r="AY189" s="181" t="s">
        <v>204</v>
      </c>
    </row>
    <row r="190" spans="1:65" s="2" customFormat="1" ht="22" customHeight="1">
      <c r="A190" s="33"/>
      <c r="B190" s="162"/>
      <c r="C190" s="163" t="s">
        <v>308</v>
      </c>
      <c r="D190" s="163" t="s">
        <v>207</v>
      </c>
      <c r="E190" s="164" t="s">
        <v>309</v>
      </c>
      <c r="F190" s="165" t="s">
        <v>310</v>
      </c>
      <c r="G190" s="166" t="s">
        <v>230</v>
      </c>
      <c r="H190" s="167">
        <v>24</v>
      </c>
      <c r="I190" s="168"/>
      <c r="J190" s="169">
        <f>ROUND(I190*H190,2)</f>
        <v>0</v>
      </c>
      <c r="K190" s="165" t="s">
        <v>211</v>
      </c>
      <c r="L190" s="34"/>
      <c r="M190" s="170" t="s">
        <v>1</v>
      </c>
      <c r="N190" s="171" t="s">
        <v>39</v>
      </c>
      <c r="O190" s="59"/>
      <c r="P190" s="172">
        <f>O190*H190</f>
        <v>0</v>
      </c>
      <c r="Q190" s="172">
        <v>5.8999999999999997E-2</v>
      </c>
      <c r="R190" s="172">
        <f>Q190*H190</f>
        <v>1.4159999999999999</v>
      </c>
      <c r="S190" s="172">
        <v>0</v>
      </c>
      <c r="T190" s="173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4" t="s">
        <v>132</v>
      </c>
      <c r="AT190" s="174" t="s">
        <v>207</v>
      </c>
      <c r="AU190" s="174" t="s">
        <v>84</v>
      </c>
      <c r="AY190" s="18" t="s">
        <v>204</v>
      </c>
      <c r="BE190" s="175">
        <f>IF(N190="základní",J190,0)</f>
        <v>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8" t="s">
        <v>82</v>
      </c>
      <c r="BK190" s="175">
        <f>ROUND(I190*H190,2)</f>
        <v>0</v>
      </c>
      <c r="BL190" s="18" t="s">
        <v>132</v>
      </c>
      <c r="BM190" s="174" t="s">
        <v>311</v>
      </c>
    </row>
    <row r="191" spans="1:65" s="2" customFormat="1" ht="36">
      <c r="A191" s="33"/>
      <c r="B191" s="34"/>
      <c r="C191" s="33"/>
      <c r="D191" s="176" t="s">
        <v>213</v>
      </c>
      <c r="E191" s="33"/>
      <c r="F191" s="177" t="s">
        <v>312</v>
      </c>
      <c r="G191" s="33"/>
      <c r="H191" s="33"/>
      <c r="I191" s="98"/>
      <c r="J191" s="33"/>
      <c r="K191" s="33"/>
      <c r="L191" s="34"/>
      <c r="M191" s="178"/>
      <c r="N191" s="179"/>
      <c r="O191" s="59"/>
      <c r="P191" s="59"/>
      <c r="Q191" s="59"/>
      <c r="R191" s="59"/>
      <c r="S191" s="59"/>
      <c r="T191" s="60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8" t="s">
        <v>213</v>
      </c>
      <c r="AU191" s="18" t="s">
        <v>84</v>
      </c>
    </row>
    <row r="192" spans="1:65" s="2" customFormat="1" ht="22" customHeight="1">
      <c r="A192" s="33"/>
      <c r="B192" s="162"/>
      <c r="C192" s="163" t="s">
        <v>313</v>
      </c>
      <c r="D192" s="163" t="s">
        <v>207</v>
      </c>
      <c r="E192" s="164" t="s">
        <v>314</v>
      </c>
      <c r="F192" s="165" t="s">
        <v>315</v>
      </c>
      <c r="G192" s="166" t="s">
        <v>280</v>
      </c>
      <c r="H192" s="167">
        <v>16.25</v>
      </c>
      <c r="I192" s="168"/>
      <c r="J192" s="169">
        <f>ROUND(I192*H192,2)</f>
        <v>0</v>
      </c>
      <c r="K192" s="165" t="s">
        <v>1</v>
      </c>
      <c r="L192" s="34"/>
      <c r="M192" s="170" t="s">
        <v>1</v>
      </c>
      <c r="N192" s="171" t="s">
        <v>39</v>
      </c>
      <c r="O192" s="59"/>
      <c r="P192" s="172">
        <f>O192*H192</f>
        <v>0</v>
      </c>
      <c r="Q192" s="172">
        <v>0.11046</v>
      </c>
      <c r="R192" s="172">
        <f>Q192*H192</f>
        <v>1.794975</v>
      </c>
      <c r="S192" s="172">
        <v>0</v>
      </c>
      <c r="T192" s="173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4" t="s">
        <v>132</v>
      </c>
      <c r="AT192" s="174" t="s">
        <v>207</v>
      </c>
      <c r="AU192" s="174" t="s">
        <v>84</v>
      </c>
      <c r="AY192" s="18" t="s">
        <v>204</v>
      </c>
      <c r="BE192" s="175">
        <f>IF(N192="základní",J192,0)</f>
        <v>0</v>
      </c>
      <c r="BF192" s="175">
        <f>IF(N192="snížená",J192,0)</f>
        <v>0</v>
      </c>
      <c r="BG192" s="175">
        <f>IF(N192="zákl. přenesená",J192,0)</f>
        <v>0</v>
      </c>
      <c r="BH192" s="175">
        <f>IF(N192="sníž. přenesená",J192,0)</f>
        <v>0</v>
      </c>
      <c r="BI192" s="175">
        <f>IF(N192="nulová",J192,0)</f>
        <v>0</v>
      </c>
      <c r="BJ192" s="18" t="s">
        <v>82</v>
      </c>
      <c r="BK192" s="175">
        <f>ROUND(I192*H192,2)</f>
        <v>0</v>
      </c>
      <c r="BL192" s="18" t="s">
        <v>132</v>
      </c>
      <c r="BM192" s="174" t="s">
        <v>316</v>
      </c>
    </row>
    <row r="193" spans="1:65" s="2" customFormat="1" ht="10">
      <c r="A193" s="33"/>
      <c r="B193" s="34"/>
      <c r="C193" s="33"/>
      <c r="D193" s="176" t="s">
        <v>213</v>
      </c>
      <c r="E193" s="33"/>
      <c r="F193" s="177" t="s">
        <v>317</v>
      </c>
      <c r="G193" s="33"/>
      <c r="H193" s="33"/>
      <c r="I193" s="98"/>
      <c r="J193" s="33"/>
      <c r="K193" s="33"/>
      <c r="L193" s="34"/>
      <c r="M193" s="178"/>
      <c r="N193" s="179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213</v>
      </c>
      <c r="AU193" s="18" t="s">
        <v>84</v>
      </c>
    </row>
    <row r="194" spans="1:65" s="2" customFormat="1" ht="27">
      <c r="A194" s="33"/>
      <c r="B194" s="34"/>
      <c r="C194" s="33"/>
      <c r="D194" s="176" t="s">
        <v>239</v>
      </c>
      <c r="E194" s="33"/>
      <c r="F194" s="198" t="s">
        <v>318</v>
      </c>
      <c r="G194" s="33"/>
      <c r="H194" s="33"/>
      <c r="I194" s="98"/>
      <c r="J194" s="33"/>
      <c r="K194" s="33"/>
      <c r="L194" s="34"/>
      <c r="M194" s="178"/>
      <c r="N194" s="179"/>
      <c r="O194" s="59"/>
      <c r="P194" s="59"/>
      <c r="Q194" s="59"/>
      <c r="R194" s="59"/>
      <c r="S194" s="59"/>
      <c r="T194" s="60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239</v>
      </c>
      <c r="AU194" s="18" t="s">
        <v>84</v>
      </c>
    </row>
    <row r="195" spans="1:65" s="13" customFormat="1" ht="10">
      <c r="B195" s="180"/>
      <c r="D195" s="176" t="s">
        <v>215</v>
      </c>
      <c r="E195" s="181" t="s">
        <v>1</v>
      </c>
      <c r="F195" s="182" t="s">
        <v>319</v>
      </c>
      <c r="H195" s="183">
        <v>16.25</v>
      </c>
      <c r="I195" s="184"/>
      <c r="L195" s="180"/>
      <c r="M195" s="185"/>
      <c r="N195" s="186"/>
      <c r="O195" s="186"/>
      <c r="P195" s="186"/>
      <c r="Q195" s="186"/>
      <c r="R195" s="186"/>
      <c r="S195" s="186"/>
      <c r="T195" s="187"/>
      <c r="AT195" s="181" t="s">
        <v>215</v>
      </c>
      <c r="AU195" s="181" t="s">
        <v>84</v>
      </c>
      <c r="AV195" s="13" t="s">
        <v>84</v>
      </c>
      <c r="AW195" s="13" t="s">
        <v>31</v>
      </c>
      <c r="AX195" s="13" t="s">
        <v>82</v>
      </c>
      <c r="AY195" s="181" t="s">
        <v>204</v>
      </c>
    </row>
    <row r="196" spans="1:65" s="12" customFormat="1" ht="22.75" customHeight="1">
      <c r="B196" s="149"/>
      <c r="D196" s="150" t="s">
        <v>73</v>
      </c>
      <c r="E196" s="160" t="s">
        <v>241</v>
      </c>
      <c r="F196" s="160" t="s">
        <v>320</v>
      </c>
      <c r="I196" s="152"/>
      <c r="J196" s="161">
        <f>BK196</f>
        <v>0</v>
      </c>
      <c r="L196" s="149"/>
      <c r="M196" s="154"/>
      <c r="N196" s="155"/>
      <c r="O196" s="155"/>
      <c r="P196" s="156">
        <f>SUM(P197:P268)</f>
        <v>0</v>
      </c>
      <c r="Q196" s="155"/>
      <c r="R196" s="156">
        <f>SUM(R197:R268)</f>
        <v>37.473796329999992</v>
      </c>
      <c r="S196" s="155"/>
      <c r="T196" s="157">
        <f>SUM(T197:T268)</f>
        <v>0</v>
      </c>
      <c r="AR196" s="150" t="s">
        <v>82</v>
      </c>
      <c r="AT196" s="158" t="s">
        <v>73</v>
      </c>
      <c r="AU196" s="158" t="s">
        <v>82</v>
      </c>
      <c r="AY196" s="150" t="s">
        <v>204</v>
      </c>
      <c r="BK196" s="159">
        <f>SUM(BK197:BK268)</f>
        <v>0</v>
      </c>
    </row>
    <row r="197" spans="1:65" s="2" customFormat="1" ht="33" customHeight="1">
      <c r="A197" s="33"/>
      <c r="B197" s="162"/>
      <c r="C197" s="163" t="s">
        <v>321</v>
      </c>
      <c r="D197" s="163" t="s">
        <v>207</v>
      </c>
      <c r="E197" s="164" t="s">
        <v>322</v>
      </c>
      <c r="F197" s="165" t="s">
        <v>323</v>
      </c>
      <c r="G197" s="166" t="s">
        <v>224</v>
      </c>
      <c r="H197" s="167">
        <v>146.61799999999999</v>
      </c>
      <c r="I197" s="168"/>
      <c r="J197" s="169">
        <f>ROUND(I197*H197,2)</f>
        <v>0</v>
      </c>
      <c r="K197" s="165" t="s">
        <v>211</v>
      </c>
      <c r="L197" s="34"/>
      <c r="M197" s="170" t="s">
        <v>1</v>
      </c>
      <c r="N197" s="171" t="s">
        <v>39</v>
      </c>
      <c r="O197" s="59"/>
      <c r="P197" s="172">
        <f>O197*H197</f>
        <v>0</v>
      </c>
      <c r="Q197" s="172">
        <v>4.3800000000000002E-3</v>
      </c>
      <c r="R197" s="172">
        <f>Q197*H197</f>
        <v>0.64218684000000004</v>
      </c>
      <c r="S197" s="172">
        <v>0</v>
      </c>
      <c r="T197" s="173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4" t="s">
        <v>132</v>
      </c>
      <c r="AT197" s="174" t="s">
        <v>207</v>
      </c>
      <c r="AU197" s="174" t="s">
        <v>84</v>
      </c>
      <c r="AY197" s="18" t="s">
        <v>204</v>
      </c>
      <c r="BE197" s="175">
        <f>IF(N197="základní",J197,0)</f>
        <v>0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8" t="s">
        <v>82</v>
      </c>
      <c r="BK197" s="175">
        <f>ROUND(I197*H197,2)</f>
        <v>0</v>
      </c>
      <c r="BL197" s="18" t="s">
        <v>132</v>
      </c>
      <c r="BM197" s="174" t="s">
        <v>324</v>
      </c>
    </row>
    <row r="198" spans="1:65" s="2" customFormat="1" ht="27">
      <c r="A198" s="33"/>
      <c r="B198" s="34"/>
      <c r="C198" s="33"/>
      <c r="D198" s="176" t="s">
        <v>213</v>
      </c>
      <c r="E198" s="33"/>
      <c r="F198" s="177" t="s">
        <v>325</v>
      </c>
      <c r="G198" s="33"/>
      <c r="H198" s="33"/>
      <c r="I198" s="98"/>
      <c r="J198" s="33"/>
      <c r="K198" s="33"/>
      <c r="L198" s="34"/>
      <c r="M198" s="178"/>
      <c r="N198" s="179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213</v>
      </c>
      <c r="AU198" s="18" t="s">
        <v>84</v>
      </c>
    </row>
    <row r="199" spans="1:65" s="13" customFormat="1" ht="10">
      <c r="B199" s="180"/>
      <c r="D199" s="176" t="s">
        <v>215</v>
      </c>
      <c r="E199" s="181" t="s">
        <v>1</v>
      </c>
      <c r="F199" s="182" t="s">
        <v>326</v>
      </c>
      <c r="H199" s="183">
        <v>146.61799999999999</v>
      </c>
      <c r="I199" s="184"/>
      <c r="L199" s="180"/>
      <c r="M199" s="185"/>
      <c r="N199" s="186"/>
      <c r="O199" s="186"/>
      <c r="P199" s="186"/>
      <c r="Q199" s="186"/>
      <c r="R199" s="186"/>
      <c r="S199" s="186"/>
      <c r="T199" s="187"/>
      <c r="AT199" s="181" t="s">
        <v>215</v>
      </c>
      <c r="AU199" s="181" t="s">
        <v>84</v>
      </c>
      <c r="AV199" s="13" t="s">
        <v>84</v>
      </c>
      <c r="AW199" s="13" t="s">
        <v>31</v>
      </c>
      <c r="AX199" s="13" t="s">
        <v>82</v>
      </c>
      <c r="AY199" s="181" t="s">
        <v>204</v>
      </c>
    </row>
    <row r="200" spans="1:65" s="2" customFormat="1" ht="33" customHeight="1">
      <c r="A200" s="33"/>
      <c r="B200" s="162"/>
      <c r="C200" s="163" t="s">
        <v>327</v>
      </c>
      <c r="D200" s="163" t="s">
        <v>207</v>
      </c>
      <c r="E200" s="164" t="s">
        <v>328</v>
      </c>
      <c r="F200" s="165" t="s">
        <v>329</v>
      </c>
      <c r="G200" s="166" t="s">
        <v>224</v>
      </c>
      <c r="H200" s="167">
        <v>8.74</v>
      </c>
      <c r="I200" s="168"/>
      <c r="J200" s="169">
        <f>ROUND(I200*H200,2)</f>
        <v>0</v>
      </c>
      <c r="K200" s="165" t="s">
        <v>211</v>
      </c>
      <c r="L200" s="34"/>
      <c r="M200" s="170" t="s">
        <v>1</v>
      </c>
      <c r="N200" s="171" t="s">
        <v>39</v>
      </c>
      <c r="O200" s="59"/>
      <c r="P200" s="172">
        <f>O200*H200</f>
        <v>0</v>
      </c>
      <c r="Q200" s="172">
        <v>1.8380000000000001E-2</v>
      </c>
      <c r="R200" s="172">
        <f>Q200*H200</f>
        <v>0.16064120000000001</v>
      </c>
      <c r="S200" s="172">
        <v>0</v>
      </c>
      <c r="T200" s="173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4" t="s">
        <v>132</v>
      </c>
      <c r="AT200" s="174" t="s">
        <v>207</v>
      </c>
      <c r="AU200" s="174" t="s">
        <v>84</v>
      </c>
      <c r="AY200" s="18" t="s">
        <v>204</v>
      </c>
      <c r="BE200" s="175">
        <f>IF(N200="základní",J200,0)</f>
        <v>0</v>
      </c>
      <c r="BF200" s="175">
        <f>IF(N200="snížená",J200,0)</f>
        <v>0</v>
      </c>
      <c r="BG200" s="175">
        <f>IF(N200="zákl. přenesená",J200,0)</f>
        <v>0</v>
      </c>
      <c r="BH200" s="175">
        <f>IF(N200="sníž. přenesená",J200,0)</f>
        <v>0</v>
      </c>
      <c r="BI200" s="175">
        <f>IF(N200="nulová",J200,0)</f>
        <v>0</v>
      </c>
      <c r="BJ200" s="18" t="s">
        <v>82</v>
      </c>
      <c r="BK200" s="175">
        <f>ROUND(I200*H200,2)</f>
        <v>0</v>
      </c>
      <c r="BL200" s="18" t="s">
        <v>132</v>
      </c>
      <c r="BM200" s="174" t="s">
        <v>330</v>
      </c>
    </row>
    <row r="201" spans="1:65" s="2" customFormat="1" ht="36">
      <c r="A201" s="33"/>
      <c r="B201" s="34"/>
      <c r="C201" s="33"/>
      <c r="D201" s="176" t="s">
        <v>213</v>
      </c>
      <c r="E201" s="33"/>
      <c r="F201" s="177" t="s">
        <v>331</v>
      </c>
      <c r="G201" s="33"/>
      <c r="H201" s="33"/>
      <c r="I201" s="98"/>
      <c r="J201" s="33"/>
      <c r="K201" s="33"/>
      <c r="L201" s="34"/>
      <c r="M201" s="178"/>
      <c r="N201" s="179"/>
      <c r="O201" s="59"/>
      <c r="P201" s="59"/>
      <c r="Q201" s="59"/>
      <c r="R201" s="59"/>
      <c r="S201" s="59"/>
      <c r="T201" s="60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213</v>
      </c>
      <c r="AU201" s="18" t="s">
        <v>84</v>
      </c>
    </row>
    <row r="202" spans="1:65" s="13" customFormat="1" ht="10">
      <c r="B202" s="180"/>
      <c r="D202" s="176" t="s">
        <v>215</v>
      </c>
      <c r="E202" s="181" t="s">
        <v>1</v>
      </c>
      <c r="F202" s="182" t="s">
        <v>332</v>
      </c>
      <c r="H202" s="183">
        <v>8.74</v>
      </c>
      <c r="I202" s="184"/>
      <c r="L202" s="180"/>
      <c r="M202" s="185"/>
      <c r="N202" s="186"/>
      <c r="O202" s="186"/>
      <c r="P202" s="186"/>
      <c r="Q202" s="186"/>
      <c r="R202" s="186"/>
      <c r="S202" s="186"/>
      <c r="T202" s="187"/>
      <c r="AT202" s="181" t="s">
        <v>215</v>
      </c>
      <c r="AU202" s="181" t="s">
        <v>84</v>
      </c>
      <c r="AV202" s="13" t="s">
        <v>84</v>
      </c>
      <c r="AW202" s="13" t="s">
        <v>31</v>
      </c>
      <c r="AX202" s="13" t="s">
        <v>82</v>
      </c>
      <c r="AY202" s="181" t="s">
        <v>204</v>
      </c>
    </row>
    <row r="203" spans="1:65" s="2" customFormat="1" ht="33" customHeight="1">
      <c r="A203" s="33"/>
      <c r="B203" s="162"/>
      <c r="C203" s="163" t="s">
        <v>7</v>
      </c>
      <c r="D203" s="163" t="s">
        <v>207</v>
      </c>
      <c r="E203" s="164" t="s">
        <v>333</v>
      </c>
      <c r="F203" s="165" t="s">
        <v>334</v>
      </c>
      <c r="G203" s="166" t="s">
        <v>224</v>
      </c>
      <c r="H203" s="167">
        <v>146.61799999999999</v>
      </c>
      <c r="I203" s="168"/>
      <c r="J203" s="169">
        <f>ROUND(I203*H203,2)</f>
        <v>0</v>
      </c>
      <c r="K203" s="165" t="s">
        <v>211</v>
      </c>
      <c r="L203" s="34"/>
      <c r="M203" s="170" t="s">
        <v>1</v>
      </c>
      <c r="N203" s="171" t="s">
        <v>39</v>
      </c>
      <c r="O203" s="59"/>
      <c r="P203" s="172">
        <f>O203*H203</f>
        <v>0</v>
      </c>
      <c r="Q203" s="172">
        <v>6.5599999999999999E-3</v>
      </c>
      <c r="R203" s="172">
        <f>Q203*H203</f>
        <v>0.9618140799999999</v>
      </c>
      <c r="S203" s="172">
        <v>0</v>
      </c>
      <c r="T203" s="173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4" t="s">
        <v>132</v>
      </c>
      <c r="AT203" s="174" t="s">
        <v>207</v>
      </c>
      <c r="AU203" s="174" t="s">
        <v>84</v>
      </c>
      <c r="AY203" s="18" t="s">
        <v>204</v>
      </c>
      <c r="BE203" s="175">
        <f>IF(N203="základní",J203,0)</f>
        <v>0</v>
      </c>
      <c r="BF203" s="175">
        <f>IF(N203="snížená",J203,0)</f>
        <v>0</v>
      </c>
      <c r="BG203" s="175">
        <f>IF(N203="zákl. přenesená",J203,0)</f>
        <v>0</v>
      </c>
      <c r="BH203" s="175">
        <f>IF(N203="sníž. přenesená",J203,0)</f>
        <v>0</v>
      </c>
      <c r="BI203" s="175">
        <f>IF(N203="nulová",J203,0)</f>
        <v>0</v>
      </c>
      <c r="BJ203" s="18" t="s">
        <v>82</v>
      </c>
      <c r="BK203" s="175">
        <f>ROUND(I203*H203,2)</f>
        <v>0</v>
      </c>
      <c r="BL203" s="18" t="s">
        <v>132</v>
      </c>
      <c r="BM203" s="174" t="s">
        <v>335</v>
      </c>
    </row>
    <row r="204" spans="1:65" s="2" customFormat="1" ht="36">
      <c r="A204" s="33"/>
      <c r="B204" s="34"/>
      <c r="C204" s="33"/>
      <c r="D204" s="176" t="s">
        <v>213</v>
      </c>
      <c r="E204" s="33"/>
      <c r="F204" s="177" t="s">
        <v>336</v>
      </c>
      <c r="G204" s="33"/>
      <c r="H204" s="33"/>
      <c r="I204" s="98"/>
      <c r="J204" s="33"/>
      <c r="K204" s="33"/>
      <c r="L204" s="34"/>
      <c r="M204" s="178"/>
      <c r="N204" s="179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213</v>
      </c>
      <c r="AU204" s="18" t="s">
        <v>84</v>
      </c>
    </row>
    <row r="205" spans="1:65" s="13" customFormat="1" ht="10">
      <c r="B205" s="180"/>
      <c r="D205" s="176" t="s">
        <v>215</v>
      </c>
      <c r="E205" s="181" t="s">
        <v>1</v>
      </c>
      <c r="F205" s="182" t="s">
        <v>326</v>
      </c>
      <c r="H205" s="183">
        <v>146.61799999999999</v>
      </c>
      <c r="I205" s="184"/>
      <c r="L205" s="180"/>
      <c r="M205" s="185"/>
      <c r="N205" s="186"/>
      <c r="O205" s="186"/>
      <c r="P205" s="186"/>
      <c r="Q205" s="186"/>
      <c r="R205" s="186"/>
      <c r="S205" s="186"/>
      <c r="T205" s="187"/>
      <c r="AT205" s="181" t="s">
        <v>215</v>
      </c>
      <c r="AU205" s="181" t="s">
        <v>84</v>
      </c>
      <c r="AV205" s="13" t="s">
        <v>84</v>
      </c>
      <c r="AW205" s="13" t="s">
        <v>31</v>
      </c>
      <c r="AX205" s="13" t="s">
        <v>82</v>
      </c>
      <c r="AY205" s="181" t="s">
        <v>204</v>
      </c>
    </row>
    <row r="206" spans="1:65" s="2" customFormat="1" ht="22" customHeight="1">
      <c r="A206" s="33"/>
      <c r="B206" s="162"/>
      <c r="C206" s="163" t="s">
        <v>337</v>
      </c>
      <c r="D206" s="163" t="s">
        <v>207</v>
      </c>
      <c r="E206" s="164" t="s">
        <v>338</v>
      </c>
      <c r="F206" s="165" t="s">
        <v>339</v>
      </c>
      <c r="G206" s="166" t="s">
        <v>224</v>
      </c>
      <c r="H206" s="167">
        <v>3.1</v>
      </c>
      <c r="I206" s="168"/>
      <c r="J206" s="169">
        <f>ROUND(I206*H206,2)</f>
        <v>0</v>
      </c>
      <c r="K206" s="165" t="s">
        <v>211</v>
      </c>
      <c r="L206" s="34"/>
      <c r="M206" s="170" t="s">
        <v>1</v>
      </c>
      <c r="N206" s="171" t="s">
        <v>39</v>
      </c>
      <c r="O206" s="59"/>
      <c r="P206" s="172">
        <f>O206*H206</f>
        <v>0</v>
      </c>
      <c r="Q206" s="172">
        <v>3.3579999999999999E-2</v>
      </c>
      <c r="R206" s="172">
        <f>Q206*H206</f>
        <v>0.104098</v>
      </c>
      <c r="S206" s="172">
        <v>0</v>
      </c>
      <c r="T206" s="173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4" t="s">
        <v>132</v>
      </c>
      <c r="AT206" s="174" t="s">
        <v>207</v>
      </c>
      <c r="AU206" s="174" t="s">
        <v>84</v>
      </c>
      <c r="AY206" s="18" t="s">
        <v>204</v>
      </c>
      <c r="BE206" s="175">
        <f>IF(N206="základní",J206,0)</f>
        <v>0</v>
      </c>
      <c r="BF206" s="175">
        <f>IF(N206="snížená",J206,0)</f>
        <v>0</v>
      </c>
      <c r="BG206" s="175">
        <f>IF(N206="zákl. přenesená",J206,0)</f>
        <v>0</v>
      </c>
      <c r="BH206" s="175">
        <f>IF(N206="sníž. přenesená",J206,0)</f>
        <v>0</v>
      </c>
      <c r="BI206" s="175">
        <f>IF(N206="nulová",J206,0)</f>
        <v>0</v>
      </c>
      <c r="BJ206" s="18" t="s">
        <v>82</v>
      </c>
      <c r="BK206" s="175">
        <f>ROUND(I206*H206,2)</f>
        <v>0</v>
      </c>
      <c r="BL206" s="18" t="s">
        <v>132</v>
      </c>
      <c r="BM206" s="174" t="s">
        <v>340</v>
      </c>
    </row>
    <row r="207" spans="1:65" s="2" customFormat="1" ht="18">
      <c r="A207" s="33"/>
      <c r="B207" s="34"/>
      <c r="C207" s="33"/>
      <c r="D207" s="176" t="s">
        <v>213</v>
      </c>
      <c r="E207" s="33"/>
      <c r="F207" s="177" t="s">
        <v>341</v>
      </c>
      <c r="G207" s="33"/>
      <c r="H207" s="33"/>
      <c r="I207" s="98"/>
      <c r="J207" s="33"/>
      <c r="K207" s="33"/>
      <c r="L207" s="34"/>
      <c r="M207" s="178"/>
      <c r="N207" s="179"/>
      <c r="O207" s="59"/>
      <c r="P207" s="59"/>
      <c r="Q207" s="59"/>
      <c r="R207" s="59"/>
      <c r="S207" s="59"/>
      <c r="T207" s="60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213</v>
      </c>
      <c r="AU207" s="18" t="s">
        <v>84</v>
      </c>
    </row>
    <row r="208" spans="1:65" s="13" customFormat="1" ht="10">
      <c r="B208" s="180"/>
      <c r="D208" s="176" t="s">
        <v>215</v>
      </c>
      <c r="E208" s="181" t="s">
        <v>1</v>
      </c>
      <c r="F208" s="182" t="s">
        <v>342</v>
      </c>
      <c r="H208" s="183">
        <v>3.1</v>
      </c>
      <c r="I208" s="184"/>
      <c r="L208" s="180"/>
      <c r="M208" s="185"/>
      <c r="N208" s="186"/>
      <c r="O208" s="186"/>
      <c r="P208" s="186"/>
      <c r="Q208" s="186"/>
      <c r="R208" s="186"/>
      <c r="S208" s="186"/>
      <c r="T208" s="187"/>
      <c r="AT208" s="181" t="s">
        <v>215</v>
      </c>
      <c r="AU208" s="181" t="s">
        <v>84</v>
      </c>
      <c r="AV208" s="13" t="s">
        <v>84</v>
      </c>
      <c r="AW208" s="13" t="s">
        <v>31</v>
      </c>
      <c r="AX208" s="13" t="s">
        <v>82</v>
      </c>
      <c r="AY208" s="181" t="s">
        <v>204</v>
      </c>
    </row>
    <row r="209" spans="1:65" s="2" customFormat="1" ht="33" customHeight="1">
      <c r="A209" s="33"/>
      <c r="B209" s="162"/>
      <c r="C209" s="163" t="s">
        <v>343</v>
      </c>
      <c r="D209" s="163" t="s">
        <v>207</v>
      </c>
      <c r="E209" s="164" t="s">
        <v>344</v>
      </c>
      <c r="F209" s="165" t="s">
        <v>345</v>
      </c>
      <c r="G209" s="166" t="s">
        <v>224</v>
      </c>
      <c r="H209" s="167">
        <v>28.198</v>
      </c>
      <c r="I209" s="168"/>
      <c r="J209" s="169">
        <f>ROUND(I209*H209,2)</f>
        <v>0</v>
      </c>
      <c r="K209" s="165" t="s">
        <v>211</v>
      </c>
      <c r="L209" s="34"/>
      <c r="M209" s="170" t="s">
        <v>1</v>
      </c>
      <c r="N209" s="171" t="s">
        <v>39</v>
      </c>
      <c r="O209" s="59"/>
      <c r="P209" s="172">
        <f>O209*H209</f>
        <v>0</v>
      </c>
      <c r="Q209" s="172">
        <v>1.7000000000000001E-2</v>
      </c>
      <c r="R209" s="172">
        <f>Q209*H209</f>
        <v>0.47936600000000001</v>
      </c>
      <c r="S209" s="172">
        <v>0</v>
      </c>
      <c r="T209" s="173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4" t="s">
        <v>132</v>
      </c>
      <c r="AT209" s="174" t="s">
        <v>207</v>
      </c>
      <c r="AU209" s="174" t="s">
        <v>84</v>
      </c>
      <c r="AY209" s="18" t="s">
        <v>204</v>
      </c>
      <c r="BE209" s="175">
        <f>IF(N209="základní",J209,0)</f>
        <v>0</v>
      </c>
      <c r="BF209" s="175">
        <f>IF(N209="snížená",J209,0)</f>
        <v>0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18" t="s">
        <v>82</v>
      </c>
      <c r="BK209" s="175">
        <f>ROUND(I209*H209,2)</f>
        <v>0</v>
      </c>
      <c r="BL209" s="18" t="s">
        <v>132</v>
      </c>
      <c r="BM209" s="174" t="s">
        <v>346</v>
      </c>
    </row>
    <row r="210" spans="1:65" s="2" customFormat="1" ht="36">
      <c r="A210" s="33"/>
      <c r="B210" s="34"/>
      <c r="C210" s="33"/>
      <c r="D210" s="176" t="s">
        <v>213</v>
      </c>
      <c r="E210" s="33"/>
      <c r="F210" s="177" t="s">
        <v>347</v>
      </c>
      <c r="G210" s="33"/>
      <c r="H210" s="33"/>
      <c r="I210" s="98"/>
      <c r="J210" s="33"/>
      <c r="K210" s="33"/>
      <c r="L210" s="34"/>
      <c r="M210" s="178"/>
      <c r="N210" s="179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213</v>
      </c>
      <c r="AU210" s="18" t="s">
        <v>84</v>
      </c>
    </row>
    <row r="211" spans="1:65" s="13" customFormat="1" ht="10">
      <c r="B211" s="180"/>
      <c r="D211" s="176" t="s">
        <v>215</v>
      </c>
      <c r="E211" s="181" t="s">
        <v>1</v>
      </c>
      <c r="F211" s="182" t="s">
        <v>117</v>
      </c>
      <c r="H211" s="183">
        <v>28.198</v>
      </c>
      <c r="I211" s="184"/>
      <c r="L211" s="180"/>
      <c r="M211" s="185"/>
      <c r="N211" s="186"/>
      <c r="O211" s="186"/>
      <c r="P211" s="186"/>
      <c r="Q211" s="186"/>
      <c r="R211" s="186"/>
      <c r="S211" s="186"/>
      <c r="T211" s="187"/>
      <c r="AT211" s="181" t="s">
        <v>215</v>
      </c>
      <c r="AU211" s="181" t="s">
        <v>84</v>
      </c>
      <c r="AV211" s="13" t="s">
        <v>84</v>
      </c>
      <c r="AW211" s="13" t="s">
        <v>31</v>
      </c>
      <c r="AX211" s="13" t="s">
        <v>82</v>
      </c>
      <c r="AY211" s="181" t="s">
        <v>204</v>
      </c>
    </row>
    <row r="212" spans="1:65" s="2" customFormat="1" ht="22" customHeight="1">
      <c r="A212" s="33"/>
      <c r="B212" s="162"/>
      <c r="C212" s="163" t="s">
        <v>348</v>
      </c>
      <c r="D212" s="163" t="s">
        <v>207</v>
      </c>
      <c r="E212" s="164" t="s">
        <v>349</v>
      </c>
      <c r="F212" s="165" t="s">
        <v>350</v>
      </c>
      <c r="G212" s="166" t="s">
        <v>280</v>
      </c>
      <c r="H212" s="167">
        <v>11.6</v>
      </c>
      <c r="I212" s="168"/>
      <c r="J212" s="169">
        <f>ROUND(I212*H212,2)</f>
        <v>0</v>
      </c>
      <c r="K212" s="165" t="s">
        <v>211</v>
      </c>
      <c r="L212" s="34"/>
      <c r="M212" s="170" t="s">
        <v>1</v>
      </c>
      <c r="N212" s="171" t="s">
        <v>39</v>
      </c>
      <c r="O212" s="59"/>
      <c r="P212" s="172">
        <f>O212*H212</f>
        <v>0</v>
      </c>
      <c r="Q212" s="172">
        <v>1.5E-3</v>
      </c>
      <c r="R212" s="172">
        <f>Q212*H212</f>
        <v>1.7399999999999999E-2</v>
      </c>
      <c r="S212" s="172">
        <v>0</v>
      </c>
      <c r="T212" s="173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4" t="s">
        <v>132</v>
      </c>
      <c r="AT212" s="174" t="s">
        <v>207</v>
      </c>
      <c r="AU212" s="174" t="s">
        <v>84</v>
      </c>
      <c r="AY212" s="18" t="s">
        <v>204</v>
      </c>
      <c r="BE212" s="175">
        <f>IF(N212="základní",J212,0)</f>
        <v>0</v>
      </c>
      <c r="BF212" s="175">
        <f>IF(N212="snížená",J212,0)</f>
        <v>0</v>
      </c>
      <c r="BG212" s="175">
        <f>IF(N212="zákl. přenesená",J212,0)</f>
        <v>0</v>
      </c>
      <c r="BH212" s="175">
        <f>IF(N212="sníž. přenesená",J212,0)</f>
        <v>0</v>
      </c>
      <c r="BI212" s="175">
        <f>IF(N212="nulová",J212,0)</f>
        <v>0</v>
      </c>
      <c r="BJ212" s="18" t="s">
        <v>82</v>
      </c>
      <c r="BK212" s="175">
        <f>ROUND(I212*H212,2)</f>
        <v>0</v>
      </c>
      <c r="BL212" s="18" t="s">
        <v>132</v>
      </c>
      <c r="BM212" s="174" t="s">
        <v>351</v>
      </c>
    </row>
    <row r="213" spans="1:65" s="2" customFormat="1" ht="18">
      <c r="A213" s="33"/>
      <c r="B213" s="34"/>
      <c r="C213" s="33"/>
      <c r="D213" s="176" t="s">
        <v>213</v>
      </c>
      <c r="E213" s="33"/>
      <c r="F213" s="177" t="s">
        <v>352</v>
      </c>
      <c r="G213" s="33"/>
      <c r="H213" s="33"/>
      <c r="I213" s="98"/>
      <c r="J213" s="33"/>
      <c r="K213" s="33"/>
      <c r="L213" s="34"/>
      <c r="M213" s="178"/>
      <c r="N213" s="179"/>
      <c r="O213" s="59"/>
      <c r="P213" s="59"/>
      <c r="Q213" s="59"/>
      <c r="R213" s="59"/>
      <c r="S213" s="59"/>
      <c r="T213" s="60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8" t="s">
        <v>213</v>
      </c>
      <c r="AU213" s="18" t="s">
        <v>84</v>
      </c>
    </row>
    <row r="214" spans="1:65" s="13" customFormat="1" ht="10">
      <c r="B214" s="180"/>
      <c r="D214" s="176" t="s">
        <v>215</v>
      </c>
      <c r="E214" s="181" t="s">
        <v>1</v>
      </c>
      <c r="F214" s="182" t="s">
        <v>353</v>
      </c>
      <c r="H214" s="183">
        <v>11.6</v>
      </c>
      <c r="I214" s="184"/>
      <c r="L214" s="180"/>
      <c r="M214" s="185"/>
      <c r="N214" s="186"/>
      <c r="O214" s="186"/>
      <c r="P214" s="186"/>
      <c r="Q214" s="186"/>
      <c r="R214" s="186"/>
      <c r="S214" s="186"/>
      <c r="T214" s="187"/>
      <c r="AT214" s="181" t="s">
        <v>215</v>
      </c>
      <c r="AU214" s="181" t="s">
        <v>84</v>
      </c>
      <c r="AV214" s="13" t="s">
        <v>84</v>
      </c>
      <c r="AW214" s="13" t="s">
        <v>31</v>
      </c>
      <c r="AX214" s="13" t="s">
        <v>82</v>
      </c>
      <c r="AY214" s="181" t="s">
        <v>204</v>
      </c>
    </row>
    <row r="215" spans="1:65" s="2" customFormat="1" ht="33" customHeight="1">
      <c r="A215" s="33"/>
      <c r="B215" s="162"/>
      <c r="C215" s="163" t="s">
        <v>354</v>
      </c>
      <c r="D215" s="163" t="s">
        <v>207</v>
      </c>
      <c r="E215" s="164" t="s">
        <v>355</v>
      </c>
      <c r="F215" s="165" t="s">
        <v>356</v>
      </c>
      <c r="G215" s="166" t="s">
        <v>210</v>
      </c>
      <c r="H215" s="167">
        <v>4.53</v>
      </c>
      <c r="I215" s="168"/>
      <c r="J215" s="169">
        <f>ROUND(I215*H215,2)</f>
        <v>0</v>
      </c>
      <c r="K215" s="165" t="s">
        <v>211</v>
      </c>
      <c r="L215" s="34"/>
      <c r="M215" s="170" t="s">
        <v>1</v>
      </c>
      <c r="N215" s="171" t="s">
        <v>39</v>
      </c>
      <c r="O215" s="59"/>
      <c r="P215" s="172">
        <f>O215*H215</f>
        <v>0</v>
      </c>
      <c r="Q215" s="172">
        <v>2.45329</v>
      </c>
      <c r="R215" s="172">
        <f>Q215*H215</f>
        <v>11.113403700000001</v>
      </c>
      <c r="S215" s="172">
        <v>0</v>
      </c>
      <c r="T215" s="173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4" t="s">
        <v>132</v>
      </c>
      <c r="AT215" s="174" t="s">
        <v>207</v>
      </c>
      <c r="AU215" s="174" t="s">
        <v>84</v>
      </c>
      <c r="AY215" s="18" t="s">
        <v>204</v>
      </c>
      <c r="BE215" s="175">
        <f>IF(N215="základní",J215,0)</f>
        <v>0</v>
      </c>
      <c r="BF215" s="175">
        <f>IF(N215="snížená",J215,0)</f>
        <v>0</v>
      </c>
      <c r="BG215" s="175">
        <f>IF(N215="zákl. přenesená",J215,0)</f>
        <v>0</v>
      </c>
      <c r="BH215" s="175">
        <f>IF(N215="sníž. přenesená",J215,0)</f>
        <v>0</v>
      </c>
      <c r="BI215" s="175">
        <f>IF(N215="nulová",J215,0)</f>
        <v>0</v>
      </c>
      <c r="BJ215" s="18" t="s">
        <v>82</v>
      </c>
      <c r="BK215" s="175">
        <f>ROUND(I215*H215,2)</f>
        <v>0</v>
      </c>
      <c r="BL215" s="18" t="s">
        <v>132</v>
      </c>
      <c r="BM215" s="174" t="s">
        <v>357</v>
      </c>
    </row>
    <row r="216" spans="1:65" s="2" customFormat="1" ht="27">
      <c r="A216" s="33"/>
      <c r="B216" s="34"/>
      <c r="C216" s="33"/>
      <c r="D216" s="176" t="s">
        <v>213</v>
      </c>
      <c r="E216" s="33"/>
      <c r="F216" s="177" t="s">
        <v>358</v>
      </c>
      <c r="G216" s="33"/>
      <c r="H216" s="33"/>
      <c r="I216" s="98"/>
      <c r="J216" s="33"/>
      <c r="K216" s="33"/>
      <c r="L216" s="34"/>
      <c r="M216" s="178"/>
      <c r="N216" s="179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213</v>
      </c>
      <c r="AU216" s="18" t="s">
        <v>84</v>
      </c>
    </row>
    <row r="217" spans="1:65" s="13" customFormat="1" ht="10">
      <c r="B217" s="180"/>
      <c r="D217" s="176" t="s">
        <v>215</v>
      </c>
      <c r="E217" s="181" t="s">
        <v>1</v>
      </c>
      <c r="F217" s="182" t="s">
        <v>359</v>
      </c>
      <c r="H217" s="183">
        <v>4.53</v>
      </c>
      <c r="I217" s="184"/>
      <c r="L217" s="180"/>
      <c r="M217" s="185"/>
      <c r="N217" s="186"/>
      <c r="O217" s="186"/>
      <c r="P217" s="186"/>
      <c r="Q217" s="186"/>
      <c r="R217" s="186"/>
      <c r="S217" s="186"/>
      <c r="T217" s="187"/>
      <c r="AT217" s="181" t="s">
        <v>215</v>
      </c>
      <c r="AU217" s="181" t="s">
        <v>84</v>
      </c>
      <c r="AV217" s="13" t="s">
        <v>84</v>
      </c>
      <c r="AW217" s="13" t="s">
        <v>31</v>
      </c>
      <c r="AX217" s="13" t="s">
        <v>82</v>
      </c>
      <c r="AY217" s="181" t="s">
        <v>204</v>
      </c>
    </row>
    <row r="218" spans="1:65" s="2" customFormat="1" ht="33" customHeight="1">
      <c r="A218" s="33"/>
      <c r="B218" s="162"/>
      <c r="C218" s="163" t="s">
        <v>360</v>
      </c>
      <c r="D218" s="163" t="s">
        <v>207</v>
      </c>
      <c r="E218" s="164" t="s">
        <v>361</v>
      </c>
      <c r="F218" s="165" t="s">
        <v>362</v>
      </c>
      <c r="G218" s="166" t="s">
        <v>210</v>
      </c>
      <c r="H218" s="167">
        <v>0.879</v>
      </c>
      <c r="I218" s="168"/>
      <c r="J218" s="169">
        <f>ROUND(I218*H218,2)</f>
        <v>0</v>
      </c>
      <c r="K218" s="165" t="s">
        <v>211</v>
      </c>
      <c r="L218" s="34"/>
      <c r="M218" s="170" t="s">
        <v>1</v>
      </c>
      <c r="N218" s="171" t="s">
        <v>39</v>
      </c>
      <c r="O218" s="59"/>
      <c r="P218" s="172">
        <f>O218*H218</f>
        <v>0</v>
      </c>
      <c r="Q218" s="172">
        <v>2.45329</v>
      </c>
      <c r="R218" s="172">
        <f>Q218*H218</f>
        <v>2.1564419099999999</v>
      </c>
      <c r="S218" s="172">
        <v>0</v>
      </c>
      <c r="T218" s="173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4" t="s">
        <v>132</v>
      </c>
      <c r="AT218" s="174" t="s">
        <v>207</v>
      </c>
      <c r="AU218" s="174" t="s">
        <v>84</v>
      </c>
      <c r="AY218" s="18" t="s">
        <v>204</v>
      </c>
      <c r="BE218" s="175">
        <f>IF(N218="základní",J218,0)</f>
        <v>0</v>
      </c>
      <c r="BF218" s="175">
        <f>IF(N218="snížená",J218,0)</f>
        <v>0</v>
      </c>
      <c r="BG218" s="175">
        <f>IF(N218="zákl. přenesená",J218,0)</f>
        <v>0</v>
      </c>
      <c r="BH218" s="175">
        <f>IF(N218="sníž. přenesená",J218,0)</f>
        <v>0</v>
      </c>
      <c r="BI218" s="175">
        <f>IF(N218="nulová",J218,0)</f>
        <v>0</v>
      </c>
      <c r="BJ218" s="18" t="s">
        <v>82</v>
      </c>
      <c r="BK218" s="175">
        <f>ROUND(I218*H218,2)</f>
        <v>0</v>
      </c>
      <c r="BL218" s="18" t="s">
        <v>132</v>
      </c>
      <c r="BM218" s="174" t="s">
        <v>363</v>
      </c>
    </row>
    <row r="219" spans="1:65" s="2" customFormat="1" ht="27">
      <c r="A219" s="33"/>
      <c r="B219" s="34"/>
      <c r="C219" s="33"/>
      <c r="D219" s="176" t="s">
        <v>213</v>
      </c>
      <c r="E219" s="33"/>
      <c r="F219" s="177" t="s">
        <v>364</v>
      </c>
      <c r="G219" s="33"/>
      <c r="H219" s="33"/>
      <c r="I219" s="98"/>
      <c r="J219" s="33"/>
      <c r="K219" s="33"/>
      <c r="L219" s="34"/>
      <c r="M219" s="178"/>
      <c r="N219" s="179"/>
      <c r="O219" s="59"/>
      <c r="P219" s="59"/>
      <c r="Q219" s="59"/>
      <c r="R219" s="59"/>
      <c r="S219" s="59"/>
      <c r="T219" s="60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213</v>
      </c>
      <c r="AU219" s="18" t="s">
        <v>84</v>
      </c>
    </row>
    <row r="220" spans="1:65" s="13" customFormat="1" ht="10">
      <c r="B220" s="180"/>
      <c r="D220" s="176" t="s">
        <v>215</v>
      </c>
      <c r="E220" s="181" t="s">
        <v>1</v>
      </c>
      <c r="F220" s="182" t="s">
        <v>365</v>
      </c>
      <c r="H220" s="183">
        <v>0.879</v>
      </c>
      <c r="I220" s="184"/>
      <c r="L220" s="180"/>
      <c r="M220" s="185"/>
      <c r="N220" s="186"/>
      <c r="O220" s="186"/>
      <c r="P220" s="186"/>
      <c r="Q220" s="186"/>
      <c r="R220" s="186"/>
      <c r="S220" s="186"/>
      <c r="T220" s="187"/>
      <c r="AT220" s="181" t="s">
        <v>215</v>
      </c>
      <c r="AU220" s="181" t="s">
        <v>84</v>
      </c>
      <c r="AV220" s="13" t="s">
        <v>84</v>
      </c>
      <c r="AW220" s="13" t="s">
        <v>31</v>
      </c>
      <c r="AX220" s="13" t="s">
        <v>82</v>
      </c>
      <c r="AY220" s="181" t="s">
        <v>204</v>
      </c>
    </row>
    <row r="221" spans="1:65" s="2" customFormat="1" ht="33" customHeight="1">
      <c r="A221" s="33"/>
      <c r="B221" s="162"/>
      <c r="C221" s="163" t="s">
        <v>366</v>
      </c>
      <c r="D221" s="163" t="s">
        <v>207</v>
      </c>
      <c r="E221" s="164" t="s">
        <v>367</v>
      </c>
      <c r="F221" s="165" t="s">
        <v>368</v>
      </c>
      <c r="G221" s="166" t="s">
        <v>210</v>
      </c>
      <c r="H221" s="167">
        <v>6.8390000000000004</v>
      </c>
      <c r="I221" s="168"/>
      <c r="J221" s="169">
        <f>ROUND(I221*H221,2)</f>
        <v>0</v>
      </c>
      <c r="K221" s="165" t="s">
        <v>211</v>
      </c>
      <c r="L221" s="34"/>
      <c r="M221" s="170" t="s">
        <v>1</v>
      </c>
      <c r="N221" s="171" t="s">
        <v>39</v>
      </c>
      <c r="O221" s="59"/>
      <c r="P221" s="172">
        <f>O221*H221</f>
        <v>0</v>
      </c>
      <c r="Q221" s="172">
        <v>2.45329</v>
      </c>
      <c r="R221" s="172">
        <f>Q221*H221</f>
        <v>16.778050310000001</v>
      </c>
      <c r="S221" s="172">
        <v>0</v>
      </c>
      <c r="T221" s="173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4" t="s">
        <v>132</v>
      </c>
      <c r="AT221" s="174" t="s">
        <v>207</v>
      </c>
      <c r="AU221" s="174" t="s">
        <v>84</v>
      </c>
      <c r="AY221" s="18" t="s">
        <v>204</v>
      </c>
      <c r="BE221" s="175">
        <f>IF(N221="základní",J221,0)</f>
        <v>0</v>
      </c>
      <c r="BF221" s="175">
        <f>IF(N221="snížená",J221,0)</f>
        <v>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18" t="s">
        <v>82</v>
      </c>
      <c r="BK221" s="175">
        <f>ROUND(I221*H221,2)</f>
        <v>0</v>
      </c>
      <c r="BL221" s="18" t="s">
        <v>132</v>
      </c>
      <c r="BM221" s="174" t="s">
        <v>369</v>
      </c>
    </row>
    <row r="222" spans="1:65" s="2" customFormat="1" ht="27">
      <c r="A222" s="33"/>
      <c r="B222" s="34"/>
      <c r="C222" s="33"/>
      <c r="D222" s="176" t="s">
        <v>213</v>
      </c>
      <c r="E222" s="33"/>
      <c r="F222" s="177" t="s">
        <v>370</v>
      </c>
      <c r="G222" s="33"/>
      <c r="H222" s="33"/>
      <c r="I222" s="98"/>
      <c r="J222" s="33"/>
      <c r="K222" s="33"/>
      <c r="L222" s="34"/>
      <c r="M222" s="178"/>
      <c r="N222" s="179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213</v>
      </c>
      <c r="AU222" s="18" t="s">
        <v>84</v>
      </c>
    </row>
    <row r="223" spans="1:65" s="15" customFormat="1" ht="10">
      <c r="B223" s="207"/>
      <c r="D223" s="176" t="s">
        <v>215</v>
      </c>
      <c r="E223" s="208" t="s">
        <v>1</v>
      </c>
      <c r="F223" s="209" t="s">
        <v>371</v>
      </c>
      <c r="H223" s="208" t="s">
        <v>1</v>
      </c>
      <c r="I223" s="210"/>
      <c r="L223" s="207"/>
      <c r="M223" s="211"/>
      <c r="N223" s="212"/>
      <c r="O223" s="212"/>
      <c r="P223" s="212"/>
      <c r="Q223" s="212"/>
      <c r="R223" s="212"/>
      <c r="S223" s="212"/>
      <c r="T223" s="213"/>
      <c r="AT223" s="208" t="s">
        <v>215</v>
      </c>
      <c r="AU223" s="208" t="s">
        <v>84</v>
      </c>
      <c r="AV223" s="15" t="s">
        <v>82</v>
      </c>
      <c r="AW223" s="15" t="s">
        <v>31</v>
      </c>
      <c r="AX223" s="15" t="s">
        <v>74</v>
      </c>
      <c r="AY223" s="208" t="s">
        <v>204</v>
      </c>
    </row>
    <row r="224" spans="1:65" s="13" customFormat="1" ht="30">
      <c r="B224" s="180"/>
      <c r="D224" s="176" t="s">
        <v>215</v>
      </c>
      <c r="E224" s="181" t="s">
        <v>1</v>
      </c>
      <c r="F224" s="182" t="s">
        <v>372</v>
      </c>
      <c r="H224" s="183">
        <v>6.8390000000000004</v>
      </c>
      <c r="I224" s="184"/>
      <c r="L224" s="180"/>
      <c r="M224" s="185"/>
      <c r="N224" s="186"/>
      <c r="O224" s="186"/>
      <c r="P224" s="186"/>
      <c r="Q224" s="186"/>
      <c r="R224" s="186"/>
      <c r="S224" s="186"/>
      <c r="T224" s="187"/>
      <c r="AT224" s="181" t="s">
        <v>215</v>
      </c>
      <c r="AU224" s="181" t="s">
        <v>84</v>
      </c>
      <c r="AV224" s="13" t="s">
        <v>84</v>
      </c>
      <c r="AW224" s="13" t="s">
        <v>31</v>
      </c>
      <c r="AX224" s="13" t="s">
        <v>82</v>
      </c>
      <c r="AY224" s="181" t="s">
        <v>204</v>
      </c>
    </row>
    <row r="225" spans="1:65" s="2" customFormat="1" ht="33" customHeight="1">
      <c r="A225" s="33"/>
      <c r="B225" s="162"/>
      <c r="C225" s="163" t="s">
        <v>373</v>
      </c>
      <c r="D225" s="163" t="s">
        <v>207</v>
      </c>
      <c r="E225" s="164" t="s">
        <v>374</v>
      </c>
      <c r="F225" s="165" t="s">
        <v>375</v>
      </c>
      <c r="G225" s="166" t="s">
        <v>210</v>
      </c>
      <c r="H225" s="167">
        <v>4.53</v>
      </c>
      <c r="I225" s="168"/>
      <c r="J225" s="169">
        <f>ROUND(I225*H225,2)</f>
        <v>0</v>
      </c>
      <c r="K225" s="165" t="s">
        <v>211</v>
      </c>
      <c r="L225" s="34"/>
      <c r="M225" s="170" t="s">
        <v>1</v>
      </c>
      <c r="N225" s="171" t="s">
        <v>39</v>
      </c>
      <c r="O225" s="59"/>
      <c r="P225" s="172">
        <f>O225*H225</f>
        <v>0</v>
      </c>
      <c r="Q225" s="172">
        <v>0</v>
      </c>
      <c r="R225" s="172">
        <f>Q225*H225</f>
        <v>0</v>
      </c>
      <c r="S225" s="172">
        <v>0</v>
      </c>
      <c r="T225" s="173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4" t="s">
        <v>132</v>
      </c>
      <c r="AT225" s="174" t="s">
        <v>207</v>
      </c>
      <c r="AU225" s="174" t="s">
        <v>84</v>
      </c>
      <c r="AY225" s="18" t="s">
        <v>204</v>
      </c>
      <c r="BE225" s="175">
        <f>IF(N225="základní",J225,0)</f>
        <v>0</v>
      </c>
      <c r="BF225" s="175">
        <f>IF(N225="snížená",J225,0)</f>
        <v>0</v>
      </c>
      <c r="BG225" s="175">
        <f>IF(N225="zákl. přenesená",J225,0)</f>
        <v>0</v>
      </c>
      <c r="BH225" s="175">
        <f>IF(N225="sníž. přenesená",J225,0)</f>
        <v>0</v>
      </c>
      <c r="BI225" s="175">
        <f>IF(N225="nulová",J225,0)</f>
        <v>0</v>
      </c>
      <c r="BJ225" s="18" t="s">
        <v>82</v>
      </c>
      <c r="BK225" s="175">
        <f>ROUND(I225*H225,2)</f>
        <v>0</v>
      </c>
      <c r="BL225" s="18" t="s">
        <v>132</v>
      </c>
      <c r="BM225" s="174" t="s">
        <v>376</v>
      </c>
    </row>
    <row r="226" spans="1:65" s="2" customFormat="1" ht="36">
      <c r="A226" s="33"/>
      <c r="B226" s="34"/>
      <c r="C226" s="33"/>
      <c r="D226" s="176" t="s">
        <v>213</v>
      </c>
      <c r="E226" s="33"/>
      <c r="F226" s="177" t="s">
        <v>377</v>
      </c>
      <c r="G226" s="33"/>
      <c r="H226" s="33"/>
      <c r="I226" s="98"/>
      <c r="J226" s="33"/>
      <c r="K226" s="33"/>
      <c r="L226" s="34"/>
      <c r="M226" s="178"/>
      <c r="N226" s="179"/>
      <c r="O226" s="59"/>
      <c r="P226" s="59"/>
      <c r="Q226" s="59"/>
      <c r="R226" s="59"/>
      <c r="S226" s="59"/>
      <c r="T226" s="6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8" t="s">
        <v>213</v>
      </c>
      <c r="AU226" s="18" t="s">
        <v>84</v>
      </c>
    </row>
    <row r="227" spans="1:65" s="13" customFormat="1" ht="10">
      <c r="B227" s="180"/>
      <c r="D227" s="176" t="s">
        <v>215</v>
      </c>
      <c r="E227" s="181" t="s">
        <v>1</v>
      </c>
      <c r="F227" s="182" t="s">
        <v>359</v>
      </c>
      <c r="H227" s="183">
        <v>4.53</v>
      </c>
      <c r="I227" s="184"/>
      <c r="L227" s="180"/>
      <c r="M227" s="185"/>
      <c r="N227" s="186"/>
      <c r="O227" s="186"/>
      <c r="P227" s="186"/>
      <c r="Q227" s="186"/>
      <c r="R227" s="186"/>
      <c r="S227" s="186"/>
      <c r="T227" s="187"/>
      <c r="AT227" s="181" t="s">
        <v>215</v>
      </c>
      <c r="AU227" s="181" t="s">
        <v>84</v>
      </c>
      <c r="AV227" s="13" t="s">
        <v>84</v>
      </c>
      <c r="AW227" s="13" t="s">
        <v>31</v>
      </c>
      <c r="AX227" s="13" t="s">
        <v>82</v>
      </c>
      <c r="AY227" s="181" t="s">
        <v>204</v>
      </c>
    </row>
    <row r="228" spans="1:65" s="2" customFormat="1" ht="33" customHeight="1">
      <c r="A228" s="33"/>
      <c r="B228" s="162"/>
      <c r="C228" s="163" t="s">
        <v>378</v>
      </c>
      <c r="D228" s="163" t="s">
        <v>207</v>
      </c>
      <c r="E228" s="164" t="s">
        <v>379</v>
      </c>
      <c r="F228" s="165" t="s">
        <v>380</v>
      </c>
      <c r="G228" s="166" t="s">
        <v>210</v>
      </c>
      <c r="H228" s="167">
        <v>0.879</v>
      </c>
      <c r="I228" s="168"/>
      <c r="J228" s="169">
        <f>ROUND(I228*H228,2)</f>
        <v>0</v>
      </c>
      <c r="K228" s="165" t="s">
        <v>211</v>
      </c>
      <c r="L228" s="34"/>
      <c r="M228" s="170" t="s">
        <v>1</v>
      </c>
      <c r="N228" s="171" t="s">
        <v>39</v>
      </c>
      <c r="O228" s="59"/>
      <c r="P228" s="172">
        <f>O228*H228</f>
        <v>0</v>
      </c>
      <c r="Q228" s="172">
        <v>0</v>
      </c>
      <c r="R228" s="172">
        <f>Q228*H228</f>
        <v>0</v>
      </c>
      <c r="S228" s="172">
        <v>0</v>
      </c>
      <c r="T228" s="173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4" t="s">
        <v>132</v>
      </c>
      <c r="AT228" s="174" t="s">
        <v>207</v>
      </c>
      <c r="AU228" s="174" t="s">
        <v>84</v>
      </c>
      <c r="AY228" s="18" t="s">
        <v>204</v>
      </c>
      <c r="BE228" s="175">
        <f>IF(N228="základní",J228,0)</f>
        <v>0</v>
      </c>
      <c r="BF228" s="175">
        <f>IF(N228="snížená",J228,0)</f>
        <v>0</v>
      </c>
      <c r="BG228" s="175">
        <f>IF(N228="zákl. přenesená",J228,0)</f>
        <v>0</v>
      </c>
      <c r="BH228" s="175">
        <f>IF(N228="sníž. přenesená",J228,0)</f>
        <v>0</v>
      </c>
      <c r="BI228" s="175">
        <f>IF(N228="nulová",J228,0)</f>
        <v>0</v>
      </c>
      <c r="BJ228" s="18" t="s">
        <v>82</v>
      </c>
      <c r="BK228" s="175">
        <f>ROUND(I228*H228,2)</f>
        <v>0</v>
      </c>
      <c r="BL228" s="18" t="s">
        <v>132</v>
      </c>
      <c r="BM228" s="174" t="s">
        <v>381</v>
      </c>
    </row>
    <row r="229" spans="1:65" s="2" customFormat="1" ht="36">
      <c r="A229" s="33"/>
      <c r="B229" s="34"/>
      <c r="C229" s="33"/>
      <c r="D229" s="176" t="s">
        <v>213</v>
      </c>
      <c r="E229" s="33"/>
      <c r="F229" s="177" t="s">
        <v>382</v>
      </c>
      <c r="G229" s="33"/>
      <c r="H229" s="33"/>
      <c r="I229" s="98"/>
      <c r="J229" s="33"/>
      <c r="K229" s="33"/>
      <c r="L229" s="34"/>
      <c r="M229" s="178"/>
      <c r="N229" s="179"/>
      <c r="O229" s="59"/>
      <c r="P229" s="59"/>
      <c r="Q229" s="59"/>
      <c r="R229" s="59"/>
      <c r="S229" s="59"/>
      <c r="T229" s="60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213</v>
      </c>
      <c r="AU229" s="18" t="s">
        <v>84</v>
      </c>
    </row>
    <row r="230" spans="1:65" s="13" customFormat="1" ht="10">
      <c r="B230" s="180"/>
      <c r="D230" s="176" t="s">
        <v>215</v>
      </c>
      <c r="E230" s="181" t="s">
        <v>1</v>
      </c>
      <c r="F230" s="182" t="s">
        <v>365</v>
      </c>
      <c r="H230" s="183">
        <v>0.879</v>
      </c>
      <c r="I230" s="184"/>
      <c r="L230" s="180"/>
      <c r="M230" s="185"/>
      <c r="N230" s="186"/>
      <c r="O230" s="186"/>
      <c r="P230" s="186"/>
      <c r="Q230" s="186"/>
      <c r="R230" s="186"/>
      <c r="S230" s="186"/>
      <c r="T230" s="187"/>
      <c r="AT230" s="181" t="s">
        <v>215</v>
      </c>
      <c r="AU230" s="181" t="s">
        <v>84</v>
      </c>
      <c r="AV230" s="13" t="s">
        <v>84</v>
      </c>
      <c r="AW230" s="13" t="s">
        <v>31</v>
      </c>
      <c r="AX230" s="13" t="s">
        <v>82</v>
      </c>
      <c r="AY230" s="181" t="s">
        <v>204</v>
      </c>
    </row>
    <row r="231" spans="1:65" s="2" customFormat="1" ht="22" customHeight="1">
      <c r="A231" s="33"/>
      <c r="B231" s="162"/>
      <c r="C231" s="163" t="s">
        <v>383</v>
      </c>
      <c r="D231" s="163" t="s">
        <v>207</v>
      </c>
      <c r="E231" s="164" t="s">
        <v>384</v>
      </c>
      <c r="F231" s="165" t="s">
        <v>385</v>
      </c>
      <c r="G231" s="166" t="s">
        <v>224</v>
      </c>
      <c r="H231" s="167">
        <v>17.097999999999999</v>
      </c>
      <c r="I231" s="168"/>
      <c r="J231" s="169">
        <f>ROUND(I231*H231,2)</f>
        <v>0</v>
      </c>
      <c r="K231" s="165" t="s">
        <v>211</v>
      </c>
      <c r="L231" s="34"/>
      <c r="M231" s="170" t="s">
        <v>1</v>
      </c>
      <c r="N231" s="171" t="s">
        <v>39</v>
      </c>
      <c r="O231" s="59"/>
      <c r="P231" s="172">
        <f>O231*H231</f>
        <v>0</v>
      </c>
      <c r="Q231" s="172">
        <v>1.3520000000000001E-2</v>
      </c>
      <c r="R231" s="172">
        <f>Q231*H231</f>
        <v>0.23116496</v>
      </c>
      <c r="S231" s="172">
        <v>0</v>
      </c>
      <c r="T231" s="173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74" t="s">
        <v>132</v>
      </c>
      <c r="AT231" s="174" t="s">
        <v>207</v>
      </c>
      <c r="AU231" s="174" t="s">
        <v>84</v>
      </c>
      <c r="AY231" s="18" t="s">
        <v>204</v>
      </c>
      <c r="BE231" s="175">
        <f>IF(N231="základní",J231,0)</f>
        <v>0</v>
      </c>
      <c r="BF231" s="175">
        <f>IF(N231="snížená",J231,0)</f>
        <v>0</v>
      </c>
      <c r="BG231" s="175">
        <f>IF(N231="zákl. přenesená",J231,0)</f>
        <v>0</v>
      </c>
      <c r="BH231" s="175">
        <f>IF(N231="sníž. přenesená",J231,0)</f>
        <v>0</v>
      </c>
      <c r="BI231" s="175">
        <f>IF(N231="nulová",J231,0)</f>
        <v>0</v>
      </c>
      <c r="BJ231" s="18" t="s">
        <v>82</v>
      </c>
      <c r="BK231" s="175">
        <f>ROUND(I231*H231,2)</f>
        <v>0</v>
      </c>
      <c r="BL231" s="18" t="s">
        <v>132</v>
      </c>
      <c r="BM231" s="174" t="s">
        <v>386</v>
      </c>
    </row>
    <row r="232" spans="1:65" s="2" customFormat="1" ht="10">
      <c r="A232" s="33"/>
      <c r="B232" s="34"/>
      <c r="C232" s="33"/>
      <c r="D232" s="176" t="s">
        <v>213</v>
      </c>
      <c r="E232" s="33"/>
      <c r="F232" s="177" t="s">
        <v>387</v>
      </c>
      <c r="G232" s="33"/>
      <c r="H232" s="33"/>
      <c r="I232" s="98"/>
      <c r="J232" s="33"/>
      <c r="K232" s="33"/>
      <c r="L232" s="34"/>
      <c r="M232" s="178"/>
      <c r="N232" s="179"/>
      <c r="O232" s="59"/>
      <c r="P232" s="59"/>
      <c r="Q232" s="59"/>
      <c r="R232" s="59"/>
      <c r="S232" s="59"/>
      <c r="T232" s="6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213</v>
      </c>
      <c r="AU232" s="18" t="s">
        <v>84</v>
      </c>
    </row>
    <row r="233" spans="1:65" s="13" customFormat="1" ht="20">
      <c r="B233" s="180"/>
      <c r="D233" s="176" t="s">
        <v>215</v>
      </c>
      <c r="E233" s="181" t="s">
        <v>1</v>
      </c>
      <c r="F233" s="182" t="s">
        <v>388</v>
      </c>
      <c r="H233" s="183">
        <v>11.087999999999999</v>
      </c>
      <c r="I233" s="184"/>
      <c r="L233" s="180"/>
      <c r="M233" s="185"/>
      <c r="N233" s="186"/>
      <c r="O233" s="186"/>
      <c r="P233" s="186"/>
      <c r="Q233" s="186"/>
      <c r="R233" s="186"/>
      <c r="S233" s="186"/>
      <c r="T233" s="187"/>
      <c r="AT233" s="181" t="s">
        <v>215</v>
      </c>
      <c r="AU233" s="181" t="s">
        <v>84</v>
      </c>
      <c r="AV233" s="13" t="s">
        <v>84</v>
      </c>
      <c r="AW233" s="13" t="s">
        <v>31</v>
      </c>
      <c r="AX233" s="13" t="s">
        <v>74</v>
      </c>
      <c r="AY233" s="181" t="s">
        <v>204</v>
      </c>
    </row>
    <row r="234" spans="1:65" s="13" customFormat="1" ht="10">
      <c r="B234" s="180"/>
      <c r="D234" s="176" t="s">
        <v>215</v>
      </c>
      <c r="E234" s="181" t="s">
        <v>1</v>
      </c>
      <c r="F234" s="182" t="s">
        <v>389</v>
      </c>
      <c r="H234" s="183">
        <v>6.01</v>
      </c>
      <c r="I234" s="184"/>
      <c r="L234" s="180"/>
      <c r="M234" s="185"/>
      <c r="N234" s="186"/>
      <c r="O234" s="186"/>
      <c r="P234" s="186"/>
      <c r="Q234" s="186"/>
      <c r="R234" s="186"/>
      <c r="S234" s="186"/>
      <c r="T234" s="187"/>
      <c r="AT234" s="181" t="s">
        <v>215</v>
      </c>
      <c r="AU234" s="181" t="s">
        <v>84</v>
      </c>
      <c r="AV234" s="13" t="s">
        <v>84</v>
      </c>
      <c r="AW234" s="13" t="s">
        <v>31</v>
      </c>
      <c r="AX234" s="13" t="s">
        <v>74</v>
      </c>
      <c r="AY234" s="181" t="s">
        <v>204</v>
      </c>
    </row>
    <row r="235" spans="1:65" s="14" customFormat="1" ht="10">
      <c r="B235" s="199"/>
      <c r="D235" s="176" t="s">
        <v>215</v>
      </c>
      <c r="E235" s="200" t="s">
        <v>160</v>
      </c>
      <c r="F235" s="201" t="s">
        <v>270</v>
      </c>
      <c r="H235" s="202">
        <v>17.097999999999999</v>
      </c>
      <c r="I235" s="203"/>
      <c r="L235" s="199"/>
      <c r="M235" s="204"/>
      <c r="N235" s="205"/>
      <c r="O235" s="205"/>
      <c r="P235" s="205"/>
      <c r="Q235" s="205"/>
      <c r="R235" s="205"/>
      <c r="S235" s="205"/>
      <c r="T235" s="206"/>
      <c r="AT235" s="200" t="s">
        <v>215</v>
      </c>
      <c r="AU235" s="200" t="s">
        <v>84</v>
      </c>
      <c r="AV235" s="14" t="s">
        <v>132</v>
      </c>
      <c r="AW235" s="14" t="s">
        <v>31</v>
      </c>
      <c r="AX235" s="14" t="s">
        <v>82</v>
      </c>
      <c r="AY235" s="200" t="s">
        <v>204</v>
      </c>
    </row>
    <row r="236" spans="1:65" s="2" customFormat="1" ht="22" customHeight="1">
      <c r="A236" s="33"/>
      <c r="B236" s="162"/>
      <c r="C236" s="163" t="s">
        <v>390</v>
      </c>
      <c r="D236" s="163" t="s">
        <v>207</v>
      </c>
      <c r="E236" s="164" t="s">
        <v>391</v>
      </c>
      <c r="F236" s="165" t="s">
        <v>392</v>
      </c>
      <c r="G236" s="166" t="s">
        <v>224</v>
      </c>
      <c r="H236" s="167">
        <v>17.097999999999999</v>
      </c>
      <c r="I236" s="168"/>
      <c r="J236" s="169">
        <f>ROUND(I236*H236,2)</f>
        <v>0</v>
      </c>
      <c r="K236" s="165" t="s">
        <v>211</v>
      </c>
      <c r="L236" s="34"/>
      <c r="M236" s="170" t="s">
        <v>1</v>
      </c>
      <c r="N236" s="171" t="s">
        <v>39</v>
      </c>
      <c r="O236" s="59"/>
      <c r="P236" s="172">
        <f>O236*H236</f>
        <v>0</v>
      </c>
      <c r="Q236" s="172">
        <v>0</v>
      </c>
      <c r="R236" s="172">
        <f>Q236*H236</f>
        <v>0</v>
      </c>
      <c r="S236" s="172">
        <v>0</v>
      </c>
      <c r="T236" s="173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4" t="s">
        <v>132</v>
      </c>
      <c r="AT236" s="174" t="s">
        <v>207</v>
      </c>
      <c r="AU236" s="174" t="s">
        <v>84</v>
      </c>
      <c r="AY236" s="18" t="s">
        <v>204</v>
      </c>
      <c r="BE236" s="175">
        <f>IF(N236="základní",J236,0)</f>
        <v>0</v>
      </c>
      <c r="BF236" s="175">
        <f>IF(N236="snížená",J236,0)</f>
        <v>0</v>
      </c>
      <c r="BG236" s="175">
        <f>IF(N236="zákl. přenesená",J236,0)</f>
        <v>0</v>
      </c>
      <c r="BH236" s="175">
        <f>IF(N236="sníž. přenesená",J236,0)</f>
        <v>0</v>
      </c>
      <c r="BI236" s="175">
        <f>IF(N236="nulová",J236,0)</f>
        <v>0</v>
      </c>
      <c r="BJ236" s="18" t="s">
        <v>82</v>
      </c>
      <c r="BK236" s="175">
        <f>ROUND(I236*H236,2)</f>
        <v>0</v>
      </c>
      <c r="BL236" s="18" t="s">
        <v>132</v>
      </c>
      <c r="BM236" s="174" t="s">
        <v>393</v>
      </c>
    </row>
    <row r="237" spans="1:65" s="2" customFormat="1" ht="10">
      <c r="A237" s="33"/>
      <c r="B237" s="34"/>
      <c r="C237" s="33"/>
      <c r="D237" s="176" t="s">
        <v>213</v>
      </c>
      <c r="E237" s="33"/>
      <c r="F237" s="177" t="s">
        <v>394</v>
      </c>
      <c r="G237" s="33"/>
      <c r="H237" s="33"/>
      <c r="I237" s="98"/>
      <c r="J237" s="33"/>
      <c r="K237" s="33"/>
      <c r="L237" s="34"/>
      <c r="M237" s="178"/>
      <c r="N237" s="179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213</v>
      </c>
      <c r="AU237" s="18" t="s">
        <v>84</v>
      </c>
    </row>
    <row r="238" spans="1:65" s="13" customFormat="1" ht="10">
      <c r="B238" s="180"/>
      <c r="D238" s="176" t="s">
        <v>215</v>
      </c>
      <c r="E238" s="181" t="s">
        <v>1</v>
      </c>
      <c r="F238" s="182" t="s">
        <v>160</v>
      </c>
      <c r="H238" s="183">
        <v>17.097999999999999</v>
      </c>
      <c r="I238" s="184"/>
      <c r="L238" s="180"/>
      <c r="M238" s="185"/>
      <c r="N238" s="186"/>
      <c r="O238" s="186"/>
      <c r="P238" s="186"/>
      <c r="Q238" s="186"/>
      <c r="R238" s="186"/>
      <c r="S238" s="186"/>
      <c r="T238" s="187"/>
      <c r="AT238" s="181" t="s">
        <v>215</v>
      </c>
      <c r="AU238" s="181" t="s">
        <v>84</v>
      </c>
      <c r="AV238" s="13" t="s">
        <v>84</v>
      </c>
      <c r="AW238" s="13" t="s">
        <v>31</v>
      </c>
      <c r="AX238" s="13" t="s">
        <v>82</v>
      </c>
      <c r="AY238" s="181" t="s">
        <v>204</v>
      </c>
    </row>
    <row r="239" spans="1:65" s="2" customFormat="1" ht="22" customHeight="1">
      <c r="A239" s="33"/>
      <c r="B239" s="162"/>
      <c r="C239" s="163" t="s">
        <v>395</v>
      </c>
      <c r="D239" s="163" t="s">
        <v>207</v>
      </c>
      <c r="E239" s="164" t="s">
        <v>396</v>
      </c>
      <c r="F239" s="165" t="s">
        <v>397</v>
      </c>
      <c r="G239" s="166" t="s">
        <v>254</v>
      </c>
      <c r="H239" s="167">
        <v>0.41099999999999998</v>
      </c>
      <c r="I239" s="168"/>
      <c r="J239" s="169">
        <f>ROUND(I239*H239,2)</f>
        <v>0</v>
      </c>
      <c r="K239" s="165" t="s">
        <v>211</v>
      </c>
      <c r="L239" s="34"/>
      <c r="M239" s="170" t="s">
        <v>1</v>
      </c>
      <c r="N239" s="171" t="s">
        <v>39</v>
      </c>
      <c r="O239" s="59"/>
      <c r="P239" s="172">
        <f>O239*H239</f>
        <v>0</v>
      </c>
      <c r="Q239" s="172">
        <v>1.06277</v>
      </c>
      <c r="R239" s="172">
        <f>Q239*H239</f>
        <v>0.43679846999999999</v>
      </c>
      <c r="S239" s="172">
        <v>0</v>
      </c>
      <c r="T239" s="173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74" t="s">
        <v>132</v>
      </c>
      <c r="AT239" s="174" t="s">
        <v>207</v>
      </c>
      <c r="AU239" s="174" t="s">
        <v>84</v>
      </c>
      <c r="AY239" s="18" t="s">
        <v>204</v>
      </c>
      <c r="BE239" s="175">
        <f>IF(N239="základní",J239,0)</f>
        <v>0</v>
      </c>
      <c r="BF239" s="175">
        <f>IF(N239="snížená",J239,0)</f>
        <v>0</v>
      </c>
      <c r="BG239" s="175">
        <f>IF(N239="zákl. přenesená",J239,0)</f>
        <v>0</v>
      </c>
      <c r="BH239" s="175">
        <f>IF(N239="sníž. přenesená",J239,0)</f>
        <v>0</v>
      </c>
      <c r="BI239" s="175">
        <f>IF(N239="nulová",J239,0)</f>
        <v>0</v>
      </c>
      <c r="BJ239" s="18" t="s">
        <v>82</v>
      </c>
      <c r="BK239" s="175">
        <f>ROUND(I239*H239,2)</f>
        <v>0</v>
      </c>
      <c r="BL239" s="18" t="s">
        <v>132</v>
      </c>
      <c r="BM239" s="174" t="s">
        <v>398</v>
      </c>
    </row>
    <row r="240" spans="1:65" s="2" customFormat="1" ht="18">
      <c r="A240" s="33"/>
      <c r="B240" s="34"/>
      <c r="C240" s="33"/>
      <c r="D240" s="176" t="s">
        <v>213</v>
      </c>
      <c r="E240" s="33"/>
      <c r="F240" s="177" t="s">
        <v>399</v>
      </c>
      <c r="G240" s="33"/>
      <c r="H240" s="33"/>
      <c r="I240" s="98"/>
      <c r="J240" s="33"/>
      <c r="K240" s="33"/>
      <c r="L240" s="34"/>
      <c r="M240" s="178"/>
      <c r="N240" s="179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213</v>
      </c>
      <c r="AU240" s="18" t="s">
        <v>84</v>
      </c>
    </row>
    <row r="241" spans="1:65" s="13" customFormat="1" ht="10">
      <c r="B241" s="180"/>
      <c r="D241" s="176" t="s">
        <v>215</v>
      </c>
      <c r="E241" s="181" t="s">
        <v>1</v>
      </c>
      <c r="F241" s="182" t="s">
        <v>400</v>
      </c>
      <c r="H241" s="183">
        <v>0.41099999999999998</v>
      </c>
      <c r="I241" s="184"/>
      <c r="L241" s="180"/>
      <c r="M241" s="185"/>
      <c r="N241" s="186"/>
      <c r="O241" s="186"/>
      <c r="P241" s="186"/>
      <c r="Q241" s="186"/>
      <c r="R241" s="186"/>
      <c r="S241" s="186"/>
      <c r="T241" s="187"/>
      <c r="AT241" s="181" t="s">
        <v>215</v>
      </c>
      <c r="AU241" s="181" t="s">
        <v>84</v>
      </c>
      <c r="AV241" s="13" t="s">
        <v>84</v>
      </c>
      <c r="AW241" s="13" t="s">
        <v>31</v>
      </c>
      <c r="AX241" s="13" t="s">
        <v>82</v>
      </c>
      <c r="AY241" s="181" t="s">
        <v>204</v>
      </c>
    </row>
    <row r="242" spans="1:65" s="2" customFormat="1" ht="22" customHeight="1">
      <c r="A242" s="33"/>
      <c r="B242" s="162"/>
      <c r="C242" s="163" t="s">
        <v>401</v>
      </c>
      <c r="D242" s="163" t="s">
        <v>207</v>
      </c>
      <c r="E242" s="164" t="s">
        <v>402</v>
      </c>
      <c r="F242" s="165" t="s">
        <v>403</v>
      </c>
      <c r="G242" s="166" t="s">
        <v>224</v>
      </c>
      <c r="H242" s="167">
        <v>38.61</v>
      </c>
      <c r="I242" s="168"/>
      <c r="J242" s="169">
        <f>ROUND(I242*H242,2)</f>
        <v>0</v>
      </c>
      <c r="K242" s="165" t="s">
        <v>211</v>
      </c>
      <c r="L242" s="34"/>
      <c r="M242" s="170" t="s">
        <v>1</v>
      </c>
      <c r="N242" s="171" t="s">
        <v>39</v>
      </c>
      <c r="O242" s="59"/>
      <c r="P242" s="172">
        <f>O242*H242</f>
        <v>0</v>
      </c>
      <c r="Q242" s="172">
        <v>0.11169999999999999</v>
      </c>
      <c r="R242" s="172">
        <f>Q242*H242</f>
        <v>4.3127369999999994</v>
      </c>
      <c r="S242" s="172">
        <v>0</v>
      </c>
      <c r="T242" s="173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4" t="s">
        <v>132</v>
      </c>
      <c r="AT242" s="174" t="s">
        <v>207</v>
      </c>
      <c r="AU242" s="174" t="s">
        <v>84</v>
      </c>
      <c r="AY242" s="18" t="s">
        <v>204</v>
      </c>
      <c r="BE242" s="175">
        <f>IF(N242="základní",J242,0)</f>
        <v>0</v>
      </c>
      <c r="BF242" s="175">
        <f>IF(N242="snížená",J242,0)</f>
        <v>0</v>
      </c>
      <c r="BG242" s="175">
        <f>IF(N242="zákl. přenesená",J242,0)</f>
        <v>0</v>
      </c>
      <c r="BH242" s="175">
        <f>IF(N242="sníž. přenesená",J242,0)</f>
        <v>0</v>
      </c>
      <c r="BI242" s="175">
        <f>IF(N242="nulová",J242,0)</f>
        <v>0</v>
      </c>
      <c r="BJ242" s="18" t="s">
        <v>82</v>
      </c>
      <c r="BK242" s="175">
        <f>ROUND(I242*H242,2)</f>
        <v>0</v>
      </c>
      <c r="BL242" s="18" t="s">
        <v>132</v>
      </c>
      <c r="BM242" s="174" t="s">
        <v>404</v>
      </c>
    </row>
    <row r="243" spans="1:65" s="2" customFormat="1" ht="18">
      <c r="A243" s="33"/>
      <c r="B243" s="34"/>
      <c r="C243" s="33"/>
      <c r="D243" s="176" t="s">
        <v>213</v>
      </c>
      <c r="E243" s="33"/>
      <c r="F243" s="177" t="s">
        <v>405</v>
      </c>
      <c r="G243" s="33"/>
      <c r="H243" s="33"/>
      <c r="I243" s="98"/>
      <c r="J243" s="33"/>
      <c r="K243" s="33"/>
      <c r="L243" s="34"/>
      <c r="M243" s="178"/>
      <c r="N243" s="179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213</v>
      </c>
      <c r="AU243" s="18" t="s">
        <v>84</v>
      </c>
    </row>
    <row r="244" spans="1:65" s="13" customFormat="1" ht="20">
      <c r="B244" s="180"/>
      <c r="D244" s="176" t="s">
        <v>215</v>
      </c>
      <c r="E244" s="181" t="s">
        <v>158</v>
      </c>
      <c r="F244" s="182" t="s">
        <v>406</v>
      </c>
      <c r="H244" s="183">
        <v>38.61</v>
      </c>
      <c r="I244" s="184"/>
      <c r="L244" s="180"/>
      <c r="M244" s="185"/>
      <c r="N244" s="186"/>
      <c r="O244" s="186"/>
      <c r="P244" s="186"/>
      <c r="Q244" s="186"/>
      <c r="R244" s="186"/>
      <c r="S244" s="186"/>
      <c r="T244" s="187"/>
      <c r="AT244" s="181" t="s">
        <v>215</v>
      </c>
      <c r="AU244" s="181" t="s">
        <v>84</v>
      </c>
      <c r="AV244" s="13" t="s">
        <v>84</v>
      </c>
      <c r="AW244" s="13" t="s">
        <v>31</v>
      </c>
      <c r="AX244" s="13" t="s">
        <v>82</v>
      </c>
      <c r="AY244" s="181" t="s">
        <v>204</v>
      </c>
    </row>
    <row r="245" spans="1:65" s="2" customFormat="1" ht="22" customHeight="1">
      <c r="A245" s="33"/>
      <c r="B245" s="162"/>
      <c r="C245" s="163" t="s">
        <v>407</v>
      </c>
      <c r="D245" s="163" t="s">
        <v>207</v>
      </c>
      <c r="E245" s="164" t="s">
        <v>408</v>
      </c>
      <c r="F245" s="165" t="s">
        <v>409</v>
      </c>
      <c r="G245" s="166" t="s">
        <v>224</v>
      </c>
      <c r="H245" s="167">
        <v>10.85</v>
      </c>
      <c r="I245" s="168"/>
      <c r="J245" s="169">
        <f>ROUND(I245*H245,2)</f>
        <v>0</v>
      </c>
      <c r="K245" s="165" t="s">
        <v>211</v>
      </c>
      <c r="L245" s="34"/>
      <c r="M245" s="170" t="s">
        <v>1</v>
      </c>
      <c r="N245" s="171" t="s">
        <v>39</v>
      </c>
      <c r="O245" s="59"/>
      <c r="P245" s="172">
        <f>O245*H245</f>
        <v>0</v>
      </c>
      <c r="Q245" s="172">
        <v>1.2999999999999999E-4</v>
      </c>
      <c r="R245" s="172">
        <f>Q245*H245</f>
        <v>1.4104999999999999E-3</v>
      </c>
      <c r="S245" s="172">
        <v>0</v>
      </c>
      <c r="T245" s="173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74" t="s">
        <v>132</v>
      </c>
      <c r="AT245" s="174" t="s">
        <v>207</v>
      </c>
      <c r="AU245" s="174" t="s">
        <v>84</v>
      </c>
      <c r="AY245" s="18" t="s">
        <v>204</v>
      </c>
      <c r="BE245" s="175">
        <f>IF(N245="základní",J245,0)</f>
        <v>0</v>
      </c>
      <c r="BF245" s="175">
        <f>IF(N245="snížená",J245,0)</f>
        <v>0</v>
      </c>
      <c r="BG245" s="175">
        <f>IF(N245="zákl. přenesená",J245,0)</f>
        <v>0</v>
      </c>
      <c r="BH245" s="175">
        <f>IF(N245="sníž. přenesená",J245,0)</f>
        <v>0</v>
      </c>
      <c r="BI245" s="175">
        <f>IF(N245="nulová",J245,0)</f>
        <v>0</v>
      </c>
      <c r="BJ245" s="18" t="s">
        <v>82</v>
      </c>
      <c r="BK245" s="175">
        <f>ROUND(I245*H245,2)</f>
        <v>0</v>
      </c>
      <c r="BL245" s="18" t="s">
        <v>132</v>
      </c>
      <c r="BM245" s="174" t="s">
        <v>410</v>
      </c>
    </row>
    <row r="246" spans="1:65" s="2" customFormat="1" ht="18">
      <c r="A246" s="33"/>
      <c r="B246" s="34"/>
      <c r="C246" s="33"/>
      <c r="D246" s="176" t="s">
        <v>213</v>
      </c>
      <c r="E246" s="33"/>
      <c r="F246" s="177" t="s">
        <v>411</v>
      </c>
      <c r="G246" s="33"/>
      <c r="H246" s="33"/>
      <c r="I246" s="98"/>
      <c r="J246" s="33"/>
      <c r="K246" s="33"/>
      <c r="L246" s="34"/>
      <c r="M246" s="178"/>
      <c r="N246" s="179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213</v>
      </c>
      <c r="AU246" s="18" t="s">
        <v>84</v>
      </c>
    </row>
    <row r="247" spans="1:65" s="13" customFormat="1" ht="10">
      <c r="B247" s="180"/>
      <c r="D247" s="176" t="s">
        <v>215</v>
      </c>
      <c r="E247" s="181" t="s">
        <v>1</v>
      </c>
      <c r="F247" s="182" t="s">
        <v>153</v>
      </c>
      <c r="H247" s="183">
        <v>10.85</v>
      </c>
      <c r="I247" s="184"/>
      <c r="L247" s="180"/>
      <c r="M247" s="185"/>
      <c r="N247" s="186"/>
      <c r="O247" s="186"/>
      <c r="P247" s="186"/>
      <c r="Q247" s="186"/>
      <c r="R247" s="186"/>
      <c r="S247" s="186"/>
      <c r="T247" s="187"/>
      <c r="AT247" s="181" t="s">
        <v>215</v>
      </c>
      <c r="AU247" s="181" t="s">
        <v>84</v>
      </c>
      <c r="AV247" s="13" t="s">
        <v>84</v>
      </c>
      <c r="AW247" s="13" t="s">
        <v>31</v>
      </c>
      <c r="AX247" s="13" t="s">
        <v>82</v>
      </c>
      <c r="AY247" s="181" t="s">
        <v>204</v>
      </c>
    </row>
    <row r="248" spans="1:65" s="2" customFormat="1" ht="33" customHeight="1">
      <c r="A248" s="33"/>
      <c r="B248" s="162"/>
      <c r="C248" s="163" t="s">
        <v>412</v>
      </c>
      <c r="D248" s="163" t="s">
        <v>207</v>
      </c>
      <c r="E248" s="164" t="s">
        <v>413</v>
      </c>
      <c r="F248" s="165" t="s">
        <v>414</v>
      </c>
      <c r="G248" s="166" t="s">
        <v>280</v>
      </c>
      <c r="H248" s="167">
        <v>80.542000000000002</v>
      </c>
      <c r="I248" s="168"/>
      <c r="J248" s="169">
        <f>ROUND(I248*H248,2)</f>
        <v>0</v>
      </c>
      <c r="K248" s="165" t="s">
        <v>211</v>
      </c>
      <c r="L248" s="34"/>
      <c r="M248" s="170" t="s">
        <v>1</v>
      </c>
      <c r="N248" s="171" t="s">
        <v>39</v>
      </c>
      <c r="O248" s="59"/>
      <c r="P248" s="172">
        <f>O248*H248</f>
        <v>0</v>
      </c>
      <c r="Q248" s="172">
        <v>8.0000000000000007E-5</v>
      </c>
      <c r="R248" s="172">
        <f>Q248*H248</f>
        <v>6.4433600000000004E-3</v>
      </c>
      <c r="S248" s="172">
        <v>0</v>
      </c>
      <c r="T248" s="173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74" t="s">
        <v>302</v>
      </c>
      <c r="AT248" s="174" t="s">
        <v>207</v>
      </c>
      <c r="AU248" s="174" t="s">
        <v>84</v>
      </c>
      <c r="AY248" s="18" t="s">
        <v>204</v>
      </c>
      <c r="BE248" s="175">
        <f>IF(N248="základní",J248,0)</f>
        <v>0</v>
      </c>
      <c r="BF248" s="175">
        <f>IF(N248="snížená",J248,0)</f>
        <v>0</v>
      </c>
      <c r="BG248" s="175">
        <f>IF(N248="zákl. přenesená",J248,0)</f>
        <v>0</v>
      </c>
      <c r="BH248" s="175">
        <f>IF(N248="sníž. přenesená",J248,0)</f>
        <v>0</v>
      </c>
      <c r="BI248" s="175">
        <f>IF(N248="nulová",J248,0)</f>
        <v>0</v>
      </c>
      <c r="BJ248" s="18" t="s">
        <v>82</v>
      </c>
      <c r="BK248" s="175">
        <f>ROUND(I248*H248,2)</f>
        <v>0</v>
      </c>
      <c r="BL248" s="18" t="s">
        <v>302</v>
      </c>
      <c r="BM248" s="174" t="s">
        <v>415</v>
      </c>
    </row>
    <row r="249" spans="1:65" s="2" customFormat="1" ht="27">
      <c r="A249" s="33"/>
      <c r="B249" s="34"/>
      <c r="C249" s="33"/>
      <c r="D249" s="176" t="s">
        <v>213</v>
      </c>
      <c r="E249" s="33"/>
      <c r="F249" s="177" t="s">
        <v>416</v>
      </c>
      <c r="G249" s="33"/>
      <c r="H249" s="33"/>
      <c r="I249" s="98"/>
      <c r="J249" s="33"/>
      <c r="K249" s="33"/>
      <c r="L249" s="34"/>
      <c r="M249" s="178"/>
      <c r="N249" s="179"/>
      <c r="O249" s="59"/>
      <c r="P249" s="59"/>
      <c r="Q249" s="59"/>
      <c r="R249" s="59"/>
      <c r="S249" s="59"/>
      <c r="T249" s="60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8" t="s">
        <v>213</v>
      </c>
      <c r="AU249" s="18" t="s">
        <v>84</v>
      </c>
    </row>
    <row r="250" spans="1:65" s="13" customFormat="1" ht="10">
      <c r="B250" s="180"/>
      <c r="D250" s="176" t="s">
        <v>215</v>
      </c>
      <c r="E250" s="181" t="s">
        <v>1</v>
      </c>
      <c r="F250" s="182" t="s">
        <v>417</v>
      </c>
      <c r="H250" s="183">
        <v>80.542000000000002</v>
      </c>
      <c r="I250" s="184"/>
      <c r="L250" s="180"/>
      <c r="M250" s="185"/>
      <c r="N250" s="186"/>
      <c r="O250" s="186"/>
      <c r="P250" s="186"/>
      <c r="Q250" s="186"/>
      <c r="R250" s="186"/>
      <c r="S250" s="186"/>
      <c r="T250" s="187"/>
      <c r="AT250" s="181" t="s">
        <v>215</v>
      </c>
      <c r="AU250" s="181" t="s">
        <v>84</v>
      </c>
      <c r="AV250" s="13" t="s">
        <v>84</v>
      </c>
      <c r="AW250" s="13" t="s">
        <v>31</v>
      </c>
      <c r="AX250" s="13" t="s">
        <v>82</v>
      </c>
      <c r="AY250" s="181" t="s">
        <v>204</v>
      </c>
    </row>
    <row r="251" spans="1:65" s="2" customFormat="1" ht="33" customHeight="1">
      <c r="A251" s="33"/>
      <c r="B251" s="162"/>
      <c r="C251" s="163" t="s">
        <v>418</v>
      </c>
      <c r="D251" s="163" t="s">
        <v>207</v>
      </c>
      <c r="E251" s="164" t="s">
        <v>419</v>
      </c>
      <c r="F251" s="165" t="s">
        <v>420</v>
      </c>
      <c r="G251" s="166" t="s">
        <v>230</v>
      </c>
      <c r="H251" s="167">
        <v>4</v>
      </c>
      <c r="I251" s="168"/>
      <c r="J251" s="169">
        <f>ROUND(I251*H251,2)</f>
        <v>0</v>
      </c>
      <c r="K251" s="165" t="s">
        <v>211</v>
      </c>
      <c r="L251" s="34"/>
      <c r="M251" s="170" t="s">
        <v>1</v>
      </c>
      <c r="N251" s="171" t="s">
        <v>39</v>
      </c>
      <c r="O251" s="59"/>
      <c r="P251" s="172">
        <f>O251*H251</f>
        <v>0</v>
      </c>
      <c r="Q251" s="172">
        <v>4.8000000000000001E-4</v>
      </c>
      <c r="R251" s="172">
        <f>Q251*H251</f>
        <v>1.92E-3</v>
      </c>
      <c r="S251" s="172">
        <v>0</v>
      </c>
      <c r="T251" s="173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74" t="s">
        <v>132</v>
      </c>
      <c r="AT251" s="174" t="s">
        <v>207</v>
      </c>
      <c r="AU251" s="174" t="s">
        <v>84</v>
      </c>
      <c r="AY251" s="18" t="s">
        <v>204</v>
      </c>
      <c r="BE251" s="175">
        <f>IF(N251="základní",J251,0)</f>
        <v>0</v>
      </c>
      <c r="BF251" s="175">
        <f>IF(N251="snížená",J251,0)</f>
        <v>0</v>
      </c>
      <c r="BG251" s="175">
        <f>IF(N251="zákl. přenesená",J251,0)</f>
        <v>0</v>
      </c>
      <c r="BH251" s="175">
        <f>IF(N251="sníž. přenesená",J251,0)</f>
        <v>0</v>
      </c>
      <c r="BI251" s="175">
        <f>IF(N251="nulová",J251,0)</f>
        <v>0</v>
      </c>
      <c r="BJ251" s="18" t="s">
        <v>82</v>
      </c>
      <c r="BK251" s="175">
        <f>ROUND(I251*H251,2)</f>
        <v>0</v>
      </c>
      <c r="BL251" s="18" t="s">
        <v>132</v>
      </c>
      <c r="BM251" s="174" t="s">
        <v>421</v>
      </c>
    </row>
    <row r="252" spans="1:65" s="2" customFormat="1" ht="36">
      <c r="A252" s="33"/>
      <c r="B252" s="34"/>
      <c r="C252" s="33"/>
      <c r="D252" s="176" t="s">
        <v>213</v>
      </c>
      <c r="E252" s="33"/>
      <c r="F252" s="177" t="s">
        <v>422</v>
      </c>
      <c r="G252" s="33"/>
      <c r="H252" s="33"/>
      <c r="I252" s="98"/>
      <c r="J252" s="33"/>
      <c r="K252" s="33"/>
      <c r="L252" s="34"/>
      <c r="M252" s="178"/>
      <c r="N252" s="179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213</v>
      </c>
      <c r="AU252" s="18" t="s">
        <v>84</v>
      </c>
    </row>
    <row r="253" spans="1:65" s="13" customFormat="1" ht="10">
      <c r="B253" s="180"/>
      <c r="D253" s="176" t="s">
        <v>215</v>
      </c>
      <c r="E253" s="181" t="s">
        <v>1</v>
      </c>
      <c r="F253" s="182" t="s">
        <v>423</v>
      </c>
      <c r="H253" s="183">
        <v>1</v>
      </c>
      <c r="I253" s="184"/>
      <c r="L253" s="180"/>
      <c r="M253" s="185"/>
      <c r="N253" s="186"/>
      <c r="O253" s="186"/>
      <c r="P253" s="186"/>
      <c r="Q253" s="186"/>
      <c r="R253" s="186"/>
      <c r="S253" s="186"/>
      <c r="T253" s="187"/>
      <c r="AT253" s="181" t="s">
        <v>215</v>
      </c>
      <c r="AU253" s="181" t="s">
        <v>84</v>
      </c>
      <c r="AV253" s="13" t="s">
        <v>84</v>
      </c>
      <c r="AW253" s="13" t="s">
        <v>31</v>
      </c>
      <c r="AX253" s="13" t="s">
        <v>74</v>
      </c>
      <c r="AY253" s="181" t="s">
        <v>204</v>
      </c>
    </row>
    <row r="254" spans="1:65" s="13" customFormat="1" ht="10">
      <c r="B254" s="180"/>
      <c r="D254" s="176" t="s">
        <v>215</v>
      </c>
      <c r="E254" s="181" t="s">
        <v>1</v>
      </c>
      <c r="F254" s="182" t="s">
        <v>424</v>
      </c>
      <c r="H254" s="183">
        <v>1</v>
      </c>
      <c r="I254" s="184"/>
      <c r="L254" s="180"/>
      <c r="M254" s="185"/>
      <c r="N254" s="186"/>
      <c r="O254" s="186"/>
      <c r="P254" s="186"/>
      <c r="Q254" s="186"/>
      <c r="R254" s="186"/>
      <c r="S254" s="186"/>
      <c r="T254" s="187"/>
      <c r="AT254" s="181" t="s">
        <v>215</v>
      </c>
      <c r="AU254" s="181" t="s">
        <v>84</v>
      </c>
      <c r="AV254" s="13" t="s">
        <v>84</v>
      </c>
      <c r="AW254" s="13" t="s">
        <v>31</v>
      </c>
      <c r="AX254" s="13" t="s">
        <v>74</v>
      </c>
      <c r="AY254" s="181" t="s">
        <v>204</v>
      </c>
    </row>
    <row r="255" spans="1:65" s="13" customFormat="1" ht="10">
      <c r="B255" s="180"/>
      <c r="D255" s="176" t="s">
        <v>215</v>
      </c>
      <c r="E255" s="181" t="s">
        <v>1</v>
      </c>
      <c r="F255" s="182" t="s">
        <v>425</v>
      </c>
      <c r="H255" s="183">
        <v>1</v>
      </c>
      <c r="I255" s="184"/>
      <c r="L255" s="180"/>
      <c r="M255" s="185"/>
      <c r="N255" s="186"/>
      <c r="O255" s="186"/>
      <c r="P255" s="186"/>
      <c r="Q255" s="186"/>
      <c r="R255" s="186"/>
      <c r="S255" s="186"/>
      <c r="T255" s="187"/>
      <c r="AT255" s="181" t="s">
        <v>215</v>
      </c>
      <c r="AU255" s="181" t="s">
        <v>84</v>
      </c>
      <c r="AV255" s="13" t="s">
        <v>84</v>
      </c>
      <c r="AW255" s="13" t="s">
        <v>31</v>
      </c>
      <c r="AX255" s="13" t="s">
        <v>74</v>
      </c>
      <c r="AY255" s="181" t="s">
        <v>204</v>
      </c>
    </row>
    <row r="256" spans="1:65" s="13" customFormat="1" ht="10">
      <c r="B256" s="180"/>
      <c r="D256" s="176" t="s">
        <v>215</v>
      </c>
      <c r="E256" s="181" t="s">
        <v>1</v>
      </c>
      <c r="F256" s="182" t="s">
        <v>426</v>
      </c>
      <c r="H256" s="183">
        <v>1</v>
      </c>
      <c r="I256" s="184"/>
      <c r="L256" s="180"/>
      <c r="M256" s="185"/>
      <c r="N256" s="186"/>
      <c r="O256" s="186"/>
      <c r="P256" s="186"/>
      <c r="Q256" s="186"/>
      <c r="R256" s="186"/>
      <c r="S256" s="186"/>
      <c r="T256" s="187"/>
      <c r="AT256" s="181" t="s">
        <v>215</v>
      </c>
      <c r="AU256" s="181" t="s">
        <v>84</v>
      </c>
      <c r="AV256" s="13" t="s">
        <v>84</v>
      </c>
      <c r="AW256" s="13" t="s">
        <v>31</v>
      </c>
      <c r="AX256" s="13" t="s">
        <v>74</v>
      </c>
      <c r="AY256" s="181" t="s">
        <v>204</v>
      </c>
    </row>
    <row r="257" spans="1:65" s="14" customFormat="1" ht="10">
      <c r="B257" s="199"/>
      <c r="D257" s="176" t="s">
        <v>215</v>
      </c>
      <c r="E257" s="200" t="s">
        <v>1</v>
      </c>
      <c r="F257" s="201" t="s">
        <v>270</v>
      </c>
      <c r="H257" s="202">
        <v>4</v>
      </c>
      <c r="I257" s="203"/>
      <c r="L257" s="199"/>
      <c r="M257" s="204"/>
      <c r="N257" s="205"/>
      <c r="O257" s="205"/>
      <c r="P257" s="205"/>
      <c r="Q257" s="205"/>
      <c r="R257" s="205"/>
      <c r="S257" s="205"/>
      <c r="T257" s="206"/>
      <c r="AT257" s="200" t="s">
        <v>215</v>
      </c>
      <c r="AU257" s="200" t="s">
        <v>84</v>
      </c>
      <c r="AV257" s="14" t="s">
        <v>132</v>
      </c>
      <c r="AW257" s="14" t="s">
        <v>31</v>
      </c>
      <c r="AX257" s="14" t="s">
        <v>82</v>
      </c>
      <c r="AY257" s="200" t="s">
        <v>204</v>
      </c>
    </row>
    <row r="258" spans="1:65" s="2" customFormat="1" ht="22" customHeight="1">
      <c r="A258" s="33"/>
      <c r="B258" s="162"/>
      <c r="C258" s="188" t="s">
        <v>427</v>
      </c>
      <c r="D258" s="188" t="s">
        <v>234</v>
      </c>
      <c r="E258" s="189" t="s">
        <v>428</v>
      </c>
      <c r="F258" s="190" t="s">
        <v>429</v>
      </c>
      <c r="G258" s="191" t="s">
        <v>230</v>
      </c>
      <c r="H258" s="192">
        <v>1</v>
      </c>
      <c r="I258" s="193"/>
      <c r="J258" s="194">
        <f>ROUND(I258*H258,2)</f>
        <v>0</v>
      </c>
      <c r="K258" s="190" t="s">
        <v>1</v>
      </c>
      <c r="L258" s="195"/>
      <c r="M258" s="196" t="s">
        <v>1</v>
      </c>
      <c r="N258" s="197" t="s">
        <v>39</v>
      </c>
      <c r="O258" s="59"/>
      <c r="P258" s="172">
        <f>O258*H258</f>
        <v>0</v>
      </c>
      <c r="Q258" s="172">
        <v>1.9359999999999999E-2</v>
      </c>
      <c r="R258" s="172">
        <f>Q258*H258</f>
        <v>1.9359999999999999E-2</v>
      </c>
      <c r="S258" s="172">
        <v>0</v>
      </c>
      <c r="T258" s="173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74" t="s">
        <v>237</v>
      </c>
      <c r="AT258" s="174" t="s">
        <v>234</v>
      </c>
      <c r="AU258" s="174" t="s">
        <v>84</v>
      </c>
      <c r="AY258" s="18" t="s">
        <v>204</v>
      </c>
      <c r="BE258" s="175">
        <f>IF(N258="základní",J258,0)</f>
        <v>0</v>
      </c>
      <c r="BF258" s="175">
        <f>IF(N258="snížená",J258,0)</f>
        <v>0</v>
      </c>
      <c r="BG258" s="175">
        <f>IF(N258="zákl. přenesená",J258,0)</f>
        <v>0</v>
      </c>
      <c r="BH258" s="175">
        <f>IF(N258="sníž. přenesená",J258,0)</f>
        <v>0</v>
      </c>
      <c r="BI258" s="175">
        <f>IF(N258="nulová",J258,0)</f>
        <v>0</v>
      </c>
      <c r="BJ258" s="18" t="s">
        <v>82</v>
      </c>
      <c r="BK258" s="175">
        <f>ROUND(I258*H258,2)</f>
        <v>0</v>
      </c>
      <c r="BL258" s="18" t="s">
        <v>132</v>
      </c>
      <c r="BM258" s="174" t="s">
        <v>430</v>
      </c>
    </row>
    <row r="259" spans="1:65" s="2" customFormat="1" ht="18">
      <c r="A259" s="33"/>
      <c r="B259" s="34"/>
      <c r="C259" s="33"/>
      <c r="D259" s="176" t="s">
        <v>213</v>
      </c>
      <c r="E259" s="33"/>
      <c r="F259" s="177" t="s">
        <v>429</v>
      </c>
      <c r="G259" s="33"/>
      <c r="H259" s="33"/>
      <c r="I259" s="98"/>
      <c r="J259" s="33"/>
      <c r="K259" s="33"/>
      <c r="L259" s="34"/>
      <c r="M259" s="178"/>
      <c r="N259" s="179"/>
      <c r="O259" s="59"/>
      <c r="P259" s="59"/>
      <c r="Q259" s="59"/>
      <c r="R259" s="59"/>
      <c r="S259" s="59"/>
      <c r="T259" s="60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8" t="s">
        <v>213</v>
      </c>
      <c r="AU259" s="18" t="s">
        <v>84</v>
      </c>
    </row>
    <row r="260" spans="1:65" s="13" customFormat="1" ht="10">
      <c r="B260" s="180"/>
      <c r="D260" s="176" t="s">
        <v>215</v>
      </c>
      <c r="E260" s="181" t="s">
        <v>1</v>
      </c>
      <c r="F260" s="182" t="s">
        <v>431</v>
      </c>
      <c r="H260" s="183">
        <v>1</v>
      </c>
      <c r="I260" s="184"/>
      <c r="L260" s="180"/>
      <c r="M260" s="185"/>
      <c r="N260" s="186"/>
      <c r="O260" s="186"/>
      <c r="P260" s="186"/>
      <c r="Q260" s="186"/>
      <c r="R260" s="186"/>
      <c r="S260" s="186"/>
      <c r="T260" s="187"/>
      <c r="AT260" s="181" t="s">
        <v>215</v>
      </c>
      <c r="AU260" s="181" t="s">
        <v>84</v>
      </c>
      <c r="AV260" s="13" t="s">
        <v>84</v>
      </c>
      <c r="AW260" s="13" t="s">
        <v>31</v>
      </c>
      <c r="AX260" s="13" t="s">
        <v>82</v>
      </c>
      <c r="AY260" s="181" t="s">
        <v>204</v>
      </c>
    </row>
    <row r="261" spans="1:65" s="2" customFormat="1" ht="22" customHeight="1">
      <c r="A261" s="33"/>
      <c r="B261" s="162"/>
      <c r="C261" s="188" t="s">
        <v>432</v>
      </c>
      <c r="D261" s="188" t="s">
        <v>234</v>
      </c>
      <c r="E261" s="189" t="s">
        <v>433</v>
      </c>
      <c r="F261" s="190" t="s">
        <v>434</v>
      </c>
      <c r="G261" s="191" t="s">
        <v>230</v>
      </c>
      <c r="H261" s="192">
        <v>1</v>
      </c>
      <c r="I261" s="193"/>
      <c r="J261" s="194">
        <f>ROUND(I261*H261,2)</f>
        <v>0</v>
      </c>
      <c r="K261" s="190" t="s">
        <v>1</v>
      </c>
      <c r="L261" s="195"/>
      <c r="M261" s="196" t="s">
        <v>1</v>
      </c>
      <c r="N261" s="197" t="s">
        <v>39</v>
      </c>
      <c r="O261" s="59"/>
      <c r="P261" s="172">
        <f>O261*H261</f>
        <v>0</v>
      </c>
      <c r="Q261" s="172">
        <v>1.9359999999999999E-2</v>
      </c>
      <c r="R261" s="172">
        <f>Q261*H261</f>
        <v>1.9359999999999999E-2</v>
      </c>
      <c r="S261" s="172">
        <v>0</v>
      </c>
      <c r="T261" s="173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74" t="s">
        <v>237</v>
      </c>
      <c r="AT261" s="174" t="s">
        <v>234</v>
      </c>
      <c r="AU261" s="174" t="s">
        <v>84</v>
      </c>
      <c r="AY261" s="18" t="s">
        <v>204</v>
      </c>
      <c r="BE261" s="175">
        <f>IF(N261="základní",J261,0)</f>
        <v>0</v>
      </c>
      <c r="BF261" s="175">
        <f>IF(N261="snížená",J261,0)</f>
        <v>0</v>
      </c>
      <c r="BG261" s="175">
        <f>IF(N261="zákl. přenesená",J261,0)</f>
        <v>0</v>
      </c>
      <c r="BH261" s="175">
        <f>IF(N261="sníž. přenesená",J261,0)</f>
        <v>0</v>
      </c>
      <c r="BI261" s="175">
        <f>IF(N261="nulová",J261,0)</f>
        <v>0</v>
      </c>
      <c r="BJ261" s="18" t="s">
        <v>82</v>
      </c>
      <c r="BK261" s="175">
        <f>ROUND(I261*H261,2)</f>
        <v>0</v>
      </c>
      <c r="BL261" s="18" t="s">
        <v>132</v>
      </c>
      <c r="BM261" s="174" t="s">
        <v>435</v>
      </c>
    </row>
    <row r="262" spans="1:65" s="2" customFormat="1" ht="18">
      <c r="A262" s="33"/>
      <c r="B262" s="34"/>
      <c r="C262" s="33"/>
      <c r="D262" s="176" t="s">
        <v>213</v>
      </c>
      <c r="E262" s="33"/>
      <c r="F262" s="177" t="s">
        <v>429</v>
      </c>
      <c r="G262" s="33"/>
      <c r="H262" s="33"/>
      <c r="I262" s="98"/>
      <c r="J262" s="33"/>
      <c r="K262" s="33"/>
      <c r="L262" s="34"/>
      <c r="M262" s="178"/>
      <c r="N262" s="179"/>
      <c r="O262" s="59"/>
      <c r="P262" s="59"/>
      <c r="Q262" s="59"/>
      <c r="R262" s="59"/>
      <c r="S262" s="59"/>
      <c r="T262" s="60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213</v>
      </c>
      <c r="AU262" s="18" t="s">
        <v>84</v>
      </c>
    </row>
    <row r="263" spans="1:65" s="13" customFormat="1" ht="10">
      <c r="B263" s="180"/>
      <c r="D263" s="176" t="s">
        <v>215</v>
      </c>
      <c r="E263" s="181" t="s">
        <v>1</v>
      </c>
      <c r="F263" s="182" t="s">
        <v>436</v>
      </c>
      <c r="H263" s="183">
        <v>1</v>
      </c>
      <c r="I263" s="184"/>
      <c r="L263" s="180"/>
      <c r="M263" s="185"/>
      <c r="N263" s="186"/>
      <c r="O263" s="186"/>
      <c r="P263" s="186"/>
      <c r="Q263" s="186"/>
      <c r="R263" s="186"/>
      <c r="S263" s="186"/>
      <c r="T263" s="187"/>
      <c r="AT263" s="181" t="s">
        <v>215</v>
      </c>
      <c r="AU263" s="181" t="s">
        <v>84</v>
      </c>
      <c r="AV263" s="13" t="s">
        <v>84</v>
      </c>
      <c r="AW263" s="13" t="s">
        <v>31</v>
      </c>
      <c r="AX263" s="13" t="s">
        <v>82</v>
      </c>
      <c r="AY263" s="181" t="s">
        <v>204</v>
      </c>
    </row>
    <row r="264" spans="1:65" s="2" customFormat="1" ht="33" customHeight="1">
      <c r="A264" s="33"/>
      <c r="B264" s="162"/>
      <c r="C264" s="163" t="s">
        <v>437</v>
      </c>
      <c r="D264" s="163" t="s">
        <v>207</v>
      </c>
      <c r="E264" s="164" t="s">
        <v>438</v>
      </c>
      <c r="F264" s="165" t="s">
        <v>439</v>
      </c>
      <c r="G264" s="166" t="s">
        <v>230</v>
      </c>
      <c r="H264" s="167">
        <v>1</v>
      </c>
      <c r="I264" s="168"/>
      <c r="J264" s="169">
        <f>ROUND(I264*H264,2)</f>
        <v>0</v>
      </c>
      <c r="K264" s="165" t="s">
        <v>211</v>
      </c>
      <c r="L264" s="34"/>
      <c r="M264" s="170" t="s">
        <v>1</v>
      </c>
      <c r="N264" s="171" t="s">
        <v>39</v>
      </c>
      <c r="O264" s="59"/>
      <c r="P264" s="172">
        <f>O264*H264</f>
        <v>0</v>
      </c>
      <c r="Q264" s="172">
        <v>9.6000000000000002E-4</v>
      </c>
      <c r="R264" s="172">
        <f>Q264*H264</f>
        <v>9.6000000000000002E-4</v>
      </c>
      <c r="S264" s="172">
        <v>0</v>
      </c>
      <c r="T264" s="173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74" t="s">
        <v>132</v>
      </c>
      <c r="AT264" s="174" t="s">
        <v>207</v>
      </c>
      <c r="AU264" s="174" t="s">
        <v>84</v>
      </c>
      <c r="AY264" s="18" t="s">
        <v>204</v>
      </c>
      <c r="BE264" s="175">
        <f>IF(N264="základní",J264,0)</f>
        <v>0</v>
      </c>
      <c r="BF264" s="175">
        <f>IF(N264="snížená",J264,0)</f>
        <v>0</v>
      </c>
      <c r="BG264" s="175">
        <f>IF(N264="zákl. přenesená",J264,0)</f>
        <v>0</v>
      </c>
      <c r="BH264" s="175">
        <f>IF(N264="sníž. přenesená",J264,0)</f>
        <v>0</v>
      </c>
      <c r="BI264" s="175">
        <f>IF(N264="nulová",J264,0)</f>
        <v>0</v>
      </c>
      <c r="BJ264" s="18" t="s">
        <v>82</v>
      </c>
      <c r="BK264" s="175">
        <f>ROUND(I264*H264,2)</f>
        <v>0</v>
      </c>
      <c r="BL264" s="18" t="s">
        <v>132</v>
      </c>
      <c r="BM264" s="174" t="s">
        <v>440</v>
      </c>
    </row>
    <row r="265" spans="1:65" s="2" customFormat="1" ht="36">
      <c r="A265" s="33"/>
      <c r="B265" s="34"/>
      <c r="C265" s="33"/>
      <c r="D265" s="176" t="s">
        <v>213</v>
      </c>
      <c r="E265" s="33"/>
      <c r="F265" s="177" t="s">
        <v>441</v>
      </c>
      <c r="G265" s="33"/>
      <c r="H265" s="33"/>
      <c r="I265" s="98"/>
      <c r="J265" s="33"/>
      <c r="K265" s="33"/>
      <c r="L265" s="34"/>
      <c r="M265" s="178"/>
      <c r="N265" s="179"/>
      <c r="O265" s="59"/>
      <c r="P265" s="59"/>
      <c r="Q265" s="59"/>
      <c r="R265" s="59"/>
      <c r="S265" s="59"/>
      <c r="T265" s="60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213</v>
      </c>
      <c r="AU265" s="18" t="s">
        <v>84</v>
      </c>
    </row>
    <row r="266" spans="1:65" s="13" customFormat="1" ht="10">
      <c r="B266" s="180"/>
      <c r="D266" s="176" t="s">
        <v>215</v>
      </c>
      <c r="E266" s="181" t="s">
        <v>1</v>
      </c>
      <c r="F266" s="182" t="s">
        <v>442</v>
      </c>
      <c r="H266" s="183">
        <v>1</v>
      </c>
      <c r="I266" s="184"/>
      <c r="L266" s="180"/>
      <c r="M266" s="185"/>
      <c r="N266" s="186"/>
      <c r="O266" s="186"/>
      <c r="P266" s="186"/>
      <c r="Q266" s="186"/>
      <c r="R266" s="186"/>
      <c r="S266" s="186"/>
      <c r="T266" s="187"/>
      <c r="AT266" s="181" t="s">
        <v>215</v>
      </c>
      <c r="AU266" s="181" t="s">
        <v>84</v>
      </c>
      <c r="AV266" s="13" t="s">
        <v>84</v>
      </c>
      <c r="AW266" s="13" t="s">
        <v>31</v>
      </c>
      <c r="AX266" s="13" t="s">
        <v>82</v>
      </c>
      <c r="AY266" s="181" t="s">
        <v>204</v>
      </c>
    </row>
    <row r="267" spans="1:65" s="2" customFormat="1" ht="33" customHeight="1">
      <c r="A267" s="33"/>
      <c r="B267" s="162"/>
      <c r="C267" s="188" t="s">
        <v>443</v>
      </c>
      <c r="D267" s="188" t="s">
        <v>234</v>
      </c>
      <c r="E267" s="189" t="s">
        <v>444</v>
      </c>
      <c r="F267" s="190" t="s">
        <v>445</v>
      </c>
      <c r="G267" s="191" t="s">
        <v>230</v>
      </c>
      <c r="H267" s="192">
        <v>1</v>
      </c>
      <c r="I267" s="193"/>
      <c r="J267" s="194">
        <f>ROUND(I267*H267,2)</f>
        <v>0</v>
      </c>
      <c r="K267" s="190" t="s">
        <v>1</v>
      </c>
      <c r="L267" s="195"/>
      <c r="M267" s="196" t="s">
        <v>1</v>
      </c>
      <c r="N267" s="197" t="s">
        <v>39</v>
      </c>
      <c r="O267" s="59"/>
      <c r="P267" s="172">
        <f>O267*H267</f>
        <v>0</v>
      </c>
      <c r="Q267" s="172">
        <v>3.024E-2</v>
      </c>
      <c r="R267" s="172">
        <f>Q267*H267</f>
        <v>3.024E-2</v>
      </c>
      <c r="S267" s="172">
        <v>0</v>
      </c>
      <c r="T267" s="173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74" t="s">
        <v>237</v>
      </c>
      <c r="AT267" s="174" t="s">
        <v>234</v>
      </c>
      <c r="AU267" s="174" t="s">
        <v>84</v>
      </c>
      <c r="AY267" s="18" t="s">
        <v>204</v>
      </c>
      <c r="BE267" s="175">
        <f>IF(N267="základní",J267,0)</f>
        <v>0</v>
      </c>
      <c r="BF267" s="175">
        <f>IF(N267="snížená",J267,0)</f>
        <v>0</v>
      </c>
      <c r="BG267" s="175">
        <f>IF(N267="zákl. přenesená",J267,0)</f>
        <v>0</v>
      </c>
      <c r="BH267" s="175">
        <f>IF(N267="sníž. přenesená",J267,0)</f>
        <v>0</v>
      </c>
      <c r="BI267" s="175">
        <f>IF(N267="nulová",J267,0)</f>
        <v>0</v>
      </c>
      <c r="BJ267" s="18" t="s">
        <v>82</v>
      </c>
      <c r="BK267" s="175">
        <f>ROUND(I267*H267,2)</f>
        <v>0</v>
      </c>
      <c r="BL267" s="18" t="s">
        <v>132</v>
      </c>
      <c r="BM267" s="174" t="s">
        <v>446</v>
      </c>
    </row>
    <row r="268" spans="1:65" s="2" customFormat="1" ht="18">
      <c r="A268" s="33"/>
      <c r="B268" s="34"/>
      <c r="C268" s="33"/>
      <c r="D268" s="176" t="s">
        <v>213</v>
      </c>
      <c r="E268" s="33"/>
      <c r="F268" s="177" t="s">
        <v>445</v>
      </c>
      <c r="G268" s="33"/>
      <c r="H268" s="33"/>
      <c r="I268" s="98"/>
      <c r="J268" s="33"/>
      <c r="K268" s="33"/>
      <c r="L268" s="34"/>
      <c r="M268" s="178"/>
      <c r="N268" s="179"/>
      <c r="O268" s="59"/>
      <c r="P268" s="59"/>
      <c r="Q268" s="59"/>
      <c r="R268" s="59"/>
      <c r="S268" s="59"/>
      <c r="T268" s="60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213</v>
      </c>
      <c r="AU268" s="18" t="s">
        <v>84</v>
      </c>
    </row>
    <row r="269" spans="1:65" s="12" customFormat="1" ht="22.75" customHeight="1">
      <c r="B269" s="149"/>
      <c r="D269" s="150" t="s">
        <v>73</v>
      </c>
      <c r="E269" s="160" t="s">
        <v>258</v>
      </c>
      <c r="F269" s="160" t="s">
        <v>447</v>
      </c>
      <c r="I269" s="152"/>
      <c r="J269" s="161">
        <f>BK269</f>
        <v>0</v>
      </c>
      <c r="L269" s="149"/>
      <c r="M269" s="154"/>
      <c r="N269" s="155"/>
      <c r="O269" s="155"/>
      <c r="P269" s="156">
        <f>SUM(P270:P357)</f>
        <v>0</v>
      </c>
      <c r="Q269" s="155"/>
      <c r="R269" s="156">
        <f>SUM(R270:R357)</f>
        <v>0.16977309999999998</v>
      </c>
      <c r="S269" s="155"/>
      <c r="T269" s="157">
        <f>SUM(T270:T357)</f>
        <v>36.086826000000002</v>
      </c>
      <c r="AR269" s="150" t="s">
        <v>82</v>
      </c>
      <c r="AT269" s="158" t="s">
        <v>73</v>
      </c>
      <c r="AU269" s="158" t="s">
        <v>82</v>
      </c>
      <c r="AY269" s="150" t="s">
        <v>204</v>
      </c>
      <c r="BK269" s="159">
        <f>SUM(BK270:BK357)</f>
        <v>0</v>
      </c>
    </row>
    <row r="270" spans="1:65" s="2" customFormat="1" ht="33" customHeight="1">
      <c r="A270" s="33"/>
      <c r="B270" s="162"/>
      <c r="C270" s="163" t="s">
        <v>448</v>
      </c>
      <c r="D270" s="163" t="s">
        <v>207</v>
      </c>
      <c r="E270" s="164" t="s">
        <v>449</v>
      </c>
      <c r="F270" s="165" t="s">
        <v>450</v>
      </c>
      <c r="G270" s="166" t="s">
        <v>224</v>
      </c>
      <c r="H270" s="167">
        <v>85.789000000000001</v>
      </c>
      <c r="I270" s="168"/>
      <c r="J270" s="169">
        <f>ROUND(I270*H270,2)</f>
        <v>0</v>
      </c>
      <c r="K270" s="165" t="s">
        <v>211</v>
      </c>
      <c r="L270" s="34"/>
      <c r="M270" s="170" t="s">
        <v>1</v>
      </c>
      <c r="N270" s="171" t="s">
        <v>39</v>
      </c>
      <c r="O270" s="59"/>
      <c r="P270" s="172">
        <f>O270*H270</f>
        <v>0</v>
      </c>
      <c r="Q270" s="172">
        <v>0</v>
      </c>
      <c r="R270" s="172">
        <f>Q270*H270</f>
        <v>0</v>
      </c>
      <c r="S270" s="172">
        <v>0</v>
      </c>
      <c r="T270" s="173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74" t="s">
        <v>132</v>
      </c>
      <c r="AT270" s="174" t="s">
        <v>207</v>
      </c>
      <c r="AU270" s="174" t="s">
        <v>84</v>
      </c>
      <c r="AY270" s="18" t="s">
        <v>204</v>
      </c>
      <c r="BE270" s="175">
        <f>IF(N270="základní",J270,0)</f>
        <v>0</v>
      </c>
      <c r="BF270" s="175">
        <f>IF(N270="snížená",J270,0)</f>
        <v>0</v>
      </c>
      <c r="BG270" s="175">
        <f>IF(N270="zákl. přenesená",J270,0)</f>
        <v>0</v>
      </c>
      <c r="BH270" s="175">
        <f>IF(N270="sníž. přenesená",J270,0)</f>
        <v>0</v>
      </c>
      <c r="BI270" s="175">
        <f>IF(N270="nulová",J270,0)</f>
        <v>0</v>
      </c>
      <c r="BJ270" s="18" t="s">
        <v>82</v>
      </c>
      <c r="BK270" s="175">
        <f>ROUND(I270*H270,2)</f>
        <v>0</v>
      </c>
      <c r="BL270" s="18" t="s">
        <v>132</v>
      </c>
      <c r="BM270" s="174" t="s">
        <v>451</v>
      </c>
    </row>
    <row r="271" spans="1:65" s="2" customFormat="1" ht="36">
      <c r="A271" s="33"/>
      <c r="B271" s="34"/>
      <c r="C271" s="33"/>
      <c r="D271" s="176" t="s">
        <v>213</v>
      </c>
      <c r="E271" s="33"/>
      <c r="F271" s="177" t="s">
        <v>452</v>
      </c>
      <c r="G271" s="33"/>
      <c r="H271" s="33"/>
      <c r="I271" s="98"/>
      <c r="J271" s="33"/>
      <c r="K271" s="33"/>
      <c r="L271" s="34"/>
      <c r="M271" s="178"/>
      <c r="N271" s="179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213</v>
      </c>
      <c r="AU271" s="18" t="s">
        <v>84</v>
      </c>
    </row>
    <row r="272" spans="1:65" s="13" customFormat="1" ht="10">
      <c r="B272" s="180"/>
      <c r="D272" s="176" t="s">
        <v>215</v>
      </c>
      <c r="E272" s="181" t="s">
        <v>119</v>
      </c>
      <c r="F272" s="182" t="s">
        <v>453</v>
      </c>
      <c r="H272" s="183">
        <v>85.789000000000001</v>
      </c>
      <c r="I272" s="184"/>
      <c r="L272" s="180"/>
      <c r="M272" s="185"/>
      <c r="N272" s="186"/>
      <c r="O272" s="186"/>
      <c r="P272" s="186"/>
      <c r="Q272" s="186"/>
      <c r="R272" s="186"/>
      <c r="S272" s="186"/>
      <c r="T272" s="187"/>
      <c r="AT272" s="181" t="s">
        <v>215</v>
      </c>
      <c r="AU272" s="181" t="s">
        <v>84</v>
      </c>
      <c r="AV272" s="13" t="s">
        <v>84</v>
      </c>
      <c r="AW272" s="13" t="s">
        <v>31</v>
      </c>
      <c r="AX272" s="13" t="s">
        <v>82</v>
      </c>
      <c r="AY272" s="181" t="s">
        <v>204</v>
      </c>
    </row>
    <row r="273" spans="1:65" s="2" customFormat="1" ht="44" customHeight="1">
      <c r="A273" s="33"/>
      <c r="B273" s="162"/>
      <c r="C273" s="163" t="s">
        <v>454</v>
      </c>
      <c r="D273" s="163" t="s">
        <v>207</v>
      </c>
      <c r="E273" s="164" t="s">
        <v>455</v>
      </c>
      <c r="F273" s="165" t="s">
        <v>456</v>
      </c>
      <c r="G273" s="166" t="s">
        <v>224</v>
      </c>
      <c r="H273" s="167">
        <v>2573.67</v>
      </c>
      <c r="I273" s="168"/>
      <c r="J273" s="169">
        <f>ROUND(I273*H273,2)</f>
        <v>0</v>
      </c>
      <c r="K273" s="165" t="s">
        <v>211</v>
      </c>
      <c r="L273" s="34"/>
      <c r="M273" s="170" t="s">
        <v>1</v>
      </c>
      <c r="N273" s="171" t="s">
        <v>39</v>
      </c>
      <c r="O273" s="59"/>
      <c r="P273" s="172">
        <f>O273*H273</f>
        <v>0</v>
      </c>
      <c r="Q273" s="172">
        <v>0</v>
      </c>
      <c r="R273" s="172">
        <f>Q273*H273</f>
        <v>0</v>
      </c>
      <c r="S273" s="172">
        <v>0</v>
      </c>
      <c r="T273" s="173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74" t="s">
        <v>132</v>
      </c>
      <c r="AT273" s="174" t="s">
        <v>207</v>
      </c>
      <c r="AU273" s="174" t="s">
        <v>84</v>
      </c>
      <c r="AY273" s="18" t="s">
        <v>204</v>
      </c>
      <c r="BE273" s="175">
        <f>IF(N273="základní",J273,0)</f>
        <v>0</v>
      </c>
      <c r="BF273" s="175">
        <f>IF(N273="snížená",J273,0)</f>
        <v>0</v>
      </c>
      <c r="BG273" s="175">
        <f>IF(N273="zákl. přenesená",J273,0)</f>
        <v>0</v>
      </c>
      <c r="BH273" s="175">
        <f>IF(N273="sníž. přenesená",J273,0)</f>
        <v>0</v>
      </c>
      <c r="BI273" s="175">
        <f>IF(N273="nulová",J273,0)</f>
        <v>0</v>
      </c>
      <c r="BJ273" s="18" t="s">
        <v>82</v>
      </c>
      <c r="BK273" s="175">
        <f>ROUND(I273*H273,2)</f>
        <v>0</v>
      </c>
      <c r="BL273" s="18" t="s">
        <v>132</v>
      </c>
      <c r="BM273" s="174" t="s">
        <v>457</v>
      </c>
    </row>
    <row r="274" spans="1:65" s="2" customFormat="1" ht="36">
      <c r="A274" s="33"/>
      <c r="B274" s="34"/>
      <c r="C274" s="33"/>
      <c r="D274" s="176" t="s">
        <v>213</v>
      </c>
      <c r="E274" s="33"/>
      <c r="F274" s="177" t="s">
        <v>458</v>
      </c>
      <c r="G274" s="33"/>
      <c r="H274" s="33"/>
      <c r="I274" s="98"/>
      <c r="J274" s="33"/>
      <c r="K274" s="33"/>
      <c r="L274" s="34"/>
      <c r="M274" s="178"/>
      <c r="N274" s="179"/>
      <c r="O274" s="59"/>
      <c r="P274" s="59"/>
      <c r="Q274" s="59"/>
      <c r="R274" s="59"/>
      <c r="S274" s="59"/>
      <c r="T274" s="60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8" t="s">
        <v>213</v>
      </c>
      <c r="AU274" s="18" t="s">
        <v>84</v>
      </c>
    </row>
    <row r="275" spans="1:65" s="13" customFormat="1" ht="10">
      <c r="B275" s="180"/>
      <c r="D275" s="176" t="s">
        <v>215</v>
      </c>
      <c r="E275" s="181" t="s">
        <v>1</v>
      </c>
      <c r="F275" s="182" t="s">
        <v>459</v>
      </c>
      <c r="H275" s="183">
        <v>2573.67</v>
      </c>
      <c r="I275" s="184"/>
      <c r="L275" s="180"/>
      <c r="M275" s="185"/>
      <c r="N275" s="186"/>
      <c r="O275" s="186"/>
      <c r="P275" s="186"/>
      <c r="Q275" s="186"/>
      <c r="R275" s="186"/>
      <c r="S275" s="186"/>
      <c r="T275" s="187"/>
      <c r="AT275" s="181" t="s">
        <v>215</v>
      </c>
      <c r="AU275" s="181" t="s">
        <v>84</v>
      </c>
      <c r="AV275" s="13" t="s">
        <v>84</v>
      </c>
      <c r="AW275" s="13" t="s">
        <v>31</v>
      </c>
      <c r="AX275" s="13" t="s">
        <v>82</v>
      </c>
      <c r="AY275" s="181" t="s">
        <v>204</v>
      </c>
    </row>
    <row r="276" spans="1:65" s="2" customFormat="1" ht="44" customHeight="1">
      <c r="A276" s="33"/>
      <c r="B276" s="162"/>
      <c r="C276" s="163" t="s">
        <v>460</v>
      </c>
      <c r="D276" s="163" t="s">
        <v>207</v>
      </c>
      <c r="E276" s="164" t="s">
        <v>461</v>
      </c>
      <c r="F276" s="165" t="s">
        <v>462</v>
      </c>
      <c r="G276" s="166" t="s">
        <v>224</v>
      </c>
      <c r="H276" s="167">
        <v>85.789000000000001</v>
      </c>
      <c r="I276" s="168"/>
      <c r="J276" s="169">
        <f>ROUND(I276*H276,2)</f>
        <v>0</v>
      </c>
      <c r="K276" s="165" t="s">
        <v>211</v>
      </c>
      <c r="L276" s="34"/>
      <c r="M276" s="170" t="s">
        <v>1</v>
      </c>
      <c r="N276" s="171" t="s">
        <v>39</v>
      </c>
      <c r="O276" s="59"/>
      <c r="P276" s="172">
        <f>O276*H276</f>
        <v>0</v>
      </c>
      <c r="Q276" s="172">
        <v>0</v>
      </c>
      <c r="R276" s="172">
        <f>Q276*H276</f>
        <v>0</v>
      </c>
      <c r="S276" s="172">
        <v>0</v>
      </c>
      <c r="T276" s="173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74" t="s">
        <v>132</v>
      </c>
      <c r="AT276" s="174" t="s">
        <v>207</v>
      </c>
      <c r="AU276" s="174" t="s">
        <v>84</v>
      </c>
      <c r="AY276" s="18" t="s">
        <v>204</v>
      </c>
      <c r="BE276" s="175">
        <f>IF(N276="základní",J276,0)</f>
        <v>0</v>
      </c>
      <c r="BF276" s="175">
        <f>IF(N276="snížená",J276,0)</f>
        <v>0</v>
      </c>
      <c r="BG276" s="175">
        <f>IF(N276="zákl. přenesená",J276,0)</f>
        <v>0</v>
      </c>
      <c r="BH276" s="175">
        <f>IF(N276="sníž. přenesená",J276,0)</f>
        <v>0</v>
      </c>
      <c r="BI276" s="175">
        <f>IF(N276="nulová",J276,0)</f>
        <v>0</v>
      </c>
      <c r="BJ276" s="18" t="s">
        <v>82</v>
      </c>
      <c r="BK276" s="175">
        <f>ROUND(I276*H276,2)</f>
        <v>0</v>
      </c>
      <c r="BL276" s="18" t="s">
        <v>132</v>
      </c>
      <c r="BM276" s="174" t="s">
        <v>463</v>
      </c>
    </row>
    <row r="277" spans="1:65" s="2" customFormat="1" ht="36">
      <c r="A277" s="33"/>
      <c r="B277" s="34"/>
      <c r="C277" s="33"/>
      <c r="D277" s="176" t="s">
        <v>213</v>
      </c>
      <c r="E277" s="33"/>
      <c r="F277" s="177" t="s">
        <v>464</v>
      </c>
      <c r="G277" s="33"/>
      <c r="H277" s="33"/>
      <c r="I277" s="98"/>
      <c r="J277" s="33"/>
      <c r="K277" s="33"/>
      <c r="L277" s="34"/>
      <c r="M277" s="178"/>
      <c r="N277" s="179"/>
      <c r="O277" s="59"/>
      <c r="P277" s="59"/>
      <c r="Q277" s="59"/>
      <c r="R277" s="59"/>
      <c r="S277" s="59"/>
      <c r="T277" s="60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213</v>
      </c>
      <c r="AU277" s="18" t="s">
        <v>84</v>
      </c>
    </row>
    <row r="278" spans="1:65" s="13" customFormat="1" ht="10">
      <c r="B278" s="180"/>
      <c r="D278" s="176" t="s">
        <v>215</v>
      </c>
      <c r="E278" s="181" t="s">
        <v>1</v>
      </c>
      <c r="F278" s="182" t="s">
        <v>119</v>
      </c>
      <c r="H278" s="183">
        <v>85.789000000000001</v>
      </c>
      <c r="I278" s="184"/>
      <c r="L278" s="180"/>
      <c r="M278" s="185"/>
      <c r="N278" s="186"/>
      <c r="O278" s="186"/>
      <c r="P278" s="186"/>
      <c r="Q278" s="186"/>
      <c r="R278" s="186"/>
      <c r="S278" s="186"/>
      <c r="T278" s="187"/>
      <c r="AT278" s="181" t="s">
        <v>215</v>
      </c>
      <c r="AU278" s="181" t="s">
        <v>84</v>
      </c>
      <c r="AV278" s="13" t="s">
        <v>84</v>
      </c>
      <c r="AW278" s="13" t="s">
        <v>31</v>
      </c>
      <c r="AX278" s="13" t="s">
        <v>82</v>
      </c>
      <c r="AY278" s="181" t="s">
        <v>204</v>
      </c>
    </row>
    <row r="279" spans="1:65" s="2" customFormat="1" ht="44" customHeight="1">
      <c r="A279" s="33"/>
      <c r="B279" s="162"/>
      <c r="C279" s="163" t="s">
        <v>465</v>
      </c>
      <c r="D279" s="163" t="s">
        <v>207</v>
      </c>
      <c r="E279" s="164" t="s">
        <v>466</v>
      </c>
      <c r="F279" s="165" t="s">
        <v>467</v>
      </c>
      <c r="G279" s="166" t="s">
        <v>224</v>
      </c>
      <c r="H279" s="167">
        <v>25.45</v>
      </c>
      <c r="I279" s="168"/>
      <c r="J279" s="169">
        <f>ROUND(I279*H279,2)</f>
        <v>0</v>
      </c>
      <c r="K279" s="165" t="s">
        <v>211</v>
      </c>
      <c r="L279" s="34"/>
      <c r="M279" s="170" t="s">
        <v>1</v>
      </c>
      <c r="N279" s="171" t="s">
        <v>39</v>
      </c>
      <c r="O279" s="59"/>
      <c r="P279" s="172">
        <f>O279*H279</f>
        <v>0</v>
      </c>
      <c r="Q279" s="172">
        <v>1.2999999999999999E-4</v>
      </c>
      <c r="R279" s="172">
        <f>Q279*H279</f>
        <v>3.3084999999999998E-3</v>
      </c>
      <c r="S279" s="172">
        <v>0</v>
      </c>
      <c r="T279" s="173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74" t="s">
        <v>132</v>
      </c>
      <c r="AT279" s="174" t="s">
        <v>207</v>
      </c>
      <c r="AU279" s="174" t="s">
        <v>84</v>
      </c>
      <c r="AY279" s="18" t="s">
        <v>204</v>
      </c>
      <c r="BE279" s="175">
        <f>IF(N279="základní",J279,0)</f>
        <v>0</v>
      </c>
      <c r="BF279" s="175">
        <f>IF(N279="snížená",J279,0)</f>
        <v>0</v>
      </c>
      <c r="BG279" s="175">
        <f>IF(N279="zákl. přenesená",J279,0)</f>
        <v>0</v>
      </c>
      <c r="BH279" s="175">
        <f>IF(N279="sníž. přenesená",J279,0)</f>
        <v>0</v>
      </c>
      <c r="BI279" s="175">
        <f>IF(N279="nulová",J279,0)</f>
        <v>0</v>
      </c>
      <c r="BJ279" s="18" t="s">
        <v>82</v>
      </c>
      <c r="BK279" s="175">
        <f>ROUND(I279*H279,2)</f>
        <v>0</v>
      </c>
      <c r="BL279" s="18" t="s">
        <v>132</v>
      </c>
      <c r="BM279" s="174" t="s">
        <v>468</v>
      </c>
    </row>
    <row r="280" spans="1:65" s="2" customFormat="1" ht="27">
      <c r="A280" s="33"/>
      <c r="B280" s="34"/>
      <c r="C280" s="33"/>
      <c r="D280" s="176" t="s">
        <v>213</v>
      </c>
      <c r="E280" s="33"/>
      <c r="F280" s="177" t="s">
        <v>469</v>
      </c>
      <c r="G280" s="33"/>
      <c r="H280" s="33"/>
      <c r="I280" s="98"/>
      <c r="J280" s="33"/>
      <c r="K280" s="33"/>
      <c r="L280" s="34"/>
      <c r="M280" s="178"/>
      <c r="N280" s="179"/>
      <c r="O280" s="59"/>
      <c r="P280" s="59"/>
      <c r="Q280" s="59"/>
      <c r="R280" s="59"/>
      <c r="S280" s="59"/>
      <c r="T280" s="60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8" t="s">
        <v>213</v>
      </c>
      <c r="AU280" s="18" t="s">
        <v>84</v>
      </c>
    </row>
    <row r="281" spans="1:65" s="13" customFormat="1" ht="10">
      <c r="B281" s="180"/>
      <c r="D281" s="176" t="s">
        <v>215</v>
      </c>
      <c r="E281" s="181" t="s">
        <v>1</v>
      </c>
      <c r="F281" s="182" t="s">
        <v>145</v>
      </c>
      <c r="H281" s="183">
        <v>25.45</v>
      </c>
      <c r="I281" s="184"/>
      <c r="L281" s="180"/>
      <c r="M281" s="185"/>
      <c r="N281" s="186"/>
      <c r="O281" s="186"/>
      <c r="P281" s="186"/>
      <c r="Q281" s="186"/>
      <c r="R281" s="186"/>
      <c r="S281" s="186"/>
      <c r="T281" s="187"/>
      <c r="AT281" s="181" t="s">
        <v>215</v>
      </c>
      <c r="AU281" s="181" t="s">
        <v>84</v>
      </c>
      <c r="AV281" s="13" t="s">
        <v>84</v>
      </c>
      <c r="AW281" s="13" t="s">
        <v>31</v>
      </c>
      <c r="AX281" s="13" t="s">
        <v>82</v>
      </c>
      <c r="AY281" s="181" t="s">
        <v>204</v>
      </c>
    </row>
    <row r="282" spans="1:65" s="2" customFormat="1" ht="44" customHeight="1">
      <c r="A282" s="33"/>
      <c r="B282" s="162"/>
      <c r="C282" s="163" t="s">
        <v>470</v>
      </c>
      <c r="D282" s="163" t="s">
        <v>207</v>
      </c>
      <c r="E282" s="164" t="s">
        <v>471</v>
      </c>
      <c r="F282" s="165" t="s">
        <v>472</v>
      </c>
      <c r="G282" s="166" t="s">
        <v>224</v>
      </c>
      <c r="H282" s="167">
        <v>109.7</v>
      </c>
      <c r="I282" s="168"/>
      <c r="J282" s="169">
        <f>ROUND(I282*H282,2)</f>
        <v>0</v>
      </c>
      <c r="K282" s="165" t="s">
        <v>211</v>
      </c>
      <c r="L282" s="34"/>
      <c r="M282" s="170" t="s">
        <v>1</v>
      </c>
      <c r="N282" s="171" t="s">
        <v>39</v>
      </c>
      <c r="O282" s="59"/>
      <c r="P282" s="172">
        <f>O282*H282</f>
        <v>0</v>
      </c>
      <c r="Q282" s="172">
        <v>2.1000000000000001E-4</v>
      </c>
      <c r="R282" s="172">
        <f>Q282*H282</f>
        <v>2.3037000000000002E-2</v>
      </c>
      <c r="S282" s="172">
        <v>0</v>
      </c>
      <c r="T282" s="173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74" t="s">
        <v>132</v>
      </c>
      <c r="AT282" s="174" t="s">
        <v>207</v>
      </c>
      <c r="AU282" s="174" t="s">
        <v>84</v>
      </c>
      <c r="AY282" s="18" t="s">
        <v>204</v>
      </c>
      <c r="BE282" s="175">
        <f>IF(N282="základní",J282,0)</f>
        <v>0</v>
      </c>
      <c r="BF282" s="175">
        <f>IF(N282="snížená",J282,0)</f>
        <v>0</v>
      </c>
      <c r="BG282" s="175">
        <f>IF(N282="zákl. přenesená",J282,0)</f>
        <v>0</v>
      </c>
      <c r="BH282" s="175">
        <f>IF(N282="sníž. přenesená",J282,0)</f>
        <v>0</v>
      </c>
      <c r="BI282" s="175">
        <f>IF(N282="nulová",J282,0)</f>
        <v>0</v>
      </c>
      <c r="BJ282" s="18" t="s">
        <v>82</v>
      </c>
      <c r="BK282" s="175">
        <f>ROUND(I282*H282,2)</f>
        <v>0</v>
      </c>
      <c r="BL282" s="18" t="s">
        <v>132</v>
      </c>
      <c r="BM282" s="174" t="s">
        <v>473</v>
      </c>
    </row>
    <row r="283" spans="1:65" s="2" customFormat="1" ht="27">
      <c r="A283" s="33"/>
      <c r="B283" s="34"/>
      <c r="C283" s="33"/>
      <c r="D283" s="176" t="s">
        <v>213</v>
      </c>
      <c r="E283" s="33"/>
      <c r="F283" s="177" t="s">
        <v>474</v>
      </c>
      <c r="G283" s="33"/>
      <c r="H283" s="33"/>
      <c r="I283" s="98"/>
      <c r="J283" s="33"/>
      <c r="K283" s="33"/>
      <c r="L283" s="34"/>
      <c r="M283" s="178"/>
      <c r="N283" s="179"/>
      <c r="O283" s="59"/>
      <c r="P283" s="59"/>
      <c r="Q283" s="59"/>
      <c r="R283" s="59"/>
      <c r="S283" s="59"/>
      <c r="T283" s="60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213</v>
      </c>
      <c r="AU283" s="18" t="s">
        <v>84</v>
      </c>
    </row>
    <row r="284" spans="1:65" s="13" customFormat="1" ht="10">
      <c r="B284" s="180"/>
      <c r="D284" s="176" t="s">
        <v>215</v>
      </c>
      <c r="E284" s="181" t="s">
        <v>1</v>
      </c>
      <c r="F284" s="182" t="s">
        <v>475</v>
      </c>
      <c r="H284" s="183">
        <v>109.7</v>
      </c>
      <c r="I284" s="184"/>
      <c r="L284" s="180"/>
      <c r="M284" s="185"/>
      <c r="N284" s="186"/>
      <c r="O284" s="186"/>
      <c r="P284" s="186"/>
      <c r="Q284" s="186"/>
      <c r="R284" s="186"/>
      <c r="S284" s="186"/>
      <c r="T284" s="187"/>
      <c r="AT284" s="181" t="s">
        <v>215</v>
      </c>
      <c r="AU284" s="181" t="s">
        <v>84</v>
      </c>
      <c r="AV284" s="13" t="s">
        <v>84</v>
      </c>
      <c r="AW284" s="13" t="s">
        <v>31</v>
      </c>
      <c r="AX284" s="13" t="s">
        <v>82</v>
      </c>
      <c r="AY284" s="181" t="s">
        <v>204</v>
      </c>
    </row>
    <row r="285" spans="1:65" s="2" customFormat="1" ht="22" customHeight="1">
      <c r="A285" s="33"/>
      <c r="B285" s="162"/>
      <c r="C285" s="163" t="s">
        <v>476</v>
      </c>
      <c r="D285" s="163" t="s">
        <v>207</v>
      </c>
      <c r="E285" s="164" t="s">
        <v>477</v>
      </c>
      <c r="F285" s="165" t="s">
        <v>478</v>
      </c>
      <c r="G285" s="166" t="s">
        <v>224</v>
      </c>
      <c r="H285" s="167">
        <v>161.19</v>
      </c>
      <c r="I285" s="168"/>
      <c r="J285" s="169">
        <f>ROUND(I285*H285,2)</f>
        <v>0</v>
      </c>
      <c r="K285" s="165" t="s">
        <v>211</v>
      </c>
      <c r="L285" s="34"/>
      <c r="M285" s="170" t="s">
        <v>1</v>
      </c>
      <c r="N285" s="171" t="s">
        <v>39</v>
      </c>
      <c r="O285" s="59"/>
      <c r="P285" s="172">
        <f>O285*H285</f>
        <v>0</v>
      </c>
      <c r="Q285" s="172">
        <v>4.0000000000000003E-5</v>
      </c>
      <c r="R285" s="172">
        <f>Q285*H285</f>
        <v>6.4476000000000004E-3</v>
      </c>
      <c r="S285" s="172">
        <v>0</v>
      </c>
      <c r="T285" s="173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74" t="s">
        <v>132</v>
      </c>
      <c r="AT285" s="174" t="s">
        <v>207</v>
      </c>
      <c r="AU285" s="174" t="s">
        <v>84</v>
      </c>
      <c r="AY285" s="18" t="s">
        <v>204</v>
      </c>
      <c r="BE285" s="175">
        <f>IF(N285="základní",J285,0)</f>
        <v>0</v>
      </c>
      <c r="BF285" s="175">
        <f>IF(N285="snížená",J285,0)</f>
        <v>0</v>
      </c>
      <c r="BG285" s="175">
        <f>IF(N285="zákl. přenesená",J285,0)</f>
        <v>0</v>
      </c>
      <c r="BH285" s="175">
        <f>IF(N285="sníž. přenesená",J285,0)</f>
        <v>0</v>
      </c>
      <c r="BI285" s="175">
        <f>IF(N285="nulová",J285,0)</f>
        <v>0</v>
      </c>
      <c r="BJ285" s="18" t="s">
        <v>82</v>
      </c>
      <c r="BK285" s="175">
        <f>ROUND(I285*H285,2)</f>
        <v>0</v>
      </c>
      <c r="BL285" s="18" t="s">
        <v>132</v>
      </c>
      <c r="BM285" s="174" t="s">
        <v>479</v>
      </c>
    </row>
    <row r="286" spans="1:65" s="2" customFormat="1" ht="27">
      <c r="A286" s="33"/>
      <c r="B286" s="34"/>
      <c r="C286" s="33"/>
      <c r="D286" s="176" t="s">
        <v>213</v>
      </c>
      <c r="E286" s="33"/>
      <c r="F286" s="177" t="s">
        <v>480</v>
      </c>
      <c r="G286" s="33"/>
      <c r="H286" s="33"/>
      <c r="I286" s="98"/>
      <c r="J286" s="33"/>
      <c r="K286" s="33"/>
      <c r="L286" s="34"/>
      <c r="M286" s="178"/>
      <c r="N286" s="179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213</v>
      </c>
      <c r="AU286" s="18" t="s">
        <v>84</v>
      </c>
    </row>
    <row r="287" spans="1:65" s="13" customFormat="1" ht="10">
      <c r="B287" s="180"/>
      <c r="D287" s="176" t="s">
        <v>215</v>
      </c>
      <c r="E287" s="181" t="s">
        <v>1</v>
      </c>
      <c r="F287" s="182" t="s">
        <v>481</v>
      </c>
      <c r="H287" s="183">
        <v>161.19</v>
      </c>
      <c r="I287" s="184"/>
      <c r="L287" s="180"/>
      <c r="M287" s="185"/>
      <c r="N287" s="186"/>
      <c r="O287" s="186"/>
      <c r="P287" s="186"/>
      <c r="Q287" s="186"/>
      <c r="R287" s="186"/>
      <c r="S287" s="186"/>
      <c r="T287" s="187"/>
      <c r="AT287" s="181" t="s">
        <v>215</v>
      </c>
      <c r="AU287" s="181" t="s">
        <v>84</v>
      </c>
      <c r="AV287" s="13" t="s">
        <v>84</v>
      </c>
      <c r="AW287" s="13" t="s">
        <v>31</v>
      </c>
      <c r="AX287" s="13" t="s">
        <v>82</v>
      </c>
      <c r="AY287" s="181" t="s">
        <v>204</v>
      </c>
    </row>
    <row r="288" spans="1:65" s="2" customFormat="1" ht="22" customHeight="1">
      <c r="A288" s="33"/>
      <c r="B288" s="162"/>
      <c r="C288" s="163" t="s">
        <v>482</v>
      </c>
      <c r="D288" s="163" t="s">
        <v>207</v>
      </c>
      <c r="E288" s="164" t="s">
        <v>483</v>
      </c>
      <c r="F288" s="165" t="s">
        <v>484</v>
      </c>
      <c r="G288" s="166" t="s">
        <v>485</v>
      </c>
      <c r="H288" s="167">
        <v>25</v>
      </c>
      <c r="I288" s="168"/>
      <c r="J288" s="169">
        <f>ROUND(I288*H288,2)</f>
        <v>0</v>
      </c>
      <c r="K288" s="165" t="s">
        <v>1</v>
      </c>
      <c r="L288" s="34"/>
      <c r="M288" s="170" t="s">
        <v>1</v>
      </c>
      <c r="N288" s="171" t="s">
        <v>39</v>
      </c>
      <c r="O288" s="59"/>
      <c r="P288" s="172">
        <f>O288*H288</f>
        <v>0</v>
      </c>
      <c r="Q288" s="172">
        <v>0</v>
      </c>
      <c r="R288" s="172">
        <f>Q288*H288</f>
        <v>0</v>
      </c>
      <c r="S288" s="172">
        <v>0</v>
      </c>
      <c r="T288" s="173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74" t="s">
        <v>132</v>
      </c>
      <c r="AT288" s="174" t="s">
        <v>207</v>
      </c>
      <c r="AU288" s="174" t="s">
        <v>84</v>
      </c>
      <c r="AY288" s="18" t="s">
        <v>204</v>
      </c>
      <c r="BE288" s="175">
        <f>IF(N288="základní",J288,0)</f>
        <v>0</v>
      </c>
      <c r="BF288" s="175">
        <f>IF(N288="snížená",J288,0)</f>
        <v>0</v>
      </c>
      <c r="BG288" s="175">
        <f>IF(N288="zákl. přenesená",J288,0)</f>
        <v>0</v>
      </c>
      <c r="BH288" s="175">
        <f>IF(N288="sníž. přenesená",J288,0)</f>
        <v>0</v>
      </c>
      <c r="BI288" s="175">
        <f>IF(N288="nulová",J288,0)</f>
        <v>0</v>
      </c>
      <c r="BJ288" s="18" t="s">
        <v>82</v>
      </c>
      <c r="BK288" s="175">
        <f>ROUND(I288*H288,2)</f>
        <v>0</v>
      </c>
      <c r="BL288" s="18" t="s">
        <v>132</v>
      </c>
      <c r="BM288" s="174" t="s">
        <v>486</v>
      </c>
    </row>
    <row r="289" spans="1:65" s="2" customFormat="1" ht="18">
      <c r="A289" s="33"/>
      <c r="B289" s="34"/>
      <c r="C289" s="33"/>
      <c r="D289" s="176" t="s">
        <v>213</v>
      </c>
      <c r="E289" s="33"/>
      <c r="F289" s="177" t="s">
        <v>484</v>
      </c>
      <c r="G289" s="33"/>
      <c r="H289" s="33"/>
      <c r="I289" s="98"/>
      <c r="J289" s="33"/>
      <c r="K289" s="33"/>
      <c r="L289" s="34"/>
      <c r="M289" s="178"/>
      <c r="N289" s="179"/>
      <c r="O289" s="59"/>
      <c r="P289" s="59"/>
      <c r="Q289" s="59"/>
      <c r="R289" s="59"/>
      <c r="S289" s="59"/>
      <c r="T289" s="60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213</v>
      </c>
      <c r="AU289" s="18" t="s">
        <v>84</v>
      </c>
    </row>
    <row r="290" spans="1:65" s="2" customFormat="1" ht="22" customHeight="1">
      <c r="A290" s="33"/>
      <c r="B290" s="162"/>
      <c r="C290" s="163" t="s">
        <v>487</v>
      </c>
      <c r="D290" s="163" t="s">
        <v>207</v>
      </c>
      <c r="E290" s="164" t="s">
        <v>488</v>
      </c>
      <c r="F290" s="165" t="s">
        <v>489</v>
      </c>
      <c r="G290" s="166" t="s">
        <v>485</v>
      </c>
      <c r="H290" s="167">
        <v>40</v>
      </c>
      <c r="I290" s="168"/>
      <c r="J290" s="169">
        <f>ROUND(I290*H290,2)</f>
        <v>0</v>
      </c>
      <c r="K290" s="165" t="s">
        <v>1</v>
      </c>
      <c r="L290" s="34"/>
      <c r="M290" s="170" t="s">
        <v>1</v>
      </c>
      <c r="N290" s="171" t="s">
        <v>39</v>
      </c>
      <c r="O290" s="59"/>
      <c r="P290" s="172">
        <f>O290*H290</f>
        <v>0</v>
      </c>
      <c r="Q290" s="172">
        <v>0</v>
      </c>
      <c r="R290" s="172">
        <f>Q290*H290</f>
        <v>0</v>
      </c>
      <c r="S290" s="172">
        <v>0</v>
      </c>
      <c r="T290" s="173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74" t="s">
        <v>132</v>
      </c>
      <c r="AT290" s="174" t="s">
        <v>207</v>
      </c>
      <c r="AU290" s="174" t="s">
        <v>84</v>
      </c>
      <c r="AY290" s="18" t="s">
        <v>204</v>
      </c>
      <c r="BE290" s="175">
        <f>IF(N290="základní",J290,0)</f>
        <v>0</v>
      </c>
      <c r="BF290" s="175">
        <f>IF(N290="snížená",J290,0)</f>
        <v>0</v>
      </c>
      <c r="BG290" s="175">
        <f>IF(N290="zákl. přenesená",J290,0)</f>
        <v>0</v>
      </c>
      <c r="BH290" s="175">
        <f>IF(N290="sníž. přenesená",J290,0)</f>
        <v>0</v>
      </c>
      <c r="BI290" s="175">
        <f>IF(N290="nulová",J290,0)</f>
        <v>0</v>
      </c>
      <c r="BJ290" s="18" t="s">
        <v>82</v>
      </c>
      <c r="BK290" s="175">
        <f>ROUND(I290*H290,2)</f>
        <v>0</v>
      </c>
      <c r="BL290" s="18" t="s">
        <v>132</v>
      </c>
      <c r="BM290" s="174" t="s">
        <v>490</v>
      </c>
    </row>
    <row r="291" spans="1:65" s="2" customFormat="1" ht="10">
      <c r="A291" s="33"/>
      <c r="B291" s="34"/>
      <c r="C291" s="33"/>
      <c r="D291" s="176" t="s">
        <v>213</v>
      </c>
      <c r="E291" s="33"/>
      <c r="F291" s="177" t="s">
        <v>489</v>
      </c>
      <c r="G291" s="33"/>
      <c r="H291" s="33"/>
      <c r="I291" s="98"/>
      <c r="J291" s="33"/>
      <c r="K291" s="33"/>
      <c r="L291" s="34"/>
      <c r="M291" s="178"/>
      <c r="N291" s="179"/>
      <c r="O291" s="59"/>
      <c r="P291" s="59"/>
      <c r="Q291" s="59"/>
      <c r="R291" s="59"/>
      <c r="S291" s="59"/>
      <c r="T291" s="60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213</v>
      </c>
      <c r="AU291" s="18" t="s">
        <v>84</v>
      </c>
    </row>
    <row r="292" spans="1:65" s="2" customFormat="1" ht="33" customHeight="1">
      <c r="A292" s="33"/>
      <c r="B292" s="162"/>
      <c r="C292" s="163" t="s">
        <v>491</v>
      </c>
      <c r="D292" s="163" t="s">
        <v>207</v>
      </c>
      <c r="E292" s="164" t="s">
        <v>492</v>
      </c>
      <c r="F292" s="165" t="s">
        <v>493</v>
      </c>
      <c r="G292" s="166" t="s">
        <v>494</v>
      </c>
      <c r="H292" s="167">
        <v>1</v>
      </c>
      <c r="I292" s="168"/>
      <c r="J292" s="169">
        <f>ROUND(I292*H292,2)</f>
        <v>0</v>
      </c>
      <c r="K292" s="165" t="s">
        <v>1</v>
      </c>
      <c r="L292" s="34"/>
      <c r="M292" s="170" t="s">
        <v>1</v>
      </c>
      <c r="N292" s="171" t="s">
        <v>39</v>
      </c>
      <c r="O292" s="59"/>
      <c r="P292" s="172">
        <f>O292*H292</f>
        <v>0</v>
      </c>
      <c r="Q292" s="172">
        <v>0</v>
      </c>
      <c r="R292" s="172">
        <f>Q292*H292</f>
        <v>0</v>
      </c>
      <c r="S292" s="172">
        <v>0</v>
      </c>
      <c r="T292" s="173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74" t="s">
        <v>132</v>
      </c>
      <c r="AT292" s="174" t="s">
        <v>207</v>
      </c>
      <c r="AU292" s="174" t="s">
        <v>84</v>
      </c>
      <c r="AY292" s="18" t="s">
        <v>204</v>
      </c>
      <c r="BE292" s="175">
        <f>IF(N292="základní",J292,0)</f>
        <v>0</v>
      </c>
      <c r="BF292" s="175">
        <f>IF(N292="snížená",J292,0)</f>
        <v>0</v>
      </c>
      <c r="BG292" s="175">
        <f>IF(N292="zákl. přenesená",J292,0)</f>
        <v>0</v>
      </c>
      <c r="BH292" s="175">
        <f>IF(N292="sníž. přenesená",J292,0)</f>
        <v>0</v>
      </c>
      <c r="BI292" s="175">
        <f>IF(N292="nulová",J292,0)</f>
        <v>0</v>
      </c>
      <c r="BJ292" s="18" t="s">
        <v>82</v>
      </c>
      <c r="BK292" s="175">
        <f>ROUND(I292*H292,2)</f>
        <v>0</v>
      </c>
      <c r="BL292" s="18" t="s">
        <v>132</v>
      </c>
      <c r="BM292" s="174" t="s">
        <v>495</v>
      </c>
    </row>
    <row r="293" spans="1:65" s="2" customFormat="1" ht="27">
      <c r="A293" s="33"/>
      <c r="B293" s="34"/>
      <c r="C293" s="33"/>
      <c r="D293" s="176" t="s">
        <v>213</v>
      </c>
      <c r="E293" s="33"/>
      <c r="F293" s="177" t="s">
        <v>493</v>
      </c>
      <c r="G293" s="33"/>
      <c r="H293" s="33"/>
      <c r="I293" s="98"/>
      <c r="J293" s="33"/>
      <c r="K293" s="33"/>
      <c r="L293" s="34"/>
      <c r="M293" s="178"/>
      <c r="N293" s="179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213</v>
      </c>
      <c r="AU293" s="18" t="s">
        <v>84</v>
      </c>
    </row>
    <row r="294" spans="1:65" s="2" customFormat="1" ht="22" customHeight="1">
      <c r="A294" s="33"/>
      <c r="B294" s="162"/>
      <c r="C294" s="163" t="s">
        <v>496</v>
      </c>
      <c r="D294" s="163" t="s">
        <v>207</v>
      </c>
      <c r="E294" s="164" t="s">
        <v>497</v>
      </c>
      <c r="F294" s="165" t="s">
        <v>498</v>
      </c>
      <c r="G294" s="166" t="s">
        <v>230</v>
      </c>
      <c r="H294" s="167">
        <v>2</v>
      </c>
      <c r="I294" s="168"/>
      <c r="J294" s="169">
        <f>ROUND(I294*H294,2)</f>
        <v>0</v>
      </c>
      <c r="K294" s="165" t="s">
        <v>1</v>
      </c>
      <c r="L294" s="34"/>
      <c r="M294" s="170" t="s">
        <v>1</v>
      </c>
      <c r="N294" s="171" t="s">
        <v>39</v>
      </c>
      <c r="O294" s="59"/>
      <c r="P294" s="172">
        <f>O294*H294</f>
        <v>0</v>
      </c>
      <c r="Q294" s="172">
        <v>0</v>
      </c>
      <c r="R294" s="172">
        <f>Q294*H294</f>
        <v>0</v>
      </c>
      <c r="S294" s="172">
        <v>0</v>
      </c>
      <c r="T294" s="173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74" t="s">
        <v>132</v>
      </c>
      <c r="AT294" s="174" t="s">
        <v>207</v>
      </c>
      <c r="AU294" s="174" t="s">
        <v>84</v>
      </c>
      <c r="AY294" s="18" t="s">
        <v>204</v>
      </c>
      <c r="BE294" s="175">
        <f>IF(N294="základní",J294,0)</f>
        <v>0</v>
      </c>
      <c r="BF294" s="175">
        <f>IF(N294="snížená",J294,0)</f>
        <v>0</v>
      </c>
      <c r="BG294" s="175">
        <f>IF(N294="zákl. přenesená",J294,0)</f>
        <v>0</v>
      </c>
      <c r="BH294" s="175">
        <f>IF(N294="sníž. přenesená",J294,0)</f>
        <v>0</v>
      </c>
      <c r="BI294" s="175">
        <f>IF(N294="nulová",J294,0)</f>
        <v>0</v>
      </c>
      <c r="BJ294" s="18" t="s">
        <v>82</v>
      </c>
      <c r="BK294" s="175">
        <f>ROUND(I294*H294,2)</f>
        <v>0</v>
      </c>
      <c r="BL294" s="18" t="s">
        <v>132</v>
      </c>
      <c r="BM294" s="174" t="s">
        <v>499</v>
      </c>
    </row>
    <row r="295" spans="1:65" s="2" customFormat="1" ht="18">
      <c r="A295" s="33"/>
      <c r="B295" s="34"/>
      <c r="C295" s="33"/>
      <c r="D295" s="176" t="s">
        <v>213</v>
      </c>
      <c r="E295" s="33"/>
      <c r="F295" s="177" t="s">
        <v>498</v>
      </c>
      <c r="G295" s="33"/>
      <c r="H295" s="33"/>
      <c r="I295" s="98"/>
      <c r="J295" s="33"/>
      <c r="K295" s="33"/>
      <c r="L295" s="34"/>
      <c r="M295" s="178"/>
      <c r="N295" s="179"/>
      <c r="O295" s="59"/>
      <c r="P295" s="59"/>
      <c r="Q295" s="59"/>
      <c r="R295" s="59"/>
      <c r="S295" s="59"/>
      <c r="T295" s="60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213</v>
      </c>
      <c r="AU295" s="18" t="s">
        <v>84</v>
      </c>
    </row>
    <row r="296" spans="1:65" s="2" customFormat="1" ht="22" customHeight="1">
      <c r="A296" s="33"/>
      <c r="B296" s="162"/>
      <c r="C296" s="163" t="s">
        <v>500</v>
      </c>
      <c r="D296" s="163" t="s">
        <v>207</v>
      </c>
      <c r="E296" s="164" t="s">
        <v>501</v>
      </c>
      <c r="F296" s="165" t="s">
        <v>502</v>
      </c>
      <c r="G296" s="166" t="s">
        <v>230</v>
      </c>
      <c r="H296" s="167">
        <v>8</v>
      </c>
      <c r="I296" s="168"/>
      <c r="J296" s="169">
        <f>ROUND(I296*H296,2)</f>
        <v>0</v>
      </c>
      <c r="K296" s="165" t="s">
        <v>1</v>
      </c>
      <c r="L296" s="34"/>
      <c r="M296" s="170" t="s">
        <v>1</v>
      </c>
      <c r="N296" s="171" t="s">
        <v>39</v>
      </c>
      <c r="O296" s="59"/>
      <c r="P296" s="172">
        <f>O296*H296</f>
        <v>0</v>
      </c>
      <c r="Q296" s="172">
        <v>0</v>
      </c>
      <c r="R296" s="172">
        <f>Q296*H296</f>
        <v>0</v>
      </c>
      <c r="S296" s="172">
        <v>0</v>
      </c>
      <c r="T296" s="173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74" t="s">
        <v>132</v>
      </c>
      <c r="AT296" s="174" t="s">
        <v>207</v>
      </c>
      <c r="AU296" s="174" t="s">
        <v>84</v>
      </c>
      <c r="AY296" s="18" t="s">
        <v>204</v>
      </c>
      <c r="BE296" s="175">
        <f>IF(N296="základní",J296,0)</f>
        <v>0</v>
      </c>
      <c r="BF296" s="175">
        <f>IF(N296="snížená",J296,0)</f>
        <v>0</v>
      </c>
      <c r="BG296" s="175">
        <f>IF(N296="zákl. přenesená",J296,0)</f>
        <v>0</v>
      </c>
      <c r="BH296" s="175">
        <f>IF(N296="sníž. přenesená",J296,0)</f>
        <v>0</v>
      </c>
      <c r="BI296" s="175">
        <f>IF(N296="nulová",J296,0)</f>
        <v>0</v>
      </c>
      <c r="BJ296" s="18" t="s">
        <v>82</v>
      </c>
      <c r="BK296" s="175">
        <f>ROUND(I296*H296,2)</f>
        <v>0</v>
      </c>
      <c r="BL296" s="18" t="s">
        <v>132</v>
      </c>
      <c r="BM296" s="174" t="s">
        <v>503</v>
      </c>
    </row>
    <row r="297" spans="1:65" s="2" customFormat="1" ht="18">
      <c r="A297" s="33"/>
      <c r="B297" s="34"/>
      <c r="C297" s="33"/>
      <c r="D297" s="176" t="s">
        <v>213</v>
      </c>
      <c r="E297" s="33"/>
      <c r="F297" s="177" t="s">
        <v>502</v>
      </c>
      <c r="G297" s="33"/>
      <c r="H297" s="33"/>
      <c r="I297" s="98"/>
      <c r="J297" s="33"/>
      <c r="K297" s="33"/>
      <c r="L297" s="34"/>
      <c r="M297" s="178"/>
      <c r="N297" s="179"/>
      <c r="O297" s="59"/>
      <c r="P297" s="59"/>
      <c r="Q297" s="59"/>
      <c r="R297" s="59"/>
      <c r="S297" s="59"/>
      <c r="T297" s="60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213</v>
      </c>
      <c r="AU297" s="18" t="s">
        <v>84</v>
      </c>
    </row>
    <row r="298" spans="1:65" s="2" customFormat="1" ht="22" customHeight="1">
      <c r="A298" s="33"/>
      <c r="B298" s="162"/>
      <c r="C298" s="163" t="s">
        <v>504</v>
      </c>
      <c r="D298" s="163" t="s">
        <v>207</v>
      </c>
      <c r="E298" s="164" t="s">
        <v>505</v>
      </c>
      <c r="F298" s="165" t="s">
        <v>506</v>
      </c>
      <c r="G298" s="166" t="s">
        <v>224</v>
      </c>
      <c r="H298" s="167">
        <v>75.087999999999994</v>
      </c>
      <c r="I298" s="168"/>
      <c r="J298" s="169">
        <f>ROUND(I298*H298,2)</f>
        <v>0</v>
      </c>
      <c r="K298" s="165" t="s">
        <v>211</v>
      </c>
      <c r="L298" s="34"/>
      <c r="M298" s="170" t="s">
        <v>1</v>
      </c>
      <c r="N298" s="171" t="s">
        <v>39</v>
      </c>
      <c r="O298" s="59"/>
      <c r="P298" s="172">
        <f>O298*H298</f>
        <v>0</v>
      </c>
      <c r="Q298" s="172">
        <v>0</v>
      </c>
      <c r="R298" s="172">
        <f>Q298*H298</f>
        <v>0</v>
      </c>
      <c r="S298" s="172">
        <v>0.13100000000000001</v>
      </c>
      <c r="T298" s="173">
        <f>S298*H298</f>
        <v>9.8365279999999995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74" t="s">
        <v>132</v>
      </c>
      <c r="AT298" s="174" t="s">
        <v>207</v>
      </c>
      <c r="AU298" s="174" t="s">
        <v>84</v>
      </c>
      <c r="AY298" s="18" t="s">
        <v>204</v>
      </c>
      <c r="BE298" s="175">
        <f>IF(N298="základní",J298,0)</f>
        <v>0</v>
      </c>
      <c r="BF298" s="175">
        <f>IF(N298="snížená",J298,0)</f>
        <v>0</v>
      </c>
      <c r="BG298" s="175">
        <f>IF(N298="zákl. přenesená",J298,0)</f>
        <v>0</v>
      </c>
      <c r="BH298" s="175">
        <f>IF(N298="sníž. přenesená",J298,0)</f>
        <v>0</v>
      </c>
      <c r="BI298" s="175">
        <f>IF(N298="nulová",J298,0)</f>
        <v>0</v>
      </c>
      <c r="BJ298" s="18" t="s">
        <v>82</v>
      </c>
      <c r="BK298" s="175">
        <f>ROUND(I298*H298,2)</f>
        <v>0</v>
      </c>
      <c r="BL298" s="18" t="s">
        <v>132</v>
      </c>
      <c r="BM298" s="174" t="s">
        <v>507</v>
      </c>
    </row>
    <row r="299" spans="1:65" s="2" customFormat="1" ht="36">
      <c r="A299" s="33"/>
      <c r="B299" s="34"/>
      <c r="C299" s="33"/>
      <c r="D299" s="176" t="s">
        <v>213</v>
      </c>
      <c r="E299" s="33"/>
      <c r="F299" s="177" t="s">
        <v>508</v>
      </c>
      <c r="G299" s="33"/>
      <c r="H299" s="33"/>
      <c r="I299" s="98"/>
      <c r="J299" s="33"/>
      <c r="K299" s="33"/>
      <c r="L299" s="34"/>
      <c r="M299" s="178"/>
      <c r="N299" s="179"/>
      <c r="O299" s="59"/>
      <c r="P299" s="59"/>
      <c r="Q299" s="59"/>
      <c r="R299" s="59"/>
      <c r="S299" s="59"/>
      <c r="T299" s="60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8" t="s">
        <v>213</v>
      </c>
      <c r="AU299" s="18" t="s">
        <v>84</v>
      </c>
    </row>
    <row r="300" spans="1:65" s="13" customFormat="1" ht="10">
      <c r="B300" s="180"/>
      <c r="D300" s="176" t="s">
        <v>215</v>
      </c>
      <c r="E300" s="181" t="s">
        <v>1</v>
      </c>
      <c r="F300" s="182" t="s">
        <v>509</v>
      </c>
      <c r="H300" s="183">
        <v>75.087999999999994</v>
      </c>
      <c r="I300" s="184"/>
      <c r="L300" s="180"/>
      <c r="M300" s="185"/>
      <c r="N300" s="186"/>
      <c r="O300" s="186"/>
      <c r="P300" s="186"/>
      <c r="Q300" s="186"/>
      <c r="R300" s="186"/>
      <c r="S300" s="186"/>
      <c r="T300" s="187"/>
      <c r="AT300" s="181" t="s">
        <v>215</v>
      </c>
      <c r="AU300" s="181" t="s">
        <v>84</v>
      </c>
      <c r="AV300" s="13" t="s">
        <v>84</v>
      </c>
      <c r="AW300" s="13" t="s">
        <v>31</v>
      </c>
      <c r="AX300" s="13" t="s">
        <v>82</v>
      </c>
      <c r="AY300" s="181" t="s">
        <v>204</v>
      </c>
    </row>
    <row r="301" spans="1:65" s="2" customFormat="1" ht="33" customHeight="1">
      <c r="A301" s="33"/>
      <c r="B301" s="162"/>
      <c r="C301" s="163" t="s">
        <v>510</v>
      </c>
      <c r="D301" s="163" t="s">
        <v>207</v>
      </c>
      <c r="E301" s="164" t="s">
        <v>511</v>
      </c>
      <c r="F301" s="165" t="s">
        <v>512</v>
      </c>
      <c r="G301" s="166" t="s">
        <v>210</v>
      </c>
      <c r="H301" s="167">
        <v>0.108</v>
      </c>
      <c r="I301" s="168"/>
      <c r="J301" s="169">
        <f>ROUND(I301*H301,2)</f>
        <v>0</v>
      </c>
      <c r="K301" s="165" t="s">
        <v>211</v>
      </c>
      <c r="L301" s="34"/>
      <c r="M301" s="170" t="s">
        <v>1</v>
      </c>
      <c r="N301" s="171" t="s">
        <v>39</v>
      </c>
      <c r="O301" s="59"/>
      <c r="P301" s="172">
        <f>O301*H301</f>
        <v>0</v>
      </c>
      <c r="Q301" s="172">
        <v>0</v>
      </c>
      <c r="R301" s="172">
        <f>Q301*H301</f>
        <v>0</v>
      </c>
      <c r="S301" s="172">
        <v>2.4</v>
      </c>
      <c r="T301" s="173">
        <f>S301*H301</f>
        <v>0.25919999999999999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74" t="s">
        <v>132</v>
      </c>
      <c r="AT301" s="174" t="s">
        <v>207</v>
      </c>
      <c r="AU301" s="174" t="s">
        <v>84</v>
      </c>
      <c r="AY301" s="18" t="s">
        <v>204</v>
      </c>
      <c r="BE301" s="175">
        <f>IF(N301="základní",J301,0)</f>
        <v>0</v>
      </c>
      <c r="BF301" s="175">
        <f>IF(N301="snížená",J301,0)</f>
        <v>0</v>
      </c>
      <c r="BG301" s="175">
        <f>IF(N301="zákl. přenesená",J301,0)</f>
        <v>0</v>
      </c>
      <c r="BH301" s="175">
        <f>IF(N301="sníž. přenesená",J301,0)</f>
        <v>0</v>
      </c>
      <c r="BI301" s="175">
        <f>IF(N301="nulová",J301,0)</f>
        <v>0</v>
      </c>
      <c r="BJ301" s="18" t="s">
        <v>82</v>
      </c>
      <c r="BK301" s="175">
        <f>ROUND(I301*H301,2)</f>
        <v>0</v>
      </c>
      <c r="BL301" s="18" t="s">
        <v>132</v>
      </c>
      <c r="BM301" s="174" t="s">
        <v>513</v>
      </c>
    </row>
    <row r="302" spans="1:65" s="2" customFormat="1" ht="27">
      <c r="A302" s="33"/>
      <c r="B302" s="34"/>
      <c r="C302" s="33"/>
      <c r="D302" s="176" t="s">
        <v>213</v>
      </c>
      <c r="E302" s="33"/>
      <c r="F302" s="177" t="s">
        <v>514</v>
      </c>
      <c r="G302" s="33"/>
      <c r="H302" s="33"/>
      <c r="I302" s="98"/>
      <c r="J302" s="33"/>
      <c r="K302" s="33"/>
      <c r="L302" s="34"/>
      <c r="M302" s="178"/>
      <c r="N302" s="179"/>
      <c r="O302" s="59"/>
      <c r="P302" s="59"/>
      <c r="Q302" s="59"/>
      <c r="R302" s="59"/>
      <c r="S302" s="59"/>
      <c r="T302" s="60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213</v>
      </c>
      <c r="AU302" s="18" t="s">
        <v>84</v>
      </c>
    </row>
    <row r="303" spans="1:65" s="13" customFormat="1" ht="10">
      <c r="B303" s="180"/>
      <c r="D303" s="176" t="s">
        <v>215</v>
      </c>
      <c r="E303" s="181" t="s">
        <v>1</v>
      </c>
      <c r="F303" s="182" t="s">
        <v>515</v>
      </c>
      <c r="H303" s="183">
        <v>0.108</v>
      </c>
      <c r="I303" s="184"/>
      <c r="L303" s="180"/>
      <c r="M303" s="185"/>
      <c r="N303" s="186"/>
      <c r="O303" s="186"/>
      <c r="P303" s="186"/>
      <c r="Q303" s="186"/>
      <c r="R303" s="186"/>
      <c r="S303" s="186"/>
      <c r="T303" s="187"/>
      <c r="AT303" s="181" t="s">
        <v>215</v>
      </c>
      <c r="AU303" s="181" t="s">
        <v>84</v>
      </c>
      <c r="AV303" s="13" t="s">
        <v>84</v>
      </c>
      <c r="AW303" s="13" t="s">
        <v>31</v>
      </c>
      <c r="AX303" s="13" t="s">
        <v>82</v>
      </c>
      <c r="AY303" s="181" t="s">
        <v>204</v>
      </c>
    </row>
    <row r="304" spans="1:65" s="2" customFormat="1" ht="33" customHeight="1">
      <c r="A304" s="33"/>
      <c r="B304" s="162"/>
      <c r="C304" s="163" t="s">
        <v>516</v>
      </c>
      <c r="D304" s="163" t="s">
        <v>207</v>
      </c>
      <c r="E304" s="164" t="s">
        <v>517</v>
      </c>
      <c r="F304" s="165" t="s">
        <v>518</v>
      </c>
      <c r="G304" s="166" t="s">
        <v>224</v>
      </c>
      <c r="H304" s="167">
        <v>42.398000000000003</v>
      </c>
      <c r="I304" s="168"/>
      <c r="J304" s="169">
        <f>ROUND(I304*H304,2)</f>
        <v>0</v>
      </c>
      <c r="K304" s="165" t="s">
        <v>211</v>
      </c>
      <c r="L304" s="34"/>
      <c r="M304" s="170" t="s">
        <v>1</v>
      </c>
      <c r="N304" s="171" t="s">
        <v>39</v>
      </c>
      <c r="O304" s="59"/>
      <c r="P304" s="172">
        <f>O304*H304</f>
        <v>0</v>
      </c>
      <c r="Q304" s="172">
        <v>0</v>
      </c>
      <c r="R304" s="172">
        <f>Q304*H304</f>
        <v>0</v>
      </c>
      <c r="S304" s="172">
        <v>3.5000000000000003E-2</v>
      </c>
      <c r="T304" s="173">
        <f>S304*H304</f>
        <v>1.4839300000000002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74" t="s">
        <v>132</v>
      </c>
      <c r="AT304" s="174" t="s">
        <v>207</v>
      </c>
      <c r="AU304" s="174" t="s">
        <v>84</v>
      </c>
      <c r="AY304" s="18" t="s">
        <v>204</v>
      </c>
      <c r="BE304" s="175">
        <f>IF(N304="základní",J304,0)</f>
        <v>0</v>
      </c>
      <c r="BF304" s="175">
        <f>IF(N304="snížená",J304,0)</f>
        <v>0</v>
      </c>
      <c r="BG304" s="175">
        <f>IF(N304="zákl. přenesená",J304,0)</f>
        <v>0</v>
      </c>
      <c r="BH304" s="175">
        <f>IF(N304="sníž. přenesená",J304,0)</f>
        <v>0</v>
      </c>
      <c r="BI304" s="175">
        <f>IF(N304="nulová",J304,0)</f>
        <v>0</v>
      </c>
      <c r="BJ304" s="18" t="s">
        <v>82</v>
      </c>
      <c r="BK304" s="175">
        <f>ROUND(I304*H304,2)</f>
        <v>0</v>
      </c>
      <c r="BL304" s="18" t="s">
        <v>132</v>
      </c>
      <c r="BM304" s="174" t="s">
        <v>519</v>
      </c>
    </row>
    <row r="305" spans="1:65" s="2" customFormat="1" ht="36">
      <c r="A305" s="33"/>
      <c r="B305" s="34"/>
      <c r="C305" s="33"/>
      <c r="D305" s="176" t="s">
        <v>213</v>
      </c>
      <c r="E305" s="33"/>
      <c r="F305" s="177" t="s">
        <v>520</v>
      </c>
      <c r="G305" s="33"/>
      <c r="H305" s="33"/>
      <c r="I305" s="98"/>
      <c r="J305" s="33"/>
      <c r="K305" s="33"/>
      <c r="L305" s="34"/>
      <c r="M305" s="178"/>
      <c r="N305" s="179"/>
      <c r="O305" s="59"/>
      <c r="P305" s="59"/>
      <c r="Q305" s="59"/>
      <c r="R305" s="59"/>
      <c r="S305" s="59"/>
      <c r="T305" s="60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213</v>
      </c>
      <c r="AU305" s="18" t="s">
        <v>84</v>
      </c>
    </row>
    <row r="306" spans="1:65" s="13" customFormat="1" ht="10">
      <c r="B306" s="180"/>
      <c r="D306" s="176" t="s">
        <v>215</v>
      </c>
      <c r="E306" s="181" t="s">
        <v>1</v>
      </c>
      <c r="F306" s="182" t="s">
        <v>521</v>
      </c>
      <c r="H306" s="183">
        <v>2.7629999999999999</v>
      </c>
      <c r="I306" s="184"/>
      <c r="L306" s="180"/>
      <c r="M306" s="185"/>
      <c r="N306" s="186"/>
      <c r="O306" s="186"/>
      <c r="P306" s="186"/>
      <c r="Q306" s="186"/>
      <c r="R306" s="186"/>
      <c r="S306" s="186"/>
      <c r="T306" s="187"/>
      <c r="AT306" s="181" t="s">
        <v>215</v>
      </c>
      <c r="AU306" s="181" t="s">
        <v>84</v>
      </c>
      <c r="AV306" s="13" t="s">
        <v>84</v>
      </c>
      <c r="AW306" s="13" t="s">
        <v>31</v>
      </c>
      <c r="AX306" s="13" t="s">
        <v>74</v>
      </c>
      <c r="AY306" s="181" t="s">
        <v>204</v>
      </c>
    </row>
    <row r="307" spans="1:65" s="13" customFormat="1" ht="10">
      <c r="B307" s="180"/>
      <c r="D307" s="176" t="s">
        <v>215</v>
      </c>
      <c r="E307" s="181" t="s">
        <v>1</v>
      </c>
      <c r="F307" s="182" t="s">
        <v>522</v>
      </c>
      <c r="H307" s="183">
        <v>29.4</v>
      </c>
      <c r="I307" s="184"/>
      <c r="L307" s="180"/>
      <c r="M307" s="185"/>
      <c r="N307" s="186"/>
      <c r="O307" s="186"/>
      <c r="P307" s="186"/>
      <c r="Q307" s="186"/>
      <c r="R307" s="186"/>
      <c r="S307" s="186"/>
      <c r="T307" s="187"/>
      <c r="AT307" s="181" t="s">
        <v>215</v>
      </c>
      <c r="AU307" s="181" t="s">
        <v>84</v>
      </c>
      <c r="AV307" s="13" t="s">
        <v>84</v>
      </c>
      <c r="AW307" s="13" t="s">
        <v>31</v>
      </c>
      <c r="AX307" s="13" t="s">
        <v>74</v>
      </c>
      <c r="AY307" s="181" t="s">
        <v>204</v>
      </c>
    </row>
    <row r="308" spans="1:65" s="13" customFormat="1" ht="30">
      <c r="B308" s="180"/>
      <c r="D308" s="176" t="s">
        <v>215</v>
      </c>
      <c r="E308" s="181" t="s">
        <v>1</v>
      </c>
      <c r="F308" s="182" t="s">
        <v>523</v>
      </c>
      <c r="H308" s="183">
        <v>10.234999999999999</v>
      </c>
      <c r="I308" s="184"/>
      <c r="L308" s="180"/>
      <c r="M308" s="185"/>
      <c r="N308" s="186"/>
      <c r="O308" s="186"/>
      <c r="P308" s="186"/>
      <c r="Q308" s="186"/>
      <c r="R308" s="186"/>
      <c r="S308" s="186"/>
      <c r="T308" s="187"/>
      <c r="AT308" s="181" t="s">
        <v>215</v>
      </c>
      <c r="AU308" s="181" t="s">
        <v>84</v>
      </c>
      <c r="AV308" s="13" t="s">
        <v>84</v>
      </c>
      <c r="AW308" s="13" t="s">
        <v>31</v>
      </c>
      <c r="AX308" s="13" t="s">
        <v>74</v>
      </c>
      <c r="AY308" s="181" t="s">
        <v>204</v>
      </c>
    </row>
    <row r="309" spans="1:65" s="14" customFormat="1" ht="10">
      <c r="B309" s="199"/>
      <c r="D309" s="176" t="s">
        <v>215</v>
      </c>
      <c r="E309" s="200" t="s">
        <v>1</v>
      </c>
      <c r="F309" s="201" t="s">
        <v>270</v>
      </c>
      <c r="H309" s="202">
        <v>42.398000000000003</v>
      </c>
      <c r="I309" s="203"/>
      <c r="L309" s="199"/>
      <c r="M309" s="204"/>
      <c r="N309" s="205"/>
      <c r="O309" s="205"/>
      <c r="P309" s="205"/>
      <c r="Q309" s="205"/>
      <c r="R309" s="205"/>
      <c r="S309" s="205"/>
      <c r="T309" s="206"/>
      <c r="AT309" s="200" t="s">
        <v>215</v>
      </c>
      <c r="AU309" s="200" t="s">
        <v>84</v>
      </c>
      <c r="AV309" s="14" t="s">
        <v>132</v>
      </c>
      <c r="AW309" s="14" t="s">
        <v>31</v>
      </c>
      <c r="AX309" s="14" t="s">
        <v>82</v>
      </c>
      <c r="AY309" s="200" t="s">
        <v>204</v>
      </c>
    </row>
    <row r="310" spans="1:65" s="2" customFormat="1" ht="22" customHeight="1">
      <c r="A310" s="33"/>
      <c r="B310" s="162"/>
      <c r="C310" s="163" t="s">
        <v>524</v>
      </c>
      <c r="D310" s="163" t="s">
        <v>207</v>
      </c>
      <c r="E310" s="164" t="s">
        <v>525</v>
      </c>
      <c r="F310" s="165" t="s">
        <v>526</v>
      </c>
      <c r="G310" s="166" t="s">
        <v>254</v>
      </c>
      <c r="H310" s="167">
        <v>11.76</v>
      </c>
      <c r="I310" s="168"/>
      <c r="J310" s="169">
        <f>ROUND(I310*H310,2)</f>
        <v>0</v>
      </c>
      <c r="K310" s="165" t="s">
        <v>211</v>
      </c>
      <c r="L310" s="34"/>
      <c r="M310" s="170" t="s">
        <v>1</v>
      </c>
      <c r="N310" s="171" t="s">
        <v>39</v>
      </c>
      <c r="O310" s="59"/>
      <c r="P310" s="172">
        <f>O310*H310</f>
        <v>0</v>
      </c>
      <c r="Q310" s="172">
        <v>0</v>
      </c>
      <c r="R310" s="172">
        <f>Q310*H310</f>
        <v>0</v>
      </c>
      <c r="S310" s="172">
        <v>1</v>
      </c>
      <c r="T310" s="173">
        <f>S310*H310</f>
        <v>11.76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74" t="s">
        <v>132</v>
      </c>
      <c r="AT310" s="174" t="s">
        <v>207</v>
      </c>
      <c r="AU310" s="174" t="s">
        <v>84</v>
      </c>
      <c r="AY310" s="18" t="s">
        <v>204</v>
      </c>
      <c r="BE310" s="175">
        <f>IF(N310="základní",J310,0)</f>
        <v>0</v>
      </c>
      <c r="BF310" s="175">
        <f>IF(N310="snížená",J310,0)</f>
        <v>0</v>
      </c>
      <c r="BG310" s="175">
        <f>IF(N310="zákl. přenesená",J310,0)</f>
        <v>0</v>
      </c>
      <c r="BH310" s="175">
        <f>IF(N310="sníž. přenesená",J310,0)</f>
        <v>0</v>
      </c>
      <c r="BI310" s="175">
        <f>IF(N310="nulová",J310,0)</f>
        <v>0</v>
      </c>
      <c r="BJ310" s="18" t="s">
        <v>82</v>
      </c>
      <c r="BK310" s="175">
        <f>ROUND(I310*H310,2)</f>
        <v>0</v>
      </c>
      <c r="BL310" s="18" t="s">
        <v>132</v>
      </c>
      <c r="BM310" s="174" t="s">
        <v>527</v>
      </c>
    </row>
    <row r="311" spans="1:65" s="2" customFormat="1" ht="27">
      <c r="A311" s="33"/>
      <c r="B311" s="34"/>
      <c r="C311" s="33"/>
      <c r="D311" s="176" t="s">
        <v>213</v>
      </c>
      <c r="E311" s="33"/>
      <c r="F311" s="177" t="s">
        <v>528</v>
      </c>
      <c r="G311" s="33"/>
      <c r="H311" s="33"/>
      <c r="I311" s="98"/>
      <c r="J311" s="33"/>
      <c r="K311" s="33"/>
      <c r="L311" s="34"/>
      <c r="M311" s="178"/>
      <c r="N311" s="179"/>
      <c r="O311" s="59"/>
      <c r="P311" s="59"/>
      <c r="Q311" s="59"/>
      <c r="R311" s="59"/>
      <c r="S311" s="59"/>
      <c r="T311" s="60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213</v>
      </c>
      <c r="AU311" s="18" t="s">
        <v>84</v>
      </c>
    </row>
    <row r="312" spans="1:65" s="2" customFormat="1" ht="27">
      <c r="A312" s="33"/>
      <c r="B312" s="34"/>
      <c r="C312" s="33"/>
      <c r="D312" s="176" t="s">
        <v>239</v>
      </c>
      <c r="E312" s="33"/>
      <c r="F312" s="198" t="s">
        <v>529</v>
      </c>
      <c r="G312" s="33"/>
      <c r="H312" s="33"/>
      <c r="I312" s="98"/>
      <c r="J312" s="33"/>
      <c r="K312" s="33"/>
      <c r="L312" s="34"/>
      <c r="M312" s="178"/>
      <c r="N312" s="179"/>
      <c r="O312" s="59"/>
      <c r="P312" s="59"/>
      <c r="Q312" s="59"/>
      <c r="R312" s="59"/>
      <c r="S312" s="59"/>
      <c r="T312" s="60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8" t="s">
        <v>239</v>
      </c>
      <c r="AU312" s="18" t="s">
        <v>84</v>
      </c>
    </row>
    <row r="313" spans="1:65" s="13" customFormat="1" ht="20">
      <c r="B313" s="180"/>
      <c r="D313" s="176" t="s">
        <v>215</v>
      </c>
      <c r="E313" s="181" t="s">
        <v>1</v>
      </c>
      <c r="F313" s="182" t="s">
        <v>530</v>
      </c>
      <c r="H313" s="183">
        <v>11.76</v>
      </c>
      <c r="I313" s="184"/>
      <c r="L313" s="180"/>
      <c r="M313" s="185"/>
      <c r="N313" s="186"/>
      <c r="O313" s="186"/>
      <c r="P313" s="186"/>
      <c r="Q313" s="186"/>
      <c r="R313" s="186"/>
      <c r="S313" s="186"/>
      <c r="T313" s="187"/>
      <c r="AT313" s="181" t="s">
        <v>215</v>
      </c>
      <c r="AU313" s="181" t="s">
        <v>84</v>
      </c>
      <c r="AV313" s="13" t="s">
        <v>84</v>
      </c>
      <c r="AW313" s="13" t="s">
        <v>31</v>
      </c>
      <c r="AX313" s="13" t="s">
        <v>82</v>
      </c>
      <c r="AY313" s="181" t="s">
        <v>204</v>
      </c>
    </row>
    <row r="314" spans="1:65" s="2" customFormat="1" ht="33" customHeight="1">
      <c r="A314" s="33"/>
      <c r="B314" s="162"/>
      <c r="C314" s="163" t="s">
        <v>531</v>
      </c>
      <c r="D314" s="163" t="s">
        <v>207</v>
      </c>
      <c r="E314" s="164" t="s">
        <v>532</v>
      </c>
      <c r="F314" s="165" t="s">
        <v>533</v>
      </c>
      <c r="G314" s="166" t="s">
        <v>224</v>
      </c>
      <c r="H314" s="167">
        <v>53.69</v>
      </c>
      <c r="I314" s="168"/>
      <c r="J314" s="169">
        <f>ROUND(I314*H314,2)</f>
        <v>0</v>
      </c>
      <c r="K314" s="165" t="s">
        <v>211</v>
      </c>
      <c r="L314" s="34"/>
      <c r="M314" s="170" t="s">
        <v>1</v>
      </c>
      <c r="N314" s="171" t="s">
        <v>39</v>
      </c>
      <c r="O314" s="59"/>
      <c r="P314" s="172">
        <f>O314*H314</f>
        <v>0</v>
      </c>
      <c r="Q314" s="172">
        <v>0</v>
      </c>
      <c r="R314" s="172">
        <f>Q314*H314</f>
        <v>0</v>
      </c>
      <c r="S314" s="172">
        <v>0</v>
      </c>
      <c r="T314" s="173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74" t="s">
        <v>132</v>
      </c>
      <c r="AT314" s="174" t="s">
        <v>207</v>
      </c>
      <c r="AU314" s="174" t="s">
        <v>84</v>
      </c>
      <c r="AY314" s="18" t="s">
        <v>204</v>
      </c>
      <c r="BE314" s="175">
        <f>IF(N314="základní",J314,0)</f>
        <v>0</v>
      </c>
      <c r="BF314" s="175">
        <f>IF(N314="snížená",J314,0)</f>
        <v>0</v>
      </c>
      <c r="BG314" s="175">
        <f>IF(N314="zákl. přenesená",J314,0)</f>
        <v>0</v>
      </c>
      <c r="BH314" s="175">
        <f>IF(N314="sníž. přenesená",J314,0)</f>
        <v>0</v>
      </c>
      <c r="BI314" s="175">
        <f>IF(N314="nulová",J314,0)</f>
        <v>0</v>
      </c>
      <c r="BJ314" s="18" t="s">
        <v>82</v>
      </c>
      <c r="BK314" s="175">
        <f>ROUND(I314*H314,2)</f>
        <v>0</v>
      </c>
      <c r="BL314" s="18" t="s">
        <v>132</v>
      </c>
      <c r="BM314" s="174" t="s">
        <v>534</v>
      </c>
    </row>
    <row r="315" spans="1:65" s="2" customFormat="1" ht="45">
      <c r="A315" s="33"/>
      <c r="B315" s="34"/>
      <c r="C315" s="33"/>
      <c r="D315" s="176" t="s">
        <v>213</v>
      </c>
      <c r="E315" s="33"/>
      <c r="F315" s="177" t="s">
        <v>535</v>
      </c>
      <c r="G315" s="33"/>
      <c r="H315" s="33"/>
      <c r="I315" s="98"/>
      <c r="J315" s="33"/>
      <c r="K315" s="33"/>
      <c r="L315" s="34"/>
      <c r="M315" s="178"/>
      <c r="N315" s="179"/>
      <c r="O315" s="59"/>
      <c r="P315" s="59"/>
      <c r="Q315" s="59"/>
      <c r="R315" s="59"/>
      <c r="S315" s="59"/>
      <c r="T315" s="60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8" t="s">
        <v>213</v>
      </c>
      <c r="AU315" s="18" t="s">
        <v>84</v>
      </c>
    </row>
    <row r="316" spans="1:65" s="2" customFormat="1" ht="27">
      <c r="A316" s="33"/>
      <c r="B316" s="34"/>
      <c r="C316" s="33"/>
      <c r="D316" s="176" t="s">
        <v>239</v>
      </c>
      <c r="E316" s="33"/>
      <c r="F316" s="198" t="s">
        <v>536</v>
      </c>
      <c r="G316" s="33"/>
      <c r="H316" s="33"/>
      <c r="I316" s="98"/>
      <c r="J316" s="33"/>
      <c r="K316" s="33"/>
      <c r="L316" s="34"/>
      <c r="M316" s="178"/>
      <c r="N316" s="179"/>
      <c r="O316" s="59"/>
      <c r="P316" s="59"/>
      <c r="Q316" s="59"/>
      <c r="R316" s="59"/>
      <c r="S316" s="59"/>
      <c r="T316" s="60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8" t="s">
        <v>239</v>
      </c>
      <c r="AU316" s="18" t="s">
        <v>84</v>
      </c>
    </row>
    <row r="317" spans="1:65" s="13" customFormat="1" ht="10">
      <c r="B317" s="180"/>
      <c r="D317" s="176" t="s">
        <v>215</v>
      </c>
      <c r="E317" s="181" t="s">
        <v>1</v>
      </c>
      <c r="F317" s="182" t="s">
        <v>537</v>
      </c>
      <c r="H317" s="183">
        <v>53.69</v>
      </c>
      <c r="I317" s="184"/>
      <c r="L317" s="180"/>
      <c r="M317" s="185"/>
      <c r="N317" s="186"/>
      <c r="O317" s="186"/>
      <c r="P317" s="186"/>
      <c r="Q317" s="186"/>
      <c r="R317" s="186"/>
      <c r="S317" s="186"/>
      <c r="T317" s="187"/>
      <c r="AT317" s="181" t="s">
        <v>215</v>
      </c>
      <c r="AU317" s="181" t="s">
        <v>84</v>
      </c>
      <c r="AV317" s="13" t="s">
        <v>84</v>
      </c>
      <c r="AW317" s="13" t="s">
        <v>31</v>
      </c>
      <c r="AX317" s="13" t="s">
        <v>82</v>
      </c>
      <c r="AY317" s="181" t="s">
        <v>204</v>
      </c>
    </row>
    <row r="318" spans="1:65" s="2" customFormat="1" ht="22" customHeight="1">
      <c r="A318" s="33"/>
      <c r="B318" s="162"/>
      <c r="C318" s="163" t="s">
        <v>538</v>
      </c>
      <c r="D318" s="163" t="s">
        <v>207</v>
      </c>
      <c r="E318" s="164" t="s">
        <v>539</v>
      </c>
      <c r="F318" s="165" t="s">
        <v>540</v>
      </c>
      <c r="G318" s="166" t="s">
        <v>224</v>
      </c>
      <c r="H318" s="167">
        <v>3.6</v>
      </c>
      <c r="I318" s="168"/>
      <c r="J318" s="169">
        <f>ROUND(I318*H318,2)</f>
        <v>0</v>
      </c>
      <c r="K318" s="165" t="s">
        <v>211</v>
      </c>
      <c r="L318" s="34"/>
      <c r="M318" s="170" t="s">
        <v>1</v>
      </c>
      <c r="N318" s="171" t="s">
        <v>39</v>
      </c>
      <c r="O318" s="59"/>
      <c r="P318" s="172">
        <f>O318*H318</f>
        <v>0</v>
      </c>
      <c r="Q318" s="172">
        <v>0</v>
      </c>
      <c r="R318" s="172">
        <f>Q318*H318</f>
        <v>0</v>
      </c>
      <c r="S318" s="172">
        <v>6.3E-2</v>
      </c>
      <c r="T318" s="173">
        <f>S318*H318</f>
        <v>0.2268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74" t="s">
        <v>132</v>
      </c>
      <c r="AT318" s="174" t="s">
        <v>207</v>
      </c>
      <c r="AU318" s="174" t="s">
        <v>84</v>
      </c>
      <c r="AY318" s="18" t="s">
        <v>204</v>
      </c>
      <c r="BE318" s="175">
        <f>IF(N318="základní",J318,0)</f>
        <v>0</v>
      </c>
      <c r="BF318" s="175">
        <f>IF(N318="snížená",J318,0)</f>
        <v>0</v>
      </c>
      <c r="BG318" s="175">
        <f>IF(N318="zákl. přenesená",J318,0)</f>
        <v>0</v>
      </c>
      <c r="BH318" s="175">
        <f>IF(N318="sníž. přenesená",J318,0)</f>
        <v>0</v>
      </c>
      <c r="BI318" s="175">
        <f>IF(N318="nulová",J318,0)</f>
        <v>0</v>
      </c>
      <c r="BJ318" s="18" t="s">
        <v>82</v>
      </c>
      <c r="BK318" s="175">
        <f>ROUND(I318*H318,2)</f>
        <v>0</v>
      </c>
      <c r="BL318" s="18" t="s">
        <v>132</v>
      </c>
      <c r="BM318" s="174" t="s">
        <v>541</v>
      </c>
    </row>
    <row r="319" spans="1:65" s="2" customFormat="1" ht="27">
      <c r="A319" s="33"/>
      <c r="B319" s="34"/>
      <c r="C319" s="33"/>
      <c r="D319" s="176" t="s">
        <v>213</v>
      </c>
      <c r="E319" s="33"/>
      <c r="F319" s="177" t="s">
        <v>542</v>
      </c>
      <c r="G319" s="33"/>
      <c r="H319" s="33"/>
      <c r="I319" s="98"/>
      <c r="J319" s="33"/>
      <c r="K319" s="33"/>
      <c r="L319" s="34"/>
      <c r="M319" s="178"/>
      <c r="N319" s="179"/>
      <c r="O319" s="59"/>
      <c r="P319" s="59"/>
      <c r="Q319" s="59"/>
      <c r="R319" s="59"/>
      <c r="S319" s="59"/>
      <c r="T319" s="60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8" t="s">
        <v>213</v>
      </c>
      <c r="AU319" s="18" t="s">
        <v>84</v>
      </c>
    </row>
    <row r="320" spans="1:65" s="13" customFormat="1" ht="10">
      <c r="B320" s="180"/>
      <c r="D320" s="176" t="s">
        <v>215</v>
      </c>
      <c r="E320" s="181" t="s">
        <v>1</v>
      </c>
      <c r="F320" s="182" t="s">
        <v>543</v>
      </c>
      <c r="H320" s="183">
        <v>3.6</v>
      </c>
      <c r="I320" s="184"/>
      <c r="L320" s="180"/>
      <c r="M320" s="185"/>
      <c r="N320" s="186"/>
      <c r="O320" s="186"/>
      <c r="P320" s="186"/>
      <c r="Q320" s="186"/>
      <c r="R320" s="186"/>
      <c r="S320" s="186"/>
      <c r="T320" s="187"/>
      <c r="AT320" s="181" t="s">
        <v>215</v>
      </c>
      <c r="AU320" s="181" t="s">
        <v>84</v>
      </c>
      <c r="AV320" s="13" t="s">
        <v>84</v>
      </c>
      <c r="AW320" s="13" t="s">
        <v>31</v>
      </c>
      <c r="AX320" s="13" t="s">
        <v>82</v>
      </c>
      <c r="AY320" s="181" t="s">
        <v>204</v>
      </c>
    </row>
    <row r="321" spans="1:65" s="2" customFormat="1" ht="33" customHeight="1">
      <c r="A321" s="33"/>
      <c r="B321" s="162"/>
      <c r="C321" s="163" t="s">
        <v>544</v>
      </c>
      <c r="D321" s="163" t="s">
        <v>207</v>
      </c>
      <c r="E321" s="164" t="s">
        <v>545</v>
      </c>
      <c r="F321" s="165" t="s">
        <v>546</v>
      </c>
      <c r="G321" s="166" t="s">
        <v>230</v>
      </c>
      <c r="H321" s="167">
        <v>4</v>
      </c>
      <c r="I321" s="168"/>
      <c r="J321" s="169">
        <f>ROUND(I321*H321,2)</f>
        <v>0</v>
      </c>
      <c r="K321" s="165" t="s">
        <v>211</v>
      </c>
      <c r="L321" s="34"/>
      <c r="M321" s="170" t="s">
        <v>1</v>
      </c>
      <c r="N321" s="171" t="s">
        <v>39</v>
      </c>
      <c r="O321" s="59"/>
      <c r="P321" s="172">
        <f>O321*H321</f>
        <v>0</v>
      </c>
      <c r="Q321" s="172">
        <v>0</v>
      </c>
      <c r="R321" s="172">
        <f>Q321*H321</f>
        <v>0</v>
      </c>
      <c r="S321" s="172">
        <v>5.3999999999999999E-2</v>
      </c>
      <c r="T321" s="173">
        <f>S321*H321</f>
        <v>0.216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74" t="s">
        <v>132</v>
      </c>
      <c r="AT321" s="174" t="s">
        <v>207</v>
      </c>
      <c r="AU321" s="174" t="s">
        <v>84</v>
      </c>
      <c r="AY321" s="18" t="s">
        <v>204</v>
      </c>
      <c r="BE321" s="175">
        <f>IF(N321="základní",J321,0)</f>
        <v>0</v>
      </c>
      <c r="BF321" s="175">
        <f>IF(N321="snížená",J321,0)</f>
        <v>0</v>
      </c>
      <c r="BG321" s="175">
        <f>IF(N321="zákl. přenesená",J321,0)</f>
        <v>0</v>
      </c>
      <c r="BH321" s="175">
        <f>IF(N321="sníž. přenesená",J321,0)</f>
        <v>0</v>
      </c>
      <c r="BI321" s="175">
        <f>IF(N321="nulová",J321,0)</f>
        <v>0</v>
      </c>
      <c r="BJ321" s="18" t="s">
        <v>82</v>
      </c>
      <c r="BK321" s="175">
        <f>ROUND(I321*H321,2)</f>
        <v>0</v>
      </c>
      <c r="BL321" s="18" t="s">
        <v>132</v>
      </c>
      <c r="BM321" s="174" t="s">
        <v>547</v>
      </c>
    </row>
    <row r="322" spans="1:65" s="2" customFormat="1" ht="45">
      <c r="A322" s="33"/>
      <c r="B322" s="34"/>
      <c r="C322" s="33"/>
      <c r="D322" s="176" t="s">
        <v>213</v>
      </c>
      <c r="E322" s="33"/>
      <c r="F322" s="177" t="s">
        <v>548</v>
      </c>
      <c r="G322" s="33"/>
      <c r="H322" s="33"/>
      <c r="I322" s="98"/>
      <c r="J322" s="33"/>
      <c r="K322" s="33"/>
      <c r="L322" s="34"/>
      <c r="M322" s="178"/>
      <c r="N322" s="179"/>
      <c r="O322" s="59"/>
      <c r="P322" s="59"/>
      <c r="Q322" s="59"/>
      <c r="R322" s="59"/>
      <c r="S322" s="59"/>
      <c r="T322" s="60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213</v>
      </c>
      <c r="AU322" s="18" t="s">
        <v>84</v>
      </c>
    </row>
    <row r="323" spans="1:65" s="2" customFormat="1" ht="33" customHeight="1">
      <c r="A323" s="33"/>
      <c r="B323" s="162"/>
      <c r="C323" s="163" t="s">
        <v>549</v>
      </c>
      <c r="D323" s="163" t="s">
        <v>207</v>
      </c>
      <c r="E323" s="164" t="s">
        <v>550</v>
      </c>
      <c r="F323" s="165" t="s">
        <v>551</v>
      </c>
      <c r="G323" s="166" t="s">
        <v>224</v>
      </c>
      <c r="H323" s="167">
        <v>0.8</v>
      </c>
      <c r="I323" s="168"/>
      <c r="J323" s="169">
        <f>ROUND(I323*H323,2)</f>
        <v>0</v>
      </c>
      <c r="K323" s="165" t="s">
        <v>211</v>
      </c>
      <c r="L323" s="34"/>
      <c r="M323" s="170" t="s">
        <v>1</v>
      </c>
      <c r="N323" s="171" t="s">
        <v>39</v>
      </c>
      <c r="O323" s="59"/>
      <c r="P323" s="172">
        <f>O323*H323</f>
        <v>0</v>
      </c>
      <c r="Q323" s="172">
        <v>0</v>
      </c>
      <c r="R323" s="172">
        <f>Q323*H323</f>
        <v>0</v>
      </c>
      <c r="S323" s="172">
        <v>0.187</v>
      </c>
      <c r="T323" s="173">
        <f>S323*H323</f>
        <v>0.14960000000000001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74" t="s">
        <v>132</v>
      </c>
      <c r="AT323" s="174" t="s">
        <v>207</v>
      </c>
      <c r="AU323" s="174" t="s">
        <v>84</v>
      </c>
      <c r="AY323" s="18" t="s">
        <v>204</v>
      </c>
      <c r="BE323" s="175">
        <f>IF(N323="základní",J323,0)</f>
        <v>0</v>
      </c>
      <c r="BF323" s="175">
        <f>IF(N323="snížená",J323,0)</f>
        <v>0</v>
      </c>
      <c r="BG323" s="175">
        <f>IF(N323="zákl. přenesená",J323,0)</f>
        <v>0</v>
      </c>
      <c r="BH323" s="175">
        <f>IF(N323="sníž. přenesená",J323,0)</f>
        <v>0</v>
      </c>
      <c r="BI323" s="175">
        <f>IF(N323="nulová",J323,0)</f>
        <v>0</v>
      </c>
      <c r="BJ323" s="18" t="s">
        <v>82</v>
      </c>
      <c r="BK323" s="175">
        <f>ROUND(I323*H323,2)</f>
        <v>0</v>
      </c>
      <c r="BL323" s="18" t="s">
        <v>132</v>
      </c>
      <c r="BM323" s="174" t="s">
        <v>552</v>
      </c>
    </row>
    <row r="324" spans="1:65" s="2" customFormat="1" ht="45">
      <c r="A324" s="33"/>
      <c r="B324" s="34"/>
      <c r="C324" s="33"/>
      <c r="D324" s="176" t="s">
        <v>213</v>
      </c>
      <c r="E324" s="33"/>
      <c r="F324" s="177" t="s">
        <v>553</v>
      </c>
      <c r="G324" s="33"/>
      <c r="H324" s="33"/>
      <c r="I324" s="98"/>
      <c r="J324" s="33"/>
      <c r="K324" s="33"/>
      <c r="L324" s="34"/>
      <c r="M324" s="178"/>
      <c r="N324" s="179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213</v>
      </c>
      <c r="AU324" s="18" t="s">
        <v>84</v>
      </c>
    </row>
    <row r="325" spans="1:65" s="13" customFormat="1" ht="10">
      <c r="B325" s="180"/>
      <c r="D325" s="176" t="s">
        <v>215</v>
      </c>
      <c r="E325" s="181" t="s">
        <v>1</v>
      </c>
      <c r="F325" s="182" t="s">
        <v>554</v>
      </c>
      <c r="H325" s="183">
        <v>0.8</v>
      </c>
      <c r="I325" s="184"/>
      <c r="L325" s="180"/>
      <c r="M325" s="185"/>
      <c r="N325" s="186"/>
      <c r="O325" s="186"/>
      <c r="P325" s="186"/>
      <c r="Q325" s="186"/>
      <c r="R325" s="186"/>
      <c r="S325" s="186"/>
      <c r="T325" s="187"/>
      <c r="AT325" s="181" t="s">
        <v>215</v>
      </c>
      <c r="AU325" s="181" t="s">
        <v>84</v>
      </c>
      <c r="AV325" s="13" t="s">
        <v>84</v>
      </c>
      <c r="AW325" s="13" t="s">
        <v>31</v>
      </c>
      <c r="AX325" s="13" t="s">
        <v>82</v>
      </c>
      <c r="AY325" s="181" t="s">
        <v>204</v>
      </c>
    </row>
    <row r="326" spans="1:65" s="2" customFormat="1" ht="33" customHeight="1">
      <c r="A326" s="33"/>
      <c r="B326" s="162"/>
      <c r="C326" s="163" t="s">
        <v>555</v>
      </c>
      <c r="D326" s="163" t="s">
        <v>207</v>
      </c>
      <c r="E326" s="164" t="s">
        <v>556</v>
      </c>
      <c r="F326" s="165" t="s">
        <v>557</v>
      </c>
      <c r="G326" s="166" t="s">
        <v>210</v>
      </c>
      <c r="H326" s="167">
        <v>0.24</v>
      </c>
      <c r="I326" s="168"/>
      <c r="J326" s="169">
        <f>ROUND(I326*H326,2)</f>
        <v>0</v>
      </c>
      <c r="K326" s="165" t="s">
        <v>211</v>
      </c>
      <c r="L326" s="34"/>
      <c r="M326" s="170" t="s">
        <v>1</v>
      </c>
      <c r="N326" s="171" t="s">
        <v>39</v>
      </c>
      <c r="O326" s="59"/>
      <c r="P326" s="172">
        <f>O326*H326</f>
        <v>0</v>
      </c>
      <c r="Q326" s="172">
        <v>0</v>
      </c>
      <c r="R326" s="172">
        <f>Q326*H326</f>
        <v>0</v>
      </c>
      <c r="S326" s="172">
        <v>1.8</v>
      </c>
      <c r="T326" s="173">
        <f>S326*H326</f>
        <v>0.432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74" t="s">
        <v>132</v>
      </c>
      <c r="AT326" s="174" t="s">
        <v>207</v>
      </c>
      <c r="AU326" s="174" t="s">
        <v>84</v>
      </c>
      <c r="AY326" s="18" t="s">
        <v>204</v>
      </c>
      <c r="BE326" s="175">
        <f>IF(N326="základní",J326,0)</f>
        <v>0</v>
      </c>
      <c r="BF326" s="175">
        <f>IF(N326="snížená",J326,0)</f>
        <v>0</v>
      </c>
      <c r="BG326" s="175">
        <f>IF(N326="zákl. přenesená",J326,0)</f>
        <v>0</v>
      </c>
      <c r="BH326" s="175">
        <f>IF(N326="sníž. přenesená",J326,0)</f>
        <v>0</v>
      </c>
      <c r="BI326" s="175">
        <f>IF(N326="nulová",J326,0)</f>
        <v>0</v>
      </c>
      <c r="BJ326" s="18" t="s">
        <v>82</v>
      </c>
      <c r="BK326" s="175">
        <f>ROUND(I326*H326,2)</f>
        <v>0</v>
      </c>
      <c r="BL326" s="18" t="s">
        <v>132</v>
      </c>
      <c r="BM326" s="174" t="s">
        <v>558</v>
      </c>
    </row>
    <row r="327" spans="1:65" s="2" customFormat="1" ht="45">
      <c r="A327" s="33"/>
      <c r="B327" s="34"/>
      <c r="C327" s="33"/>
      <c r="D327" s="176" t="s">
        <v>213</v>
      </c>
      <c r="E327" s="33"/>
      <c r="F327" s="177" t="s">
        <v>559</v>
      </c>
      <c r="G327" s="33"/>
      <c r="H327" s="33"/>
      <c r="I327" s="98"/>
      <c r="J327" s="33"/>
      <c r="K327" s="33"/>
      <c r="L327" s="34"/>
      <c r="M327" s="178"/>
      <c r="N327" s="179"/>
      <c r="O327" s="59"/>
      <c r="P327" s="59"/>
      <c r="Q327" s="59"/>
      <c r="R327" s="59"/>
      <c r="S327" s="59"/>
      <c r="T327" s="60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8" t="s">
        <v>213</v>
      </c>
      <c r="AU327" s="18" t="s">
        <v>84</v>
      </c>
    </row>
    <row r="328" spans="1:65" s="13" customFormat="1" ht="10">
      <c r="B328" s="180"/>
      <c r="D328" s="176" t="s">
        <v>215</v>
      </c>
      <c r="E328" s="181" t="s">
        <v>1</v>
      </c>
      <c r="F328" s="182" t="s">
        <v>216</v>
      </c>
      <c r="H328" s="183">
        <v>0.24</v>
      </c>
      <c r="I328" s="184"/>
      <c r="L328" s="180"/>
      <c r="M328" s="185"/>
      <c r="N328" s="186"/>
      <c r="O328" s="186"/>
      <c r="P328" s="186"/>
      <c r="Q328" s="186"/>
      <c r="R328" s="186"/>
      <c r="S328" s="186"/>
      <c r="T328" s="187"/>
      <c r="AT328" s="181" t="s">
        <v>215</v>
      </c>
      <c r="AU328" s="181" t="s">
        <v>84</v>
      </c>
      <c r="AV328" s="13" t="s">
        <v>84</v>
      </c>
      <c r="AW328" s="13" t="s">
        <v>31</v>
      </c>
      <c r="AX328" s="13" t="s">
        <v>82</v>
      </c>
      <c r="AY328" s="181" t="s">
        <v>204</v>
      </c>
    </row>
    <row r="329" spans="1:65" s="2" customFormat="1" ht="33" customHeight="1">
      <c r="A329" s="33"/>
      <c r="B329" s="162"/>
      <c r="C329" s="163" t="s">
        <v>560</v>
      </c>
      <c r="D329" s="163" t="s">
        <v>207</v>
      </c>
      <c r="E329" s="164" t="s">
        <v>561</v>
      </c>
      <c r="F329" s="165" t="s">
        <v>562</v>
      </c>
      <c r="G329" s="166" t="s">
        <v>210</v>
      </c>
      <c r="H329" s="167">
        <v>1.3109999999999999</v>
      </c>
      <c r="I329" s="168"/>
      <c r="J329" s="169">
        <f>ROUND(I329*H329,2)</f>
        <v>0</v>
      </c>
      <c r="K329" s="165" t="s">
        <v>211</v>
      </c>
      <c r="L329" s="34"/>
      <c r="M329" s="170" t="s">
        <v>1</v>
      </c>
      <c r="N329" s="171" t="s">
        <v>39</v>
      </c>
      <c r="O329" s="59"/>
      <c r="P329" s="172">
        <f>O329*H329</f>
        <v>0</v>
      </c>
      <c r="Q329" s="172">
        <v>0</v>
      </c>
      <c r="R329" s="172">
        <f>Q329*H329</f>
        <v>0</v>
      </c>
      <c r="S329" s="172">
        <v>1.8</v>
      </c>
      <c r="T329" s="173">
        <f>S329*H329</f>
        <v>2.3597999999999999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74" t="s">
        <v>132</v>
      </c>
      <c r="AT329" s="174" t="s">
        <v>207</v>
      </c>
      <c r="AU329" s="174" t="s">
        <v>84</v>
      </c>
      <c r="AY329" s="18" t="s">
        <v>204</v>
      </c>
      <c r="BE329" s="175">
        <f>IF(N329="základní",J329,0)</f>
        <v>0</v>
      </c>
      <c r="BF329" s="175">
        <f>IF(N329="snížená",J329,0)</f>
        <v>0</v>
      </c>
      <c r="BG329" s="175">
        <f>IF(N329="zákl. přenesená",J329,0)</f>
        <v>0</v>
      </c>
      <c r="BH329" s="175">
        <f>IF(N329="sníž. přenesená",J329,0)</f>
        <v>0</v>
      </c>
      <c r="BI329" s="175">
        <f>IF(N329="nulová",J329,0)</f>
        <v>0</v>
      </c>
      <c r="BJ329" s="18" t="s">
        <v>82</v>
      </c>
      <c r="BK329" s="175">
        <f>ROUND(I329*H329,2)</f>
        <v>0</v>
      </c>
      <c r="BL329" s="18" t="s">
        <v>132</v>
      </c>
      <c r="BM329" s="174" t="s">
        <v>563</v>
      </c>
    </row>
    <row r="330" spans="1:65" s="2" customFormat="1" ht="45">
      <c r="A330" s="33"/>
      <c r="B330" s="34"/>
      <c r="C330" s="33"/>
      <c r="D330" s="176" t="s">
        <v>213</v>
      </c>
      <c r="E330" s="33"/>
      <c r="F330" s="177" t="s">
        <v>564</v>
      </c>
      <c r="G330" s="33"/>
      <c r="H330" s="33"/>
      <c r="I330" s="98"/>
      <c r="J330" s="33"/>
      <c r="K330" s="33"/>
      <c r="L330" s="34"/>
      <c r="M330" s="178"/>
      <c r="N330" s="179"/>
      <c r="O330" s="59"/>
      <c r="P330" s="59"/>
      <c r="Q330" s="59"/>
      <c r="R330" s="59"/>
      <c r="S330" s="59"/>
      <c r="T330" s="60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8" t="s">
        <v>213</v>
      </c>
      <c r="AU330" s="18" t="s">
        <v>84</v>
      </c>
    </row>
    <row r="331" spans="1:65" s="13" customFormat="1" ht="10">
      <c r="B331" s="180"/>
      <c r="D331" s="176" t="s">
        <v>215</v>
      </c>
      <c r="E331" s="181" t="s">
        <v>1</v>
      </c>
      <c r="F331" s="182" t="s">
        <v>221</v>
      </c>
      <c r="H331" s="183">
        <v>1.3109999999999999</v>
      </c>
      <c r="I331" s="184"/>
      <c r="L331" s="180"/>
      <c r="M331" s="185"/>
      <c r="N331" s="186"/>
      <c r="O331" s="186"/>
      <c r="P331" s="186"/>
      <c r="Q331" s="186"/>
      <c r="R331" s="186"/>
      <c r="S331" s="186"/>
      <c r="T331" s="187"/>
      <c r="AT331" s="181" t="s">
        <v>215</v>
      </c>
      <c r="AU331" s="181" t="s">
        <v>84</v>
      </c>
      <c r="AV331" s="13" t="s">
        <v>84</v>
      </c>
      <c r="AW331" s="13" t="s">
        <v>31</v>
      </c>
      <c r="AX331" s="13" t="s">
        <v>82</v>
      </c>
      <c r="AY331" s="181" t="s">
        <v>204</v>
      </c>
    </row>
    <row r="332" spans="1:65" s="2" customFormat="1" ht="33" customHeight="1">
      <c r="A332" s="33"/>
      <c r="B332" s="162"/>
      <c r="C332" s="163" t="s">
        <v>565</v>
      </c>
      <c r="D332" s="163" t="s">
        <v>207</v>
      </c>
      <c r="E332" s="164" t="s">
        <v>566</v>
      </c>
      <c r="F332" s="165" t="s">
        <v>567</v>
      </c>
      <c r="G332" s="166" t="s">
        <v>230</v>
      </c>
      <c r="H332" s="167">
        <v>2</v>
      </c>
      <c r="I332" s="168"/>
      <c r="J332" s="169">
        <f>ROUND(I332*H332,2)</f>
        <v>0</v>
      </c>
      <c r="K332" s="165" t="s">
        <v>211</v>
      </c>
      <c r="L332" s="34"/>
      <c r="M332" s="170" t="s">
        <v>1</v>
      </c>
      <c r="N332" s="171" t="s">
        <v>39</v>
      </c>
      <c r="O332" s="59"/>
      <c r="P332" s="172">
        <f>O332*H332</f>
        <v>0</v>
      </c>
      <c r="Q332" s="172">
        <v>0</v>
      </c>
      <c r="R332" s="172">
        <f>Q332*H332</f>
        <v>0</v>
      </c>
      <c r="S332" s="172">
        <v>3.2000000000000001E-2</v>
      </c>
      <c r="T332" s="173">
        <f>S332*H332</f>
        <v>6.4000000000000001E-2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74" t="s">
        <v>132</v>
      </c>
      <c r="AT332" s="174" t="s">
        <v>207</v>
      </c>
      <c r="AU332" s="174" t="s">
        <v>84</v>
      </c>
      <c r="AY332" s="18" t="s">
        <v>204</v>
      </c>
      <c r="BE332" s="175">
        <f>IF(N332="základní",J332,0)</f>
        <v>0</v>
      </c>
      <c r="BF332" s="175">
        <f>IF(N332="snížená",J332,0)</f>
        <v>0</v>
      </c>
      <c r="BG332" s="175">
        <f>IF(N332="zákl. přenesená",J332,0)</f>
        <v>0</v>
      </c>
      <c r="BH332" s="175">
        <f>IF(N332="sníž. přenesená",J332,0)</f>
        <v>0</v>
      </c>
      <c r="BI332" s="175">
        <f>IF(N332="nulová",J332,0)</f>
        <v>0</v>
      </c>
      <c r="BJ332" s="18" t="s">
        <v>82</v>
      </c>
      <c r="BK332" s="175">
        <f>ROUND(I332*H332,2)</f>
        <v>0</v>
      </c>
      <c r="BL332" s="18" t="s">
        <v>132</v>
      </c>
      <c r="BM332" s="174" t="s">
        <v>568</v>
      </c>
    </row>
    <row r="333" spans="1:65" s="2" customFormat="1" ht="27">
      <c r="A333" s="33"/>
      <c r="B333" s="34"/>
      <c r="C333" s="33"/>
      <c r="D333" s="176" t="s">
        <v>213</v>
      </c>
      <c r="E333" s="33"/>
      <c r="F333" s="177" t="s">
        <v>569</v>
      </c>
      <c r="G333" s="33"/>
      <c r="H333" s="33"/>
      <c r="I333" s="98"/>
      <c r="J333" s="33"/>
      <c r="K333" s="33"/>
      <c r="L333" s="34"/>
      <c r="M333" s="178"/>
      <c r="N333" s="179"/>
      <c r="O333" s="59"/>
      <c r="P333" s="59"/>
      <c r="Q333" s="59"/>
      <c r="R333" s="59"/>
      <c r="S333" s="59"/>
      <c r="T333" s="60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8" t="s">
        <v>213</v>
      </c>
      <c r="AU333" s="18" t="s">
        <v>84</v>
      </c>
    </row>
    <row r="334" spans="1:65" s="2" customFormat="1" ht="33" customHeight="1">
      <c r="A334" s="33"/>
      <c r="B334" s="162"/>
      <c r="C334" s="163" t="s">
        <v>570</v>
      </c>
      <c r="D334" s="163" t="s">
        <v>207</v>
      </c>
      <c r="E334" s="164" t="s">
        <v>571</v>
      </c>
      <c r="F334" s="165" t="s">
        <v>572</v>
      </c>
      <c r="G334" s="166" t="s">
        <v>230</v>
      </c>
      <c r="H334" s="167">
        <v>24</v>
      </c>
      <c r="I334" s="168"/>
      <c r="J334" s="169">
        <f>ROUND(I334*H334,2)</f>
        <v>0</v>
      </c>
      <c r="K334" s="165" t="s">
        <v>211</v>
      </c>
      <c r="L334" s="34"/>
      <c r="M334" s="170" t="s">
        <v>1</v>
      </c>
      <c r="N334" s="171" t="s">
        <v>39</v>
      </c>
      <c r="O334" s="59"/>
      <c r="P334" s="172">
        <f>O334*H334</f>
        <v>0</v>
      </c>
      <c r="Q334" s="172">
        <v>0</v>
      </c>
      <c r="R334" s="172">
        <f>Q334*H334</f>
        <v>0</v>
      </c>
      <c r="S334" s="172">
        <v>3.1E-2</v>
      </c>
      <c r="T334" s="173">
        <f>S334*H334</f>
        <v>0.74399999999999999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74" t="s">
        <v>132</v>
      </c>
      <c r="AT334" s="174" t="s">
        <v>207</v>
      </c>
      <c r="AU334" s="174" t="s">
        <v>84</v>
      </c>
      <c r="AY334" s="18" t="s">
        <v>204</v>
      </c>
      <c r="BE334" s="175">
        <f>IF(N334="základní",J334,0)</f>
        <v>0</v>
      </c>
      <c r="BF334" s="175">
        <f>IF(N334="snížená",J334,0)</f>
        <v>0</v>
      </c>
      <c r="BG334" s="175">
        <f>IF(N334="zákl. přenesená",J334,0)</f>
        <v>0</v>
      </c>
      <c r="BH334" s="175">
        <f>IF(N334="sníž. přenesená",J334,0)</f>
        <v>0</v>
      </c>
      <c r="BI334" s="175">
        <f>IF(N334="nulová",J334,0)</f>
        <v>0</v>
      </c>
      <c r="BJ334" s="18" t="s">
        <v>82</v>
      </c>
      <c r="BK334" s="175">
        <f>ROUND(I334*H334,2)</f>
        <v>0</v>
      </c>
      <c r="BL334" s="18" t="s">
        <v>132</v>
      </c>
      <c r="BM334" s="174" t="s">
        <v>573</v>
      </c>
    </row>
    <row r="335" spans="1:65" s="2" customFormat="1" ht="36">
      <c r="A335" s="33"/>
      <c r="B335" s="34"/>
      <c r="C335" s="33"/>
      <c r="D335" s="176" t="s">
        <v>213</v>
      </c>
      <c r="E335" s="33"/>
      <c r="F335" s="177" t="s">
        <v>574</v>
      </c>
      <c r="G335" s="33"/>
      <c r="H335" s="33"/>
      <c r="I335" s="98"/>
      <c r="J335" s="33"/>
      <c r="K335" s="33"/>
      <c r="L335" s="34"/>
      <c r="M335" s="178"/>
      <c r="N335" s="179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213</v>
      </c>
      <c r="AU335" s="18" t="s">
        <v>84</v>
      </c>
    </row>
    <row r="336" spans="1:65" s="2" customFormat="1" ht="33" customHeight="1">
      <c r="A336" s="33"/>
      <c r="B336" s="162"/>
      <c r="C336" s="163" t="s">
        <v>575</v>
      </c>
      <c r="D336" s="163" t="s">
        <v>207</v>
      </c>
      <c r="E336" s="164" t="s">
        <v>576</v>
      </c>
      <c r="F336" s="165" t="s">
        <v>577</v>
      </c>
      <c r="G336" s="166" t="s">
        <v>280</v>
      </c>
      <c r="H336" s="167">
        <v>11</v>
      </c>
      <c r="I336" s="168"/>
      <c r="J336" s="169">
        <f>ROUND(I336*H336,2)</f>
        <v>0</v>
      </c>
      <c r="K336" s="165" t="s">
        <v>211</v>
      </c>
      <c r="L336" s="34"/>
      <c r="M336" s="170" t="s">
        <v>1</v>
      </c>
      <c r="N336" s="171" t="s">
        <v>39</v>
      </c>
      <c r="O336" s="59"/>
      <c r="P336" s="172">
        <f>O336*H336</f>
        <v>0</v>
      </c>
      <c r="Q336" s="172">
        <v>0</v>
      </c>
      <c r="R336" s="172">
        <f>Q336*H336</f>
        <v>0</v>
      </c>
      <c r="S336" s="172">
        <v>4.2000000000000003E-2</v>
      </c>
      <c r="T336" s="173">
        <f>S336*H336</f>
        <v>0.46200000000000002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74" t="s">
        <v>132</v>
      </c>
      <c r="AT336" s="174" t="s">
        <v>207</v>
      </c>
      <c r="AU336" s="174" t="s">
        <v>84</v>
      </c>
      <c r="AY336" s="18" t="s">
        <v>204</v>
      </c>
      <c r="BE336" s="175">
        <f>IF(N336="základní",J336,0)</f>
        <v>0</v>
      </c>
      <c r="BF336" s="175">
        <f>IF(N336="snížená",J336,0)</f>
        <v>0</v>
      </c>
      <c r="BG336" s="175">
        <f>IF(N336="zákl. přenesená",J336,0)</f>
        <v>0</v>
      </c>
      <c r="BH336" s="175">
        <f>IF(N336="sníž. přenesená",J336,0)</f>
        <v>0</v>
      </c>
      <c r="BI336" s="175">
        <f>IF(N336="nulová",J336,0)</f>
        <v>0</v>
      </c>
      <c r="BJ336" s="18" t="s">
        <v>82</v>
      </c>
      <c r="BK336" s="175">
        <f>ROUND(I336*H336,2)</f>
        <v>0</v>
      </c>
      <c r="BL336" s="18" t="s">
        <v>132</v>
      </c>
      <c r="BM336" s="174" t="s">
        <v>578</v>
      </c>
    </row>
    <row r="337" spans="1:65" s="2" customFormat="1" ht="45">
      <c r="A337" s="33"/>
      <c r="B337" s="34"/>
      <c r="C337" s="33"/>
      <c r="D337" s="176" t="s">
        <v>213</v>
      </c>
      <c r="E337" s="33"/>
      <c r="F337" s="177" t="s">
        <v>579</v>
      </c>
      <c r="G337" s="33"/>
      <c r="H337" s="33"/>
      <c r="I337" s="98"/>
      <c r="J337" s="33"/>
      <c r="K337" s="33"/>
      <c r="L337" s="34"/>
      <c r="M337" s="178"/>
      <c r="N337" s="179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213</v>
      </c>
      <c r="AU337" s="18" t="s">
        <v>84</v>
      </c>
    </row>
    <row r="338" spans="1:65" s="13" customFormat="1" ht="10">
      <c r="B338" s="180"/>
      <c r="D338" s="176" t="s">
        <v>215</v>
      </c>
      <c r="E338" s="181" t="s">
        <v>1</v>
      </c>
      <c r="F338" s="182" t="s">
        <v>580</v>
      </c>
      <c r="H338" s="183">
        <v>11</v>
      </c>
      <c r="I338" s="184"/>
      <c r="L338" s="180"/>
      <c r="M338" s="185"/>
      <c r="N338" s="186"/>
      <c r="O338" s="186"/>
      <c r="P338" s="186"/>
      <c r="Q338" s="186"/>
      <c r="R338" s="186"/>
      <c r="S338" s="186"/>
      <c r="T338" s="187"/>
      <c r="AT338" s="181" t="s">
        <v>215</v>
      </c>
      <c r="AU338" s="181" t="s">
        <v>84</v>
      </c>
      <c r="AV338" s="13" t="s">
        <v>84</v>
      </c>
      <c r="AW338" s="13" t="s">
        <v>31</v>
      </c>
      <c r="AX338" s="13" t="s">
        <v>82</v>
      </c>
      <c r="AY338" s="181" t="s">
        <v>204</v>
      </c>
    </row>
    <row r="339" spans="1:65" s="2" customFormat="1" ht="33" customHeight="1">
      <c r="A339" s="33"/>
      <c r="B339" s="162"/>
      <c r="C339" s="163" t="s">
        <v>581</v>
      </c>
      <c r="D339" s="163" t="s">
        <v>207</v>
      </c>
      <c r="E339" s="164" t="s">
        <v>582</v>
      </c>
      <c r="F339" s="165" t="s">
        <v>583</v>
      </c>
      <c r="G339" s="166" t="s">
        <v>280</v>
      </c>
      <c r="H339" s="167">
        <v>6</v>
      </c>
      <c r="I339" s="168"/>
      <c r="J339" s="169">
        <f>ROUND(I339*H339,2)</f>
        <v>0</v>
      </c>
      <c r="K339" s="165" t="s">
        <v>211</v>
      </c>
      <c r="L339" s="34"/>
      <c r="M339" s="170" t="s">
        <v>1</v>
      </c>
      <c r="N339" s="171" t="s">
        <v>39</v>
      </c>
      <c r="O339" s="59"/>
      <c r="P339" s="172">
        <f>O339*H339</f>
        <v>0</v>
      </c>
      <c r="Q339" s="172">
        <v>2.283E-2</v>
      </c>
      <c r="R339" s="172">
        <f>Q339*H339</f>
        <v>0.13697999999999999</v>
      </c>
      <c r="S339" s="172">
        <v>0</v>
      </c>
      <c r="T339" s="173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74" t="s">
        <v>132</v>
      </c>
      <c r="AT339" s="174" t="s">
        <v>207</v>
      </c>
      <c r="AU339" s="174" t="s">
        <v>84</v>
      </c>
      <c r="AY339" s="18" t="s">
        <v>204</v>
      </c>
      <c r="BE339" s="175">
        <f>IF(N339="základní",J339,0)</f>
        <v>0</v>
      </c>
      <c r="BF339" s="175">
        <f>IF(N339="snížená",J339,0)</f>
        <v>0</v>
      </c>
      <c r="BG339" s="175">
        <f>IF(N339="zákl. přenesená",J339,0)</f>
        <v>0</v>
      </c>
      <c r="BH339" s="175">
        <f>IF(N339="sníž. přenesená",J339,0)</f>
        <v>0</v>
      </c>
      <c r="BI339" s="175">
        <f>IF(N339="nulová",J339,0)</f>
        <v>0</v>
      </c>
      <c r="BJ339" s="18" t="s">
        <v>82</v>
      </c>
      <c r="BK339" s="175">
        <f>ROUND(I339*H339,2)</f>
        <v>0</v>
      </c>
      <c r="BL339" s="18" t="s">
        <v>132</v>
      </c>
      <c r="BM339" s="174" t="s">
        <v>584</v>
      </c>
    </row>
    <row r="340" spans="1:65" s="2" customFormat="1" ht="27">
      <c r="A340" s="33"/>
      <c r="B340" s="34"/>
      <c r="C340" s="33"/>
      <c r="D340" s="176" t="s">
        <v>213</v>
      </c>
      <c r="E340" s="33"/>
      <c r="F340" s="177" t="s">
        <v>585</v>
      </c>
      <c r="G340" s="33"/>
      <c r="H340" s="33"/>
      <c r="I340" s="98"/>
      <c r="J340" s="33"/>
      <c r="K340" s="33"/>
      <c r="L340" s="34"/>
      <c r="M340" s="178"/>
      <c r="N340" s="179"/>
      <c r="O340" s="59"/>
      <c r="P340" s="59"/>
      <c r="Q340" s="59"/>
      <c r="R340" s="59"/>
      <c r="S340" s="59"/>
      <c r="T340" s="60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8" t="s">
        <v>213</v>
      </c>
      <c r="AU340" s="18" t="s">
        <v>84</v>
      </c>
    </row>
    <row r="341" spans="1:65" s="2" customFormat="1" ht="18">
      <c r="A341" s="33"/>
      <c r="B341" s="34"/>
      <c r="C341" s="33"/>
      <c r="D341" s="176" t="s">
        <v>239</v>
      </c>
      <c r="E341" s="33"/>
      <c r="F341" s="198" t="s">
        <v>586</v>
      </c>
      <c r="G341" s="33"/>
      <c r="H341" s="33"/>
      <c r="I341" s="98"/>
      <c r="J341" s="33"/>
      <c r="K341" s="33"/>
      <c r="L341" s="34"/>
      <c r="M341" s="178"/>
      <c r="N341" s="179"/>
      <c r="O341" s="59"/>
      <c r="P341" s="59"/>
      <c r="Q341" s="59"/>
      <c r="R341" s="59"/>
      <c r="S341" s="59"/>
      <c r="T341" s="60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8" t="s">
        <v>239</v>
      </c>
      <c r="AU341" s="18" t="s">
        <v>84</v>
      </c>
    </row>
    <row r="342" spans="1:65" s="13" customFormat="1" ht="10">
      <c r="B342" s="180"/>
      <c r="D342" s="176" t="s">
        <v>215</v>
      </c>
      <c r="E342" s="181" t="s">
        <v>1</v>
      </c>
      <c r="F342" s="182" t="s">
        <v>587</v>
      </c>
      <c r="H342" s="183">
        <v>6</v>
      </c>
      <c r="I342" s="184"/>
      <c r="L342" s="180"/>
      <c r="M342" s="185"/>
      <c r="N342" s="186"/>
      <c r="O342" s="186"/>
      <c r="P342" s="186"/>
      <c r="Q342" s="186"/>
      <c r="R342" s="186"/>
      <c r="S342" s="186"/>
      <c r="T342" s="187"/>
      <c r="AT342" s="181" t="s">
        <v>215</v>
      </c>
      <c r="AU342" s="181" t="s">
        <v>84</v>
      </c>
      <c r="AV342" s="13" t="s">
        <v>84</v>
      </c>
      <c r="AW342" s="13" t="s">
        <v>31</v>
      </c>
      <c r="AX342" s="13" t="s">
        <v>82</v>
      </c>
      <c r="AY342" s="181" t="s">
        <v>204</v>
      </c>
    </row>
    <row r="343" spans="1:65" s="2" customFormat="1" ht="22" customHeight="1">
      <c r="A343" s="33"/>
      <c r="B343" s="162"/>
      <c r="C343" s="163" t="s">
        <v>588</v>
      </c>
      <c r="D343" s="163" t="s">
        <v>207</v>
      </c>
      <c r="E343" s="164" t="s">
        <v>589</v>
      </c>
      <c r="F343" s="165" t="s">
        <v>590</v>
      </c>
      <c r="G343" s="166" t="s">
        <v>280</v>
      </c>
      <c r="H343" s="167">
        <v>9.1</v>
      </c>
      <c r="I343" s="168"/>
      <c r="J343" s="169">
        <f>ROUND(I343*H343,2)</f>
        <v>0</v>
      </c>
      <c r="K343" s="165" t="s">
        <v>211</v>
      </c>
      <c r="L343" s="34"/>
      <c r="M343" s="170" t="s">
        <v>1</v>
      </c>
      <c r="N343" s="171" t="s">
        <v>39</v>
      </c>
      <c r="O343" s="59"/>
      <c r="P343" s="172">
        <f>O343*H343</f>
        <v>0</v>
      </c>
      <c r="Q343" s="172">
        <v>0</v>
      </c>
      <c r="R343" s="172">
        <f>Q343*H343</f>
        <v>0</v>
      </c>
      <c r="S343" s="172">
        <v>3.6999999999999998E-2</v>
      </c>
      <c r="T343" s="173">
        <f>S343*H343</f>
        <v>0.33669999999999994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74" t="s">
        <v>132</v>
      </c>
      <c r="AT343" s="174" t="s">
        <v>207</v>
      </c>
      <c r="AU343" s="174" t="s">
        <v>84</v>
      </c>
      <c r="AY343" s="18" t="s">
        <v>204</v>
      </c>
      <c r="BE343" s="175">
        <f>IF(N343="základní",J343,0)</f>
        <v>0</v>
      </c>
      <c r="BF343" s="175">
        <f>IF(N343="snížená",J343,0)</f>
        <v>0</v>
      </c>
      <c r="BG343" s="175">
        <f>IF(N343="zákl. přenesená",J343,0)</f>
        <v>0</v>
      </c>
      <c r="BH343" s="175">
        <f>IF(N343="sníž. přenesená",J343,0)</f>
        <v>0</v>
      </c>
      <c r="BI343" s="175">
        <f>IF(N343="nulová",J343,0)</f>
        <v>0</v>
      </c>
      <c r="BJ343" s="18" t="s">
        <v>82</v>
      </c>
      <c r="BK343" s="175">
        <f>ROUND(I343*H343,2)</f>
        <v>0</v>
      </c>
      <c r="BL343" s="18" t="s">
        <v>132</v>
      </c>
      <c r="BM343" s="174" t="s">
        <v>591</v>
      </c>
    </row>
    <row r="344" spans="1:65" s="2" customFormat="1" ht="18">
      <c r="A344" s="33"/>
      <c r="B344" s="34"/>
      <c r="C344" s="33"/>
      <c r="D344" s="176" t="s">
        <v>213</v>
      </c>
      <c r="E344" s="33"/>
      <c r="F344" s="177" t="s">
        <v>592</v>
      </c>
      <c r="G344" s="33"/>
      <c r="H344" s="33"/>
      <c r="I344" s="98"/>
      <c r="J344" s="33"/>
      <c r="K344" s="33"/>
      <c r="L344" s="34"/>
      <c r="M344" s="178"/>
      <c r="N344" s="179"/>
      <c r="O344" s="59"/>
      <c r="P344" s="59"/>
      <c r="Q344" s="59"/>
      <c r="R344" s="59"/>
      <c r="S344" s="59"/>
      <c r="T344" s="60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213</v>
      </c>
      <c r="AU344" s="18" t="s">
        <v>84</v>
      </c>
    </row>
    <row r="345" spans="1:65" s="2" customFormat="1" ht="33" customHeight="1">
      <c r="A345" s="33"/>
      <c r="B345" s="162"/>
      <c r="C345" s="163" t="s">
        <v>593</v>
      </c>
      <c r="D345" s="163" t="s">
        <v>207</v>
      </c>
      <c r="E345" s="164" t="s">
        <v>594</v>
      </c>
      <c r="F345" s="165" t="s">
        <v>595</v>
      </c>
      <c r="G345" s="166" t="s">
        <v>224</v>
      </c>
      <c r="H345" s="167">
        <v>28.198</v>
      </c>
      <c r="I345" s="168"/>
      <c r="J345" s="169">
        <f>ROUND(I345*H345,2)</f>
        <v>0</v>
      </c>
      <c r="K345" s="165" t="s">
        <v>211</v>
      </c>
      <c r="L345" s="34"/>
      <c r="M345" s="170" t="s">
        <v>1</v>
      </c>
      <c r="N345" s="171" t="s">
        <v>39</v>
      </c>
      <c r="O345" s="59"/>
      <c r="P345" s="172">
        <f>O345*H345</f>
        <v>0</v>
      </c>
      <c r="Q345" s="172">
        <v>0</v>
      </c>
      <c r="R345" s="172">
        <f>Q345*H345</f>
        <v>0</v>
      </c>
      <c r="S345" s="172">
        <v>0.01</v>
      </c>
      <c r="T345" s="173">
        <f>S345*H345</f>
        <v>0.28198000000000001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74" t="s">
        <v>132</v>
      </c>
      <c r="AT345" s="174" t="s">
        <v>207</v>
      </c>
      <c r="AU345" s="174" t="s">
        <v>84</v>
      </c>
      <c r="AY345" s="18" t="s">
        <v>204</v>
      </c>
      <c r="BE345" s="175">
        <f>IF(N345="základní",J345,0)</f>
        <v>0</v>
      </c>
      <c r="BF345" s="175">
        <f>IF(N345="snížená",J345,0)</f>
        <v>0</v>
      </c>
      <c r="BG345" s="175">
        <f>IF(N345="zákl. přenesená",J345,0)</f>
        <v>0</v>
      </c>
      <c r="BH345" s="175">
        <f>IF(N345="sníž. přenesená",J345,0)</f>
        <v>0</v>
      </c>
      <c r="BI345" s="175">
        <f>IF(N345="nulová",J345,0)</f>
        <v>0</v>
      </c>
      <c r="BJ345" s="18" t="s">
        <v>82</v>
      </c>
      <c r="BK345" s="175">
        <f>ROUND(I345*H345,2)</f>
        <v>0</v>
      </c>
      <c r="BL345" s="18" t="s">
        <v>132</v>
      </c>
      <c r="BM345" s="174" t="s">
        <v>596</v>
      </c>
    </row>
    <row r="346" spans="1:65" s="2" customFormat="1" ht="36">
      <c r="A346" s="33"/>
      <c r="B346" s="34"/>
      <c r="C346" s="33"/>
      <c r="D346" s="176" t="s">
        <v>213</v>
      </c>
      <c r="E346" s="33"/>
      <c r="F346" s="177" t="s">
        <v>597</v>
      </c>
      <c r="G346" s="33"/>
      <c r="H346" s="33"/>
      <c r="I346" s="98"/>
      <c r="J346" s="33"/>
      <c r="K346" s="33"/>
      <c r="L346" s="34"/>
      <c r="M346" s="178"/>
      <c r="N346" s="179"/>
      <c r="O346" s="59"/>
      <c r="P346" s="59"/>
      <c r="Q346" s="59"/>
      <c r="R346" s="59"/>
      <c r="S346" s="59"/>
      <c r="T346" s="60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213</v>
      </c>
      <c r="AU346" s="18" t="s">
        <v>84</v>
      </c>
    </row>
    <row r="347" spans="1:65" s="13" customFormat="1" ht="20">
      <c r="B347" s="180"/>
      <c r="D347" s="176" t="s">
        <v>215</v>
      </c>
      <c r="E347" s="181" t="s">
        <v>117</v>
      </c>
      <c r="F347" s="182" t="s">
        <v>598</v>
      </c>
      <c r="H347" s="183">
        <v>28.198</v>
      </c>
      <c r="I347" s="184"/>
      <c r="L347" s="180"/>
      <c r="M347" s="185"/>
      <c r="N347" s="186"/>
      <c r="O347" s="186"/>
      <c r="P347" s="186"/>
      <c r="Q347" s="186"/>
      <c r="R347" s="186"/>
      <c r="S347" s="186"/>
      <c r="T347" s="187"/>
      <c r="AT347" s="181" t="s">
        <v>215</v>
      </c>
      <c r="AU347" s="181" t="s">
        <v>84</v>
      </c>
      <c r="AV347" s="13" t="s">
        <v>84</v>
      </c>
      <c r="AW347" s="13" t="s">
        <v>31</v>
      </c>
      <c r="AX347" s="13" t="s">
        <v>82</v>
      </c>
      <c r="AY347" s="181" t="s">
        <v>204</v>
      </c>
    </row>
    <row r="348" spans="1:65" s="2" customFormat="1" ht="33" customHeight="1">
      <c r="A348" s="33"/>
      <c r="B348" s="162"/>
      <c r="C348" s="163" t="s">
        <v>599</v>
      </c>
      <c r="D348" s="163" t="s">
        <v>207</v>
      </c>
      <c r="E348" s="164" t="s">
        <v>600</v>
      </c>
      <c r="F348" s="165" t="s">
        <v>601</v>
      </c>
      <c r="G348" s="166" t="s">
        <v>224</v>
      </c>
      <c r="H348" s="167">
        <v>109.916</v>
      </c>
      <c r="I348" s="168"/>
      <c r="J348" s="169">
        <f>ROUND(I348*H348,2)</f>
        <v>0</v>
      </c>
      <c r="K348" s="165" t="s">
        <v>211</v>
      </c>
      <c r="L348" s="34"/>
      <c r="M348" s="170" t="s">
        <v>1</v>
      </c>
      <c r="N348" s="171" t="s">
        <v>39</v>
      </c>
      <c r="O348" s="59"/>
      <c r="P348" s="172">
        <f>O348*H348</f>
        <v>0</v>
      </c>
      <c r="Q348" s="172">
        <v>0</v>
      </c>
      <c r="R348" s="172">
        <f>Q348*H348</f>
        <v>0</v>
      </c>
      <c r="S348" s="172">
        <v>6.8000000000000005E-2</v>
      </c>
      <c r="T348" s="173">
        <f>S348*H348</f>
        <v>7.4742880000000005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74" t="s">
        <v>132</v>
      </c>
      <c r="AT348" s="174" t="s">
        <v>207</v>
      </c>
      <c r="AU348" s="174" t="s">
        <v>84</v>
      </c>
      <c r="AY348" s="18" t="s">
        <v>204</v>
      </c>
      <c r="BE348" s="175">
        <f>IF(N348="základní",J348,0)</f>
        <v>0</v>
      </c>
      <c r="BF348" s="175">
        <f>IF(N348="snížená",J348,0)</f>
        <v>0</v>
      </c>
      <c r="BG348" s="175">
        <f>IF(N348="zákl. přenesená",J348,0)</f>
        <v>0</v>
      </c>
      <c r="BH348" s="175">
        <f>IF(N348="sníž. přenesená",J348,0)</f>
        <v>0</v>
      </c>
      <c r="BI348" s="175">
        <f>IF(N348="nulová",J348,0)</f>
        <v>0</v>
      </c>
      <c r="BJ348" s="18" t="s">
        <v>82</v>
      </c>
      <c r="BK348" s="175">
        <f>ROUND(I348*H348,2)</f>
        <v>0</v>
      </c>
      <c r="BL348" s="18" t="s">
        <v>132</v>
      </c>
      <c r="BM348" s="174" t="s">
        <v>602</v>
      </c>
    </row>
    <row r="349" spans="1:65" s="2" customFormat="1" ht="36">
      <c r="A349" s="33"/>
      <c r="B349" s="34"/>
      <c r="C349" s="33"/>
      <c r="D349" s="176" t="s">
        <v>213</v>
      </c>
      <c r="E349" s="33"/>
      <c r="F349" s="177" t="s">
        <v>603</v>
      </c>
      <c r="G349" s="33"/>
      <c r="H349" s="33"/>
      <c r="I349" s="98"/>
      <c r="J349" s="33"/>
      <c r="K349" s="33"/>
      <c r="L349" s="34"/>
      <c r="M349" s="178"/>
      <c r="N349" s="179"/>
      <c r="O349" s="59"/>
      <c r="P349" s="59"/>
      <c r="Q349" s="59"/>
      <c r="R349" s="59"/>
      <c r="S349" s="59"/>
      <c r="T349" s="60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8" t="s">
        <v>213</v>
      </c>
      <c r="AU349" s="18" t="s">
        <v>84</v>
      </c>
    </row>
    <row r="350" spans="1:65" s="15" customFormat="1" ht="10">
      <c r="B350" s="207"/>
      <c r="D350" s="176" t="s">
        <v>215</v>
      </c>
      <c r="E350" s="208" t="s">
        <v>1</v>
      </c>
      <c r="F350" s="209" t="s">
        <v>604</v>
      </c>
      <c r="H350" s="208" t="s">
        <v>1</v>
      </c>
      <c r="I350" s="210"/>
      <c r="L350" s="207"/>
      <c r="M350" s="211"/>
      <c r="N350" s="212"/>
      <c r="O350" s="212"/>
      <c r="P350" s="212"/>
      <c r="Q350" s="212"/>
      <c r="R350" s="212"/>
      <c r="S350" s="212"/>
      <c r="T350" s="213"/>
      <c r="AT350" s="208" t="s">
        <v>215</v>
      </c>
      <c r="AU350" s="208" t="s">
        <v>84</v>
      </c>
      <c r="AV350" s="15" t="s">
        <v>82</v>
      </c>
      <c r="AW350" s="15" t="s">
        <v>31</v>
      </c>
      <c r="AX350" s="15" t="s">
        <v>74</v>
      </c>
      <c r="AY350" s="208" t="s">
        <v>204</v>
      </c>
    </row>
    <row r="351" spans="1:65" s="13" customFormat="1" ht="30">
      <c r="B351" s="180"/>
      <c r="D351" s="176" t="s">
        <v>215</v>
      </c>
      <c r="E351" s="181" t="s">
        <v>1</v>
      </c>
      <c r="F351" s="182" t="s">
        <v>605</v>
      </c>
      <c r="H351" s="183">
        <v>63.668999999999997</v>
      </c>
      <c r="I351" s="184"/>
      <c r="L351" s="180"/>
      <c r="M351" s="185"/>
      <c r="N351" s="186"/>
      <c r="O351" s="186"/>
      <c r="P351" s="186"/>
      <c r="Q351" s="186"/>
      <c r="R351" s="186"/>
      <c r="S351" s="186"/>
      <c r="T351" s="187"/>
      <c r="AT351" s="181" t="s">
        <v>215</v>
      </c>
      <c r="AU351" s="181" t="s">
        <v>84</v>
      </c>
      <c r="AV351" s="13" t="s">
        <v>84</v>
      </c>
      <c r="AW351" s="13" t="s">
        <v>31</v>
      </c>
      <c r="AX351" s="13" t="s">
        <v>74</v>
      </c>
      <c r="AY351" s="181" t="s">
        <v>204</v>
      </c>
    </row>
    <row r="352" spans="1:65" s="13" customFormat="1" ht="10">
      <c r="B352" s="180"/>
      <c r="D352" s="176" t="s">
        <v>215</v>
      </c>
      <c r="E352" s="181" t="s">
        <v>1</v>
      </c>
      <c r="F352" s="182" t="s">
        <v>606</v>
      </c>
      <c r="H352" s="183">
        <v>39.957000000000001</v>
      </c>
      <c r="I352" s="184"/>
      <c r="L352" s="180"/>
      <c r="M352" s="185"/>
      <c r="N352" s="186"/>
      <c r="O352" s="186"/>
      <c r="P352" s="186"/>
      <c r="Q352" s="186"/>
      <c r="R352" s="186"/>
      <c r="S352" s="186"/>
      <c r="T352" s="187"/>
      <c r="AT352" s="181" t="s">
        <v>215</v>
      </c>
      <c r="AU352" s="181" t="s">
        <v>84</v>
      </c>
      <c r="AV352" s="13" t="s">
        <v>84</v>
      </c>
      <c r="AW352" s="13" t="s">
        <v>31</v>
      </c>
      <c r="AX352" s="13" t="s">
        <v>74</v>
      </c>
      <c r="AY352" s="181" t="s">
        <v>204</v>
      </c>
    </row>
    <row r="353" spans="1:65" s="13" customFormat="1" ht="10">
      <c r="B353" s="180"/>
      <c r="D353" s="176" t="s">
        <v>215</v>
      </c>
      <c r="E353" s="181" t="s">
        <v>1</v>
      </c>
      <c r="F353" s="182" t="s">
        <v>607</v>
      </c>
      <c r="H353" s="183">
        <v>6.29</v>
      </c>
      <c r="I353" s="184"/>
      <c r="L353" s="180"/>
      <c r="M353" s="185"/>
      <c r="N353" s="186"/>
      <c r="O353" s="186"/>
      <c r="P353" s="186"/>
      <c r="Q353" s="186"/>
      <c r="R353" s="186"/>
      <c r="S353" s="186"/>
      <c r="T353" s="187"/>
      <c r="AT353" s="181" t="s">
        <v>215</v>
      </c>
      <c r="AU353" s="181" t="s">
        <v>84</v>
      </c>
      <c r="AV353" s="13" t="s">
        <v>84</v>
      </c>
      <c r="AW353" s="13" t="s">
        <v>31</v>
      </c>
      <c r="AX353" s="13" t="s">
        <v>74</v>
      </c>
      <c r="AY353" s="181" t="s">
        <v>204</v>
      </c>
    </row>
    <row r="354" spans="1:65" s="14" customFormat="1" ht="10">
      <c r="B354" s="199"/>
      <c r="D354" s="176" t="s">
        <v>215</v>
      </c>
      <c r="E354" s="200" t="s">
        <v>114</v>
      </c>
      <c r="F354" s="201" t="s">
        <v>270</v>
      </c>
      <c r="H354" s="202">
        <v>109.916</v>
      </c>
      <c r="I354" s="203"/>
      <c r="L354" s="199"/>
      <c r="M354" s="204"/>
      <c r="N354" s="205"/>
      <c r="O354" s="205"/>
      <c r="P354" s="205"/>
      <c r="Q354" s="205"/>
      <c r="R354" s="205"/>
      <c r="S354" s="205"/>
      <c r="T354" s="206"/>
      <c r="AT354" s="200" t="s">
        <v>215</v>
      </c>
      <c r="AU354" s="200" t="s">
        <v>84</v>
      </c>
      <c r="AV354" s="14" t="s">
        <v>132</v>
      </c>
      <c r="AW354" s="14" t="s">
        <v>31</v>
      </c>
      <c r="AX354" s="14" t="s">
        <v>82</v>
      </c>
      <c r="AY354" s="200" t="s">
        <v>204</v>
      </c>
    </row>
    <row r="355" spans="1:65" s="2" customFormat="1" ht="22" customHeight="1">
      <c r="A355" s="33"/>
      <c r="B355" s="162"/>
      <c r="C355" s="163" t="s">
        <v>608</v>
      </c>
      <c r="D355" s="163" t="s">
        <v>207</v>
      </c>
      <c r="E355" s="164" t="s">
        <v>609</v>
      </c>
      <c r="F355" s="165" t="s">
        <v>610</v>
      </c>
      <c r="G355" s="166" t="s">
        <v>224</v>
      </c>
      <c r="H355" s="167">
        <v>10.112</v>
      </c>
      <c r="I355" s="168"/>
      <c r="J355" s="169">
        <f>ROUND(I355*H355,2)</f>
        <v>0</v>
      </c>
      <c r="K355" s="165" t="s">
        <v>611</v>
      </c>
      <c r="L355" s="34"/>
      <c r="M355" s="170" t="s">
        <v>1</v>
      </c>
      <c r="N355" s="171" t="s">
        <v>39</v>
      </c>
      <c r="O355" s="59"/>
      <c r="P355" s="172">
        <f>O355*H355</f>
        <v>0</v>
      </c>
      <c r="Q355" s="172">
        <v>0</v>
      </c>
      <c r="R355" s="172">
        <f>Q355*H355</f>
        <v>0</v>
      </c>
      <c r="S355" s="172">
        <v>0</v>
      </c>
      <c r="T355" s="173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74" t="s">
        <v>132</v>
      </c>
      <c r="AT355" s="174" t="s">
        <v>207</v>
      </c>
      <c r="AU355" s="174" t="s">
        <v>84</v>
      </c>
      <c r="AY355" s="18" t="s">
        <v>204</v>
      </c>
      <c r="BE355" s="175">
        <f>IF(N355="základní",J355,0)</f>
        <v>0</v>
      </c>
      <c r="BF355" s="175">
        <f>IF(N355="snížená",J355,0)</f>
        <v>0</v>
      </c>
      <c r="BG355" s="175">
        <f>IF(N355="zákl. přenesená",J355,0)</f>
        <v>0</v>
      </c>
      <c r="BH355" s="175">
        <f>IF(N355="sníž. přenesená",J355,0)</f>
        <v>0</v>
      </c>
      <c r="BI355" s="175">
        <f>IF(N355="nulová",J355,0)</f>
        <v>0</v>
      </c>
      <c r="BJ355" s="18" t="s">
        <v>82</v>
      </c>
      <c r="BK355" s="175">
        <f>ROUND(I355*H355,2)</f>
        <v>0</v>
      </c>
      <c r="BL355" s="18" t="s">
        <v>132</v>
      </c>
      <c r="BM355" s="174" t="s">
        <v>612</v>
      </c>
    </row>
    <row r="356" spans="1:65" s="2" customFormat="1" ht="18">
      <c r="A356" s="33"/>
      <c r="B356" s="34"/>
      <c r="C356" s="33"/>
      <c r="D356" s="176" t="s">
        <v>213</v>
      </c>
      <c r="E356" s="33"/>
      <c r="F356" s="177" t="s">
        <v>613</v>
      </c>
      <c r="G356" s="33"/>
      <c r="H356" s="33"/>
      <c r="I356" s="98"/>
      <c r="J356" s="33"/>
      <c r="K356" s="33"/>
      <c r="L356" s="34"/>
      <c r="M356" s="178"/>
      <c r="N356" s="179"/>
      <c r="O356" s="59"/>
      <c r="P356" s="59"/>
      <c r="Q356" s="59"/>
      <c r="R356" s="59"/>
      <c r="S356" s="59"/>
      <c r="T356" s="6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8" t="s">
        <v>213</v>
      </c>
      <c r="AU356" s="18" t="s">
        <v>84</v>
      </c>
    </row>
    <row r="357" spans="1:65" s="13" customFormat="1" ht="30">
      <c r="B357" s="180"/>
      <c r="D357" s="176" t="s">
        <v>215</v>
      </c>
      <c r="E357" s="181" t="s">
        <v>1</v>
      </c>
      <c r="F357" s="182" t="s">
        <v>614</v>
      </c>
      <c r="H357" s="183">
        <v>10.112</v>
      </c>
      <c r="I357" s="184"/>
      <c r="L357" s="180"/>
      <c r="M357" s="185"/>
      <c r="N357" s="186"/>
      <c r="O357" s="186"/>
      <c r="P357" s="186"/>
      <c r="Q357" s="186"/>
      <c r="R357" s="186"/>
      <c r="S357" s="186"/>
      <c r="T357" s="187"/>
      <c r="AT357" s="181" t="s">
        <v>215</v>
      </c>
      <c r="AU357" s="181" t="s">
        <v>84</v>
      </c>
      <c r="AV357" s="13" t="s">
        <v>84</v>
      </c>
      <c r="AW357" s="13" t="s">
        <v>31</v>
      </c>
      <c r="AX357" s="13" t="s">
        <v>82</v>
      </c>
      <c r="AY357" s="181" t="s">
        <v>204</v>
      </c>
    </row>
    <row r="358" spans="1:65" s="12" customFormat="1" ht="22.75" customHeight="1">
      <c r="B358" s="149"/>
      <c r="D358" s="150" t="s">
        <v>73</v>
      </c>
      <c r="E358" s="160" t="s">
        <v>615</v>
      </c>
      <c r="F358" s="160" t="s">
        <v>616</v>
      </c>
      <c r="I358" s="152"/>
      <c r="J358" s="161">
        <f>BK358</f>
        <v>0</v>
      </c>
      <c r="L358" s="149"/>
      <c r="M358" s="154"/>
      <c r="N358" s="155"/>
      <c r="O358" s="155"/>
      <c r="P358" s="156">
        <f>SUM(P359:P367)</f>
        <v>0</v>
      </c>
      <c r="Q358" s="155"/>
      <c r="R358" s="156">
        <f>SUM(R359:R367)</f>
        <v>0</v>
      </c>
      <c r="S358" s="155"/>
      <c r="T358" s="157">
        <f>SUM(T359:T367)</f>
        <v>0</v>
      </c>
      <c r="AR358" s="150" t="s">
        <v>82</v>
      </c>
      <c r="AT358" s="158" t="s">
        <v>73</v>
      </c>
      <c r="AU358" s="158" t="s">
        <v>82</v>
      </c>
      <c r="AY358" s="150" t="s">
        <v>204</v>
      </c>
      <c r="BK358" s="159">
        <f>SUM(BK359:BK367)</f>
        <v>0</v>
      </c>
    </row>
    <row r="359" spans="1:65" s="2" customFormat="1" ht="33" customHeight="1">
      <c r="A359" s="33"/>
      <c r="B359" s="162"/>
      <c r="C359" s="163" t="s">
        <v>617</v>
      </c>
      <c r="D359" s="163" t="s">
        <v>207</v>
      </c>
      <c r="E359" s="164" t="s">
        <v>618</v>
      </c>
      <c r="F359" s="165" t="s">
        <v>619</v>
      </c>
      <c r="G359" s="166" t="s">
        <v>254</v>
      </c>
      <c r="H359" s="167">
        <v>36.817999999999998</v>
      </c>
      <c r="I359" s="168"/>
      <c r="J359" s="169">
        <f>ROUND(I359*H359,2)</f>
        <v>0</v>
      </c>
      <c r="K359" s="165" t="s">
        <v>211</v>
      </c>
      <c r="L359" s="34"/>
      <c r="M359" s="170" t="s">
        <v>1</v>
      </c>
      <c r="N359" s="171" t="s">
        <v>39</v>
      </c>
      <c r="O359" s="59"/>
      <c r="P359" s="172">
        <f>O359*H359</f>
        <v>0</v>
      </c>
      <c r="Q359" s="172">
        <v>0</v>
      </c>
      <c r="R359" s="172">
        <f>Q359*H359</f>
        <v>0</v>
      </c>
      <c r="S359" s="172">
        <v>0</v>
      </c>
      <c r="T359" s="173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74" t="s">
        <v>132</v>
      </c>
      <c r="AT359" s="174" t="s">
        <v>207</v>
      </c>
      <c r="AU359" s="174" t="s">
        <v>84</v>
      </c>
      <c r="AY359" s="18" t="s">
        <v>204</v>
      </c>
      <c r="BE359" s="175">
        <f>IF(N359="základní",J359,0)</f>
        <v>0</v>
      </c>
      <c r="BF359" s="175">
        <f>IF(N359="snížená",J359,0)</f>
        <v>0</v>
      </c>
      <c r="BG359" s="175">
        <f>IF(N359="zákl. přenesená",J359,0)</f>
        <v>0</v>
      </c>
      <c r="BH359" s="175">
        <f>IF(N359="sníž. přenesená",J359,0)</f>
        <v>0</v>
      </c>
      <c r="BI359" s="175">
        <f>IF(N359="nulová",J359,0)</f>
        <v>0</v>
      </c>
      <c r="BJ359" s="18" t="s">
        <v>82</v>
      </c>
      <c r="BK359" s="175">
        <f>ROUND(I359*H359,2)</f>
        <v>0</v>
      </c>
      <c r="BL359" s="18" t="s">
        <v>132</v>
      </c>
      <c r="BM359" s="174" t="s">
        <v>620</v>
      </c>
    </row>
    <row r="360" spans="1:65" s="2" customFormat="1" ht="36">
      <c r="A360" s="33"/>
      <c r="B360" s="34"/>
      <c r="C360" s="33"/>
      <c r="D360" s="176" t="s">
        <v>213</v>
      </c>
      <c r="E360" s="33"/>
      <c r="F360" s="177" t="s">
        <v>621</v>
      </c>
      <c r="G360" s="33"/>
      <c r="H360" s="33"/>
      <c r="I360" s="98"/>
      <c r="J360" s="33"/>
      <c r="K360" s="33"/>
      <c r="L360" s="34"/>
      <c r="M360" s="178"/>
      <c r="N360" s="179"/>
      <c r="O360" s="59"/>
      <c r="P360" s="59"/>
      <c r="Q360" s="59"/>
      <c r="R360" s="59"/>
      <c r="S360" s="59"/>
      <c r="T360" s="60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8" t="s">
        <v>213</v>
      </c>
      <c r="AU360" s="18" t="s">
        <v>84</v>
      </c>
    </row>
    <row r="361" spans="1:65" s="2" customFormat="1" ht="33" customHeight="1">
      <c r="A361" s="33"/>
      <c r="B361" s="162"/>
      <c r="C361" s="163" t="s">
        <v>622</v>
      </c>
      <c r="D361" s="163" t="s">
        <v>207</v>
      </c>
      <c r="E361" s="164" t="s">
        <v>623</v>
      </c>
      <c r="F361" s="165" t="s">
        <v>624</v>
      </c>
      <c r="G361" s="166" t="s">
        <v>254</v>
      </c>
      <c r="H361" s="167">
        <v>36.817999999999998</v>
      </c>
      <c r="I361" s="168"/>
      <c r="J361" s="169">
        <f>ROUND(I361*H361,2)</f>
        <v>0</v>
      </c>
      <c r="K361" s="165" t="s">
        <v>211</v>
      </c>
      <c r="L361" s="34"/>
      <c r="M361" s="170" t="s">
        <v>1</v>
      </c>
      <c r="N361" s="171" t="s">
        <v>39</v>
      </c>
      <c r="O361" s="59"/>
      <c r="P361" s="172">
        <f>O361*H361</f>
        <v>0</v>
      </c>
      <c r="Q361" s="172">
        <v>0</v>
      </c>
      <c r="R361" s="172">
        <f>Q361*H361</f>
        <v>0</v>
      </c>
      <c r="S361" s="172">
        <v>0</v>
      </c>
      <c r="T361" s="173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74" t="s">
        <v>132</v>
      </c>
      <c r="AT361" s="174" t="s">
        <v>207</v>
      </c>
      <c r="AU361" s="174" t="s">
        <v>84</v>
      </c>
      <c r="AY361" s="18" t="s">
        <v>204</v>
      </c>
      <c r="BE361" s="175">
        <f>IF(N361="základní",J361,0)</f>
        <v>0</v>
      </c>
      <c r="BF361" s="175">
        <f>IF(N361="snížená",J361,0)</f>
        <v>0</v>
      </c>
      <c r="BG361" s="175">
        <f>IF(N361="zákl. přenesená",J361,0)</f>
        <v>0</v>
      </c>
      <c r="BH361" s="175">
        <f>IF(N361="sníž. přenesená",J361,0)</f>
        <v>0</v>
      </c>
      <c r="BI361" s="175">
        <f>IF(N361="nulová",J361,0)</f>
        <v>0</v>
      </c>
      <c r="BJ361" s="18" t="s">
        <v>82</v>
      </c>
      <c r="BK361" s="175">
        <f>ROUND(I361*H361,2)</f>
        <v>0</v>
      </c>
      <c r="BL361" s="18" t="s">
        <v>132</v>
      </c>
      <c r="BM361" s="174" t="s">
        <v>625</v>
      </c>
    </row>
    <row r="362" spans="1:65" s="2" customFormat="1" ht="27">
      <c r="A362" s="33"/>
      <c r="B362" s="34"/>
      <c r="C362" s="33"/>
      <c r="D362" s="176" t="s">
        <v>213</v>
      </c>
      <c r="E362" s="33"/>
      <c r="F362" s="177" t="s">
        <v>626</v>
      </c>
      <c r="G362" s="33"/>
      <c r="H362" s="33"/>
      <c r="I362" s="98"/>
      <c r="J362" s="33"/>
      <c r="K362" s="33"/>
      <c r="L362" s="34"/>
      <c r="M362" s="178"/>
      <c r="N362" s="179"/>
      <c r="O362" s="59"/>
      <c r="P362" s="59"/>
      <c r="Q362" s="59"/>
      <c r="R362" s="59"/>
      <c r="S362" s="59"/>
      <c r="T362" s="60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8" t="s">
        <v>213</v>
      </c>
      <c r="AU362" s="18" t="s">
        <v>84</v>
      </c>
    </row>
    <row r="363" spans="1:65" s="2" customFormat="1" ht="33" customHeight="1">
      <c r="A363" s="33"/>
      <c r="B363" s="162"/>
      <c r="C363" s="163" t="s">
        <v>627</v>
      </c>
      <c r="D363" s="163" t="s">
        <v>207</v>
      </c>
      <c r="E363" s="164" t="s">
        <v>628</v>
      </c>
      <c r="F363" s="165" t="s">
        <v>629</v>
      </c>
      <c r="G363" s="166" t="s">
        <v>254</v>
      </c>
      <c r="H363" s="167">
        <v>552.27</v>
      </c>
      <c r="I363" s="168"/>
      <c r="J363" s="169">
        <f>ROUND(I363*H363,2)</f>
        <v>0</v>
      </c>
      <c r="K363" s="165" t="s">
        <v>211</v>
      </c>
      <c r="L363" s="34"/>
      <c r="M363" s="170" t="s">
        <v>1</v>
      </c>
      <c r="N363" s="171" t="s">
        <v>39</v>
      </c>
      <c r="O363" s="59"/>
      <c r="P363" s="172">
        <f>O363*H363</f>
        <v>0</v>
      </c>
      <c r="Q363" s="172">
        <v>0</v>
      </c>
      <c r="R363" s="172">
        <f>Q363*H363</f>
        <v>0</v>
      </c>
      <c r="S363" s="172">
        <v>0</v>
      </c>
      <c r="T363" s="173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74" t="s">
        <v>132</v>
      </c>
      <c r="AT363" s="174" t="s">
        <v>207</v>
      </c>
      <c r="AU363" s="174" t="s">
        <v>84</v>
      </c>
      <c r="AY363" s="18" t="s">
        <v>204</v>
      </c>
      <c r="BE363" s="175">
        <f>IF(N363="základní",J363,0)</f>
        <v>0</v>
      </c>
      <c r="BF363" s="175">
        <f>IF(N363="snížená",J363,0)</f>
        <v>0</v>
      </c>
      <c r="BG363" s="175">
        <f>IF(N363="zákl. přenesená",J363,0)</f>
        <v>0</v>
      </c>
      <c r="BH363" s="175">
        <f>IF(N363="sníž. přenesená",J363,0)</f>
        <v>0</v>
      </c>
      <c r="BI363" s="175">
        <f>IF(N363="nulová",J363,0)</f>
        <v>0</v>
      </c>
      <c r="BJ363" s="18" t="s">
        <v>82</v>
      </c>
      <c r="BK363" s="175">
        <f>ROUND(I363*H363,2)</f>
        <v>0</v>
      </c>
      <c r="BL363" s="18" t="s">
        <v>132</v>
      </c>
      <c r="BM363" s="174" t="s">
        <v>630</v>
      </c>
    </row>
    <row r="364" spans="1:65" s="2" customFormat="1" ht="36">
      <c r="A364" s="33"/>
      <c r="B364" s="34"/>
      <c r="C364" s="33"/>
      <c r="D364" s="176" t="s">
        <v>213</v>
      </c>
      <c r="E364" s="33"/>
      <c r="F364" s="177" t="s">
        <v>631</v>
      </c>
      <c r="G364" s="33"/>
      <c r="H364" s="33"/>
      <c r="I364" s="98"/>
      <c r="J364" s="33"/>
      <c r="K364" s="33"/>
      <c r="L364" s="34"/>
      <c r="M364" s="178"/>
      <c r="N364" s="179"/>
      <c r="O364" s="59"/>
      <c r="P364" s="59"/>
      <c r="Q364" s="59"/>
      <c r="R364" s="59"/>
      <c r="S364" s="59"/>
      <c r="T364" s="6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8" t="s">
        <v>213</v>
      </c>
      <c r="AU364" s="18" t="s">
        <v>84</v>
      </c>
    </row>
    <row r="365" spans="1:65" s="13" customFormat="1" ht="20">
      <c r="B365" s="180"/>
      <c r="D365" s="176" t="s">
        <v>215</v>
      </c>
      <c r="F365" s="182" t="s">
        <v>632</v>
      </c>
      <c r="H365" s="183">
        <v>552.27</v>
      </c>
      <c r="I365" s="184"/>
      <c r="L365" s="180"/>
      <c r="M365" s="185"/>
      <c r="N365" s="186"/>
      <c r="O365" s="186"/>
      <c r="P365" s="186"/>
      <c r="Q365" s="186"/>
      <c r="R365" s="186"/>
      <c r="S365" s="186"/>
      <c r="T365" s="187"/>
      <c r="AT365" s="181" t="s">
        <v>215</v>
      </c>
      <c r="AU365" s="181" t="s">
        <v>84</v>
      </c>
      <c r="AV365" s="13" t="s">
        <v>84</v>
      </c>
      <c r="AW365" s="13" t="s">
        <v>3</v>
      </c>
      <c r="AX365" s="13" t="s">
        <v>82</v>
      </c>
      <c r="AY365" s="181" t="s">
        <v>204</v>
      </c>
    </row>
    <row r="366" spans="1:65" s="2" customFormat="1" ht="33" customHeight="1">
      <c r="A366" s="33"/>
      <c r="B366" s="162"/>
      <c r="C366" s="163" t="s">
        <v>633</v>
      </c>
      <c r="D366" s="163" t="s">
        <v>207</v>
      </c>
      <c r="E366" s="164" t="s">
        <v>634</v>
      </c>
      <c r="F366" s="165" t="s">
        <v>635</v>
      </c>
      <c r="G366" s="166" t="s">
        <v>254</v>
      </c>
      <c r="H366" s="167">
        <v>33.340000000000003</v>
      </c>
      <c r="I366" s="168"/>
      <c r="J366" s="169">
        <f>ROUND(I366*H366,2)</f>
        <v>0</v>
      </c>
      <c r="K366" s="165" t="s">
        <v>211</v>
      </c>
      <c r="L366" s="34"/>
      <c r="M366" s="170" t="s">
        <v>1</v>
      </c>
      <c r="N366" s="171" t="s">
        <v>39</v>
      </c>
      <c r="O366" s="59"/>
      <c r="P366" s="172">
        <f>O366*H366</f>
        <v>0</v>
      </c>
      <c r="Q366" s="172">
        <v>0</v>
      </c>
      <c r="R366" s="172">
        <f>Q366*H366</f>
        <v>0</v>
      </c>
      <c r="S366" s="172">
        <v>0</v>
      </c>
      <c r="T366" s="173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74" t="s">
        <v>132</v>
      </c>
      <c r="AT366" s="174" t="s">
        <v>207</v>
      </c>
      <c r="AU366" s="174" t="s">
        <v>84</v>
      </c>
      <c r="AY366" s="18" t="s">
        <v>204</v>
      </c>
      <c r="BE366" s="175">
        <f>IF(N366="základní",J366,0)</f>
        <v>0</v>
      </c>
      <c r="BF366" s="175">
        <f>IF(N366="snížená",J366,0)</f>
        <v>0</v>
      </c>
      <c r="BG366" s="175">
        <f>IF(N366="zákl. přenesená",J366,0)</f>
        <v>0</v>
      </c>
      <c r="BH366" s="175">
        <f>IF(N366="sníž. přenesená",J366,0)</f>
        <v>0</v>
      </c>
      <c r="BI366" s="175">
        <f>IF(N366="nulová",J366,0)</f>
        <v>0</v>
      </c>
      <c r="BJ366" s="18" t="s">
        <v>82</v>
      </c>
      <c r="BK366" s="175">
        <f>ROUND(I366*H366,2)</f>
        <v>0</v>
      </c>
      <c r="BL366" s="18" t="s">
        <v>132</v>
      </c>
      <c r="BM366" s="174" t="s">
        <v>636</v>
      </c>
    </row>
    <row r="367" spans="1:65" s="2" customFormat="1" ht="36">
      <c r="A367" s="33"/>
      <c r="B367" s="34"/>
      <c r="C367" s="33"/>
      <c r="D367" s="176" t="s">
        <v>213</v>
      </c>
      <c r="E367" s="33"/>
      <c r="F367" s="177" t="s">
        <v>637</v>
      </c>
      <c r="G367" s="33"/>
      <c r="H367" s="33"/>
      <c r="I367" s="98"/>
      <c r="J367" s="33"/>
      <c r="K367" s="33"/>
      <c r="L367" s="34"/>
      <c r="M367" s="178"/>
      <c r="N367" s="179"/>
      <c r="O367" s="59"/>
      <c r="P367" s="59"/>
      <c r="Q367" s="59"/>
      <c r="R367" s="59"/>
      <c r="S367" s="59"/>
      <c r="T367" s="60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213</v>
      </c>
      <c r="AU367" s="18" t="s">
        <v>84</v>
      </c>
    </row>
    <row r="368" spans="1:65" s="12" customFormat="1" ht="22.75" customHeight="1">
      <c r="B368" s="149"/>
      <c r="D368" s="150" t="s">
        <v>73</v>
      </c>
      <c r="E368" s="160" t="s">
        <v>638</v>
      </c>
      <c r="F368" s="160" t="s">
        <v>639</v>
      </c>
      <c r="I368" s="152"/>
      <c r="J368" s="161">
        <f>BK368</f>
        <v>0</v>
      </c>
      <c r="L368" s="149"/>
      <c r="M368" s="154"/>
      <c r="N368" s="155"/>
      <c r="O368" s="155"/>
      <c r="P368" s="156">
        <f>SUM(P369:P370)</f>
        <v>0</v>
      </c>
      <c r="Q368" s="155"/>
      <c r="R368" s="156">
        <f>SUM(R369:R370)</f>
        <v>0</v>
      </c>
      <c r="S368" s="155"/>
      <c r="T368" s="157">
        <f>SUM(T369:T370)</f>
        <v>0</v>
      </c>
      <c r="AR368" s="150" t="s">
        <v>82</v>
      </c>
      <c r="AT368" s="158" t="s">
        <v>73</v>
      </c>
      <c r="AU368" s="158" t="s">
        <v>82</v>
      </c>
      <c r="AY368" s="150" t="s">
        <v>204</v>
      </c>
      <c r="BK368" s="159">
        <f>SUM(BK369:BK370)</f>
        <v>0</v>
      </c>
    </row>
    <row r="369" spans="1:65" s="2" customFormat="1" ht="22" customHeight="1">
      <c r="A369" s="33"/>
      <c r="B369" s="162"/>
      <c r="C369" s="163" t="s">
        <v>640</v>
      </c>
      <c r="D369" s="163" t="s">
        <v>207</v>
      </c>
      <c r="E369" s="164" t="s">
        <v>641</v>
      </c>
      <c r="F369" s="165" t="s">
        <v>642</v>
      </c>
      <c r="G369" s="166" t="s">
        <v>254</v>
      </c>
      <c r="H369" s="167">
        <v>53.472000000000001</v>
      </c>
      <c r="I369" s="168"/>
      <c r="J369" s="169">
        <f>ROUND(I369*H369,2)</f>
        <v>0</v>
      </c>
      <c r="K369" s="165" t="s">
        <v>211</v>
      </c>
      <c r="L369" s="34"/>
      <c r="M369" s="170" t="s">
        <v>1</v>
      </c>
      <c r="N369" s="171" t="s">
        <v>39</v>
      </c>
      <c r="O369" s="59"/>
      <c r="P369" s="172">
        <f>O369*H369</f>
        <v>0</v>
      </c>
      <c r="Q369" s="172">
        <v>0</v>
      </c>
      <c r="R369" s="172">
        <f>Q369*H369</f>
        <v>0</v>
      </c>
      <c r="S369" s="172">
        <v>0</v>
      </c>
      <c r="T369" s="173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74" t="s">
        <v>132</v>
      </c>
      <c r="AT369" s="174" t="s">
        <v>207</v>
      </c>
      <c r="AU369" s="174" t="s">
        <v>84</v>
      </c>
      <c r="AY369" s="18" t="s">
        <v>204</v>
      </c>
      <c r="BE369" s="175">
        <f>IF(N369="základní",J369,0)</f>
        <v>0</v>
      </c>
      <c r="BF369" s="175">
        <f>IF(N369="snížená",J369,0)</f>
        <v>0</v>
      </c>
      <c r="BG369" s="175">
        <f>IF(N369="zákl. přenesená",J369,0)</f>
        <v>0</v>
      </c>
      <c r="BH369" s="175">
        <f>IF(N369="sníž. přenesená",J369,0)</f>
        <v>0</v>
      </c>
      <c r="BI369" s="175">
        <f>IF(N369="nulová",J369,0)</f>
        <v>0</v>
      </c>
      <c r="BJ369" s="18" t="s">
        <v>82</v>
      </c>
      <c r="BK369" s="175">
        <f>ROUND(I369*H369,2)</f>
        <v>0</v>
      </c>
      <c r="BL369" s="18" t="s">
        <v>132</v>
      </c>
      <c r="BM369" s="174" t="s">
        <v>643</v>
      </c>
    </row>
    <row r="370" spans="1:65" s="2" customFormat="1" ht="45">
      <c r="A370" s="33"/>
      <c r="B370" s="34"/>
      <c r="C370" s="33"/>
      <c r="D370" s="176" t="s">
        <v>213</v>
      </c>
      <c r="E370" s="33"/>
      <c r="F370" s="177" t="s">
        <v>644</v>
      </c>
      <c r="G370" s="33"/>
      <c r="H370" s="33"/>
      <c r="I370" s="98"/>
      <c r="J370" s="33"/>
      <c r="K370" s="33"/>
      <c r="L370" s="34"/>
      <c r="M370" s="178"/>
      <c r="N370" s="179"/>
      <c r="O370" s="59"/>
      <c r="P370" s="59"/>
      <c r="Q370" s="59"/>
      <c r="R370" s="59"/>
      <c r="S370" s="59"/>
      <c r="T370" s="60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8" t="s">
        <v>213</v>
      </c>
      <c r="AU370" s="18" t="s">
        <v>84</v>
      </c>
    </row>
    <row r="371" spans="1:65" s="12" customFormat="1" ht="25.9" customHeight="1">
      <c r="B371" s="149"/>
      <c r="D371" s="150" t="s">
        <v>73</v>
      </c>
      <c r="E371" s="151" t="s">
        <v>645</v>
      </c>
      <c r="F371" s="151" t="s">
        <v>646</v>
      </c>
      <c r="I371" s="152"/>
      <c r="J371" s="153">
        <f>BK371</f>
        <v>0</v>
      </c>
      <c r="L371" s="149"/>
      <c r="M371" s="154"/>
      <c r="N371" s="155"/>
      <c r="O371" s="155"/>
      <c r="P371" s="156">
        <f>P372+P398+P414+P429+P444+P473+P514+P561+P573+P641+P656+P663+P674+P681</f>
        <v>0</v>
      </c>
      <c r="Q371" s="155"/>
      <c r="R371" s="156">
        <f>R372+R398+R414+R429+R444+R473+R514+R561+R573+R641+R656+R663+R674+R681</f>
        <v>11.016565760000001</v>
      </c>
      <c r="S371" s="155"/>
      <c r="T371" s="157">
        <f>T372+T398+T414+T429+T444+T473+T514+T561+T573+T641+T656+T663+T674+T681</f>
        <v>0.73128536</v>
      </c>
      <c r="AR371" s="150" t="s">
        <v>84</v>
      </c>
      <c r="AT371" s="158" t="s">
        <v>73</v>
      </c>
      <c r="AU371" s="158" t="s">
        <v>74</v>
      </c>
      <c r="AY371" s="150" t="s">
        <v>204</v>
      </c>
      <c r="BK371" s="159">
        <f>BK372+BK398+BK414+BK429+BK444+BK473+BK514+BK561+BK573+BK641+BK656+BK663+BK674+BK681</f>
        <v>0</v>
      </c>
    </row>
    <row r="372" spans="1:65" s="12" customFormat="1" ht="22.75" customHeight="1">
      <c r="B372" s="149"/>
      <c r="D372" s="150" t="s">
        <v>73</v>
      </c>
      <c r="E372" s="160" t="s">
        <v>647</v>
      </c>
      <c r="F372" s="160" t="s">
        <v>648</v>
      </c>
      <c r="I372" s="152"/>
      <c r="J372" s="161">
        <f>BK372</f>
        <v>0</v>
      </c>
      <c r="L372" s="149"/>
      <c r="M372" s="154"/>
      <c r="N372" s="155"/>
      <c r="O372" s="155"/>
      <c r="P372" s="156">
        <f>SUM(P373:P397)</f>
        <v>0</v>
      </c>
      <c r="Q372" s="155"/>
      <c r="R372" s="156">
        <f>SUM(R373:R397)</f>
        <v>1.3438399999999999</v>
      </c>
      <c r="S372" s="155"/>
      <c r="T372" s="157">
        <f>SUM(T373:T397)</f>
        <v>0</v>
      </c>
      <c r="AR372" s="150" t="s">
        <v>84</v>
      </c>
      <c r="AT372" s="158" t="s">
        <v>73</v>
      </c>
      <c r="AU372" s="158" t="s">
        <v>82</v>
      </c>
      <c r="AY372" s="150" t="s">
        <v>204</v>
      </c>
      <c r="BK372" s="159">
        <f>SUM(BK373:BK397)</f>
        <v>0</v>
      </c>
    </row>
    <row r="373" spans="1:65" s="2" customFormat="1" ht="33" customHeight="1">
      <c r="A373" s="33"/>
      <c r="B373" s="162"/>
      <c r="C373" s="163" t="s">
        <v>649</v>
      </c>
      <c r="D373" s="163" t="s">
        <v>207</v>
      </c>
      <c r="E373" s="164" t="s">
        <v>650</v>
      </c>
      <c r="F373" s="165" t="s">
        <v>651</v>
      </c>
      <c r="G373" s="166" t="s">
        <v>224</v>
      </c>
      <c r="H373" s="167">
        <v>25.45</v>
      </c>
      <c r="I373" s="168"/>
      <c r="J373" s="169">
        <f>ROUND(I373*H373,2)</f>
        <v>0</v>
      </c>
      <c r="K373" s="165" t="s">
        <v>211</v>
      </c>
      <c r="L373" s="34"/>
      <c r="M373" s="170" t="s">
        <v>1</v>
      </c>
      <c r="N373" s="171" t="s">
        <v>39</v>
      </c>
      <c r="O373" s="59"/>
      <c r="P373" s="172">
        <f>O373*H373</f>
        <v>0</v>
      </c>
      <c r="Q373" s="172">
        <v>0</v>
      </c>
      <c r="R373" s="172">
        <f>Q373*H373</f>
        <v>0</v>
      </c>
      <c r="S373" s="172">
        <v>0</v>
      </c>
      <c r="T373" s="173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74" t="s">
        <v>302</v>
      </c>
      <c r="AT373" s="174" t="s">
        <v>207</v>
      </c>
      <c r="AU373" s="174" t="s">
        <v>84</v>
      </c>
      <c r="AY373" s="18" t="s">
        <v>204</v>
      </c>
      <c r="BE373" s="175">
        <f>IF(N373="základní",J373,0)</f>
        <v>0</v>
      </c>
      <c r="BF373" s="175">
        <f>IF(N373="snížená",J373,0)</f>
        <v>0</v>
      </c>
      <c r="BG373" s="175">
        <f>IF(N373="zákl. přenesená",J373,0)</f>
        <v>0</v>
      </c>
      <c r="BH373" s="175">
        <f>IF(N373="sníž. přenesená",J373,0)</f>
        <v>0</v>
      </c>
      <c r="BI373" s="175">
        <f>IF(N373="nulová",J373,0)</f>
        <v>0</v>
      </c>
      <c r="BJ373" s="18" t="s">
        <v>82</v>
      </c>
      <c r="BK373" s="175">
        <f>ROUND(I373*H373,2)</f>
        <v>0</v>
      </c>
      <c r="BL373" s="18" t="s">
        <v>302</v>
      </c>
      <c r="BM373" s="174" t="s">
        <v>652</v>
      </c>
    </row>
    <row r="374" spans="1:65" s="2" customFormat="1" ht="36">
      <c r="A374" s="33"/>
      <c r="B374" s="34"/>
      <c r="C374" s="33"/>
      <c r="D374" s="176" t="s">
        <v>213</v>
      </c>
      <c r="E374" s="33"/>
      <c r="F374" s="177" t="s">
        <v>653</v>
      </c>
      <c r="G374" s="33"/>
      <c r="H374" s="33"/>
      <c r="I374" s="98"/>
      <c r="J374" s="33"/>
      <c r="K374" s="33"/>
      <c r="L374" s="34"/>
      <c r="M374" s="178"/>
      <c r="N374" s="179"/>
      <c r="O374" s="59"/>
      <c r="P374" s="59"/>
      <c r="Q374" s="59"/>
      <c r="R374" s="59"/>
      <c r="S374" s="59"/>
      <c r="T374" s="6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213</v>
      </c>
      <c r="AU374" s="18" t="s">
        <v>84</v>
      </c>
    </row>
    <row r="375" spans="1:65" s="13" customFormat="1" ht="10">
      <c r="B375" s="180"/>
      <c r="D375" s="176" t="s">
        <v>215</v>
      </c>
      <c r="E375" s="181" t="s">
        <v>155</v>
      </c>
      <c r="F375" s="182" t="s">
        <v>654</v>
      </c>
      <c r="H375" s="183">
        <v>25.45</v>
      </c>
      <c r="I375" s="184"/>
      <c r="L375" s="180"/>
      <c r="M375" s="185"/>
      <c r="N375" s="186"/>
      <c r="O375" s="186"/>
      <c r="P375" s="186"/>
      <c r="Q375" s="186"/>
      <c r="R375" s="186"/>
      <c r="S375" s="186"/>
      <c r="T375" s="187"/>
      <c r="AT375" s="181" t="s">
        <v>215</v>
      </c>
      <c r="AU375" s="181" t="s">
        <v>84</v>
      </c>
      <c r="AV375" s="13" t="s">
        <v>84</v>
      </c>
      <c r="AW375" s="13" t="s">
        <v>31</v>
      </c>
      <c r="AX375" s="13" t="s">
        <v>82</v>
      </c>
      <c r="AY375" s="181" t="s">
        <v>204</v>
      </c>
    </row>
    <row r="376" spans="1:65" s="2" customFormat="1" ht="22" customHeight="1">
      <c r="A376" s="33"/>
      <c r="B376" s="162"/>
      <c r="C376" s="188" t="s">
        <v>655</v>
      </c>
      <c r="D376" s="188" t="s">
        <v>234</v>
      </c>
      <c r="E376" s="189" t="s">
        <v>656</v>
      </c>
      <c r="F376" s="190" t="s">
        <v>657</v>
      </c>
      <c r="G376" s="191" t="s">
        <v>224</v>
      </c>
      <c r="H376" s="192">
        <v>25.959</v>
      </c>
      <c r="I376" s="193"/>
      <c r="J376" s="194">
        <f>ROUND(I376*H376,2)</f>
        <v>0</v>
      </c>
      <c r="K376" s="190" t="s">
        <v>211</v>
      </c>
      <c r="L376" s="195"/>
      <c r="M376" s="196" t="s">
        <v>1</v>
      </c>
      <c r="N376" s="197" t="s">
        <v>39</v>
      </c>
      <c r="O376" s="59"/>
      <c r="P376" s="172">
        <f>O376*H376</f>
        <v>0</v>
      </c>
      <c r="Q376" s="172">
        <v>2E-3</v>
      </c>
      <c r="R376" s="172">
        <f>Q376*H376</f>
        <v>5.1917999999999999E-2</v>
      </c>
      <c r="S376" s="172">
        <v>0</v>
      </c>
      <c r="T376" s="173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74" t="s">
        <v>395</v>
      </c>
      <c r="AT376" s="174" t="s">
        <v>234</v>
      </c>
      <c r="AU376" s="174" t="s">
        <v>84</v>
      </c>
      <c r="AY376" s="18" t="s">
        <v>204</v>
      </c>
      <c r="BE376" s="175">
        <f>IF(N376="základní",J376,0)</f>
        <v>0</v>
      </c>
      <c r="BF376" s="175">
        <f>IF(N376="snížená",J376,0)</f>
        <v>0</v>
      </c>
      <c r="BG376" s="175">
        <f>IF(N376="zákl. přenesená",J376,0)</f>
        <v>0</v>
      </c>
      <c r="BH376" s="175">
        <f>IF(N376="sníž. přenesená",J376,0)</f>
        <v>0</v>
      </c>
      <c r="BI376" s="175">
        <f>IF(N376="nulová",J376,0)</f>
        <v>0</v>
      </c>
      <c r="BJ376" s="18" t="s">
        <v>82</v>
      </c>
      <c r="BK376" s="175">
        <f>ROUND(I376*H376,2)</f>
        <v>0</v>
      </c>
      <c r="BL376" s="18" t="s">
        <v>302</v>
      </c>
      <c r="BM376" s="174" t="s">
        <v>658</v>
      </c>
    </row>
    <row r="377" spans="1:65" s="2" customFormat="1" ht="18">
      <c r="A377" s="33"/>
      <c r="B377" s="34"/>
      <c r="C377" s="33"/>
      <c r="D377" s="176" t="s">
        <v>213</v>
      </c>
      <c r="E377" s="33"/>
      <c r="F377" s="177" t="s">
        <v>657</v>
      </c>
      <c r="G377" s="33"/>
      <c r="H377" s="33"/>
      <c r="I377" s="98"/>
      <c r="J377" s="33"/>
      <c r="K377" s="33"/>
      <c r="L377" s="34"/>
      <c r="M377" s="178"/>
      <c r="N377" s="179"/>
      <c r="O377" s="59"/>
      <c r="P377" s="59"/>
      <c r="Q377" s="59"/>
      <c r="R377" s="59"/>
      <c r="S377" s="59"/>
      <c r="T377" s="60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8" t="s">
        <v>213</v>
      </c>
      <c r="AU377" s="18" t="s">
        <v>84</v>
      </c>
    </row>
    <row r="378" spans="1:65" s="13" customFormat="1" ht="10">
      <c r="B378" s="180"/>
      <c r="D378" s="176" t="s">
        <v>215</v>
      </c>
      <c r="E378" s="181" t="s">
        <v>1</v>
      </c>
      <c r="F378" s="182" t="s">
        <v>659</v>
      </c>
      <c r="H378" s="183">
        <v>25.959</v>
      </c>
      <c r="I378" s="184"/>
      <c r="L378" s="180"/>
      <c r="M378" s="185"/>
      <c r="N378" s="186"/>
      <c r="O378" s="186"/>
      <c r="P378" s="186"/>
      <c r="Q378" s="186"/>
      <c r="R378" s="186"/>
      <c r="S378" s="186"/>
      <c r="T378" s="187"/>
      <c r="AT378" s="181" t="s">
        <v>215</v>
      </c>
      <c r="AU378" s="181" t="s">
        <v>84</v>
      </c>
      <c r="AV378" s="13" t="s">
        <v>84</v>
      </c>
      <c r="AW378" s="13" t="s">
        <v>31</v>
      </c>
      <c r="AX378" s="13" t="s">
        <v>82</v>
      </c>
      <c r="AY378" s="181" t="s">
        <v>204</v>
      </c>
    </row>
    <row r="379" spans="1:65" s="2" customFormat="1" ht="33" customHeight="1">
      <c r="A379" s="33"/>
      <c r="B379" s="162"/>
      <c r="C379" s="163" t="s">
        <v>660</v>
      </c>
      <c r="D379" s="163" t="s">
        <v>207</v>
      </c>
      <c r="E379" s="164" t="s">
        <v>661</v>
      </c>
      <c r="F379" s="165" t="s">
        <v>662</v>
      </c>
      <c r="G379" s="166" t="s">
        <v>224</v>
      </c>
      <c r="H379" s="167">
        <v>80.542000000000002</v>
      </c>
      <c r="I379" s="168"/>
      <c r="J379" s="169">
        <f>ROUND(I379*H379,2)</f>
        <v>0</v>
      </c>
      <c r="K379" s="165" t="s">
        <v>211</v>
      </c>
      <c r="L379" s="34"/>
      <c r="M379" s="170" t="s">
        <v>1</v>
      </c>
      <c r="N379" s="171" t="s">
        <v>39</v>
      </c>
      <c r="O379" s="59"/>
      <c r="P379" s="172">
        <f>O379*H379</f>
        <v>0</v>
      </c>
      <c r="Q379" s="172">
        <v>0</v>
      </c>
      <c r="R379" s="172">
        <f>Q379*H379</f>
        <v>0</v>
      </c>
      <c r="S379" s="172">
        <v>0</v>
      </c>
      <c r="T379" s="173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74" t="s">
        <v>302</v>
      </c>
      <c r="AT379" s="174" t="s">
        <v>207</v>
      </c>
      <c r="AU379" s="174" t="s">
        <v>84</v>
      </c>
      <c r="AY379" s="18" t="s">
        <v>204</v>
      </c>
      <c r="BE379" s="175">
        <f>IF(N379="základní",J379,0)</f>
        <v>0</v>
      </c>
      <c r="BF379" s="175">
        <f>IF(N379="snížená",J379,0)</f>
        <v>0</v>
      </c>
      <c r="BG379" s="175">
        <f>IF(N379="zákl. přenesená",J379,0)</f>
        <v>0</v>
      </c>
      <c r="BH379" s="175">
        <f>IF(N379="sníž. přenesená",J379,0)</f>
        <v>0</v>
      </c>
      <c r="BI379" s="175">
        <f>IF(N379="nulová",J379,0)</f>
        <v>0</v>
      </c>
      <c r="BJ379" s="18" t="s">
        <v>82</v>
      </c>
      <c r="BK379" s="175">
        <f>ROUND(I379*H379,2)</f>
        <v>0</v>
      </c>
      <c r="BL379" s="18" t="s">
        <v>302</v>
      </c>
      <c r="BM379" s="174" t="s">
        <v>663</v>
      </c>
    </row>
    <row r="380" spans="1:65" s="2" customFormat="1" ht="27">
      <c r="A380" s="33"/>
      <c r="B380" s="34"/>
      <c r="C380" s="33"/>
      <c r="D380" s="176" t="s">
        <v>213</v>
      </c>
      <c r="E380" s="33"/>
      <c r="F380" s="177" t="s">
        <v>664</v>
      </c>
      <c r="G380" s="33"/>
      <c r="H380" s="33"/>
      <c r="I380" s="98"/>
      <c r="J380" s="33"/>
      <c r="K380" s="33"/>
      <c r="L380" s="34"/>
      <c r="M380" s="178"/>
      <c r="N380" s="179"/>
      <c r="O380" s="59"/>
      <c r="P380" s="59"/>
      <c r="Q380" s="59"/>
      <c r="R380" s="59"/>
      <c r="S380" s="59"/>
      <c r="T380" s="6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8" t="s">
        <v>213</v>
      </c>
      <c r="AU380" s="18" t="s">
        <v>84</v>
      </c>
    </row>
    <row r="381" spans="1:65" s="13" customFormat="1" ht="10">
      <c r="B381" s="180"/>
      <c r="D381" s="176" t="s">
        <v>215</v>
      </c>
      <c r="E381" s="181" t="s">
        <v>1</v>
      </c>
      <c r="F381" s="182" t="s">
        <v>417</v>
      </c>
      <c r="H381" s="183">
        <v>80.542000000000002</v>
      </c>
      <c r="I381" s="184"/>
      <c r="L381" s="180"/>
      <c r="M381" s="185"/>
      <c r="N381" s="186"/>
      <c r="O381" s="186"/>
      <c r="P381" s="186"/>
      <c r="Q381" s="186"/>
      <c r="R381" s="186"/>
      <c r="S381" s="186"/>
      <c r="T381" s="187"/>
      <c r="AT381" s="181" t="s">
        <v>215</v>
      </c>
      <c r="AU381" s="181" t="s">
        <v>84</v>
      </c>
      <c r="AV381" s="13" t="s">
        <v>84</v>
      </c>
      <c r="AW381" s="13" t="s">
        <v>31</v>
      </c>
      <c r="AX381" s="13" t="s">
        <v>82</v>
      </c>
      <c r="AY381" s="181" t="s">
        <v>204</v>
      </c>
    </row>
    <row r="382" spans="1:65" s="13" customFormat="1" ht="10">
      <c r="B382" s="180"/>
      <c r="D382" s="176" t="s">
        <v>215</v>
      </c>
      <c r="E382" s="181" t="s">
        <v>153</v>
      </c>
      <c r="F382" s="182" t="s">
        <v>665</v>
      </c>
      <c r="H382" s="183">
        <v>10.85</v>
      </c>
      <c r="I382" s="184"/>
      <c r="L382" s="180"/>
      <c r="M382" s="185"/>
      <c r="N382" s="186"/>
      <c r="O382" s="186"/>
      <c r="P382" s="186"/>
      <c r="Q382" s="186"/>
      <c r="R382" s="186"/>
      <c r="S382" s="186"/>
      <c r="T382" s="187"/>
      <c r="AT382" s="181" t="s">
        <v>215</v>
      </c>
      <c r="AU382" s="181" t="s">
        <v>84</v>
      </c>
      <c r="AV382" s="13" t="s">
        <v>84</v>
      </c>
      <c r="AW382" s="13" t="s">
        <v>31</v>
      </c>
      <c r="AX382" s="13" t="s">
        <v>74</v>
      </c>
      <c r="AY382" s="181" t="s">
        <v>204</v>
      </c>
    </row>
    <row r="383" spans="1:65" s="2" customFormat="1" ht="33" customHeight="1">
      <c r="A383" s="33"/>
      <c r="B383" s="162"/>
      <c r="C383" s="188" t="s">
        <v>666</v>
      </c>
      <c r="D383" s="188" t="s">
        <v>234</v>
      </c>
      <c r="E383" s="189" t="s">
        <v>667</v>
      </c>
      <c r="F383" s="190" t="s">
        <v>668</v>
      </c>
      <c r="G383" s="191" t="s">
        <v>224</v>
      </c>
      <c r="H383" s="192">
        <v>72.507999999999996</v>
      </c>
      <c r="I383" s="193"/>
      <c r="J383" s="194">
        <f>ROUND(I383*H383,2)</f>
        <v>0</v>
      </c>
      <c r="K383" s="190" t="s">
        <v>211</v>
      </c>
      <c r="L383" s="195"/>
      <c r="M383" s="196" t="s">
        <v>1</v>
      </c>
      <c r="N383" s="197" t="s">
        <v>39</v>
      </c>
      <c r="O383" s="59"/>
      <c r="P383" s="172">
        <f>O383*H383</f>
        <v>0</v>
      </c>
      <c r="Q383" s="172">
        <v>1E-3</v>
      </c>
      <c r="R383" s="172">
        <f>Q383*H383</f>
        <v>7.2508000000000003E-2</v>
      </c>
      <c r="S383" s="172">
        <v>0</v>
      </c>
      <c r="T383" s="173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74" t="s">
        <v>395</v>
      </c>
      <c r="AT383" s="174" t="s">
        <v>234</v>
      </c>
      <c r="AU383" s="174" t="s">
        <v>84</v>
      </c>
      <c r="AY383" s="18" t="s">
        <v>204</v>
      </c>
      <c r="BE383" s="175">
        <f>IF(N383="základní",J383,0)</f>
        <v>0</v>
      </c>
      <c r="BF383" s="175">
        <f>IF(N383="snížená",J383,0)</f>
        <v>0</v>
      </c>
      <c r="BG383" s="175">
        <f>IF(N383="zákl. přenesená",J383,0)</f>
        <v>0</v>
      </c>
      <c r="BH383" s="175">
        <f>IF(N383="sníž. přenesená",J383,0)</f>
        <v>0</v>
      </c>
      <c r="BI383" s="175">
        <f>IF(N383="nulová",J383,0)</f>
        <v>0</v>
      </c>
      <c r="BJ383" s="18" t="s">
        <v>82</v>
      </c>
      <c r="BK383" s="175">
        <f>ROUND(I383*H383,2)</f>
        <v>0</v>
      </c>
      <c r="BL383" s="18" t="s">
        <v>302</v>
      </c>
      <c r="BM383" s="174" t="s">
        <v>669</v>
      </c>
    </row>
    <row r="384" spans="1:65" s="2" customFormat="1" ht="18">
      <c r="A384" s="33"/>
      <c r="B384" s="34"/>
      <c r="C384" s="33"/>
      <c r="D384" s="176" t="s">
        <v>213</v>
      </c>
      <c r="E384" s="33"/>
      <c r="F384" s="177" t="s">
        <v>668</v>
      </c>
      <c r="G384" s="33"/>
      <c r="H384" s="33"/>
      <c r="I384" s="98"/>
      <c r="J384" s="33"/>
      <c r="K384" s="33"/>
      <c r="L384" s="34"/>
      <c r="M384" s="178"/>
      <c r="N384" s="179"/>
      <c r="O384" s="59"/>
      <c r="P384" s="59"/>
      <c r="Q384" s="59"/>
      <c r="R384" s="59"/>
      <c r="S384" s="59"/>
      <c r="T384" s="60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8" t="s">
        <v>213</v>
      </c>
      <c r="AU384" s="18" t="s">
        <v>84</v>
      </c>
    </row>
    <row r="385" spans="1:65" s="13" customFormat="1" ht="10">
      <c r="B385" s="180"/>
      <c r="D385" s="176" t="s">
        <v>215</v>
      </c>
      <c r="E385" s="181" t="s">
        <v>1</v>
      </c>
      <c r="F385" s="182" t="s">
        <v>670</v>
      </c>
      <c r="H385" s="183">
        <v>71.085999999999999</v>
      </c>
      <c r="I385" s="184"/>
      <c r="L385" s="180"/>
      <c r="M385" s="185"/>
      <c r="N385" s="186"/>
      <c r="O385" s="186"/>
      <c r="P385" s="186"/>
      <c r="Q385" s="186"/>
      <c r="R385" s="186"/>
      <c r="S385" s="186"/>
      <c r="T385" s="187"/>
      <c r="AT385" s="181" t="s">
        <v>215</v>
      </c>
      <c r="AU385" s="181" t="s">
        <v>84</v>
      </c>
      <c r="AV385" s="13" t="s">
        <v>84</v>
      </c>
      <c r="AW385" s="13" t="s">
        <v>31</v>
      </c>
      <c r="AX385" s="13" t="s">
        <v>82</v>
      </c>
      <c r="AY385" s="181" t="s">
        <v>204</v>
      </c>
    </row>
    <row r="386" spans="1:65" s="13" customFormat="1" ht="20">
      <c r="B386" s="180"/>
      <c r="D386" s="176" t="s">
        <v>215</v>
      </c>
      <c r="F386" s="182" t="s">
        <v>671</v>
      </c>
      <c r="H386" s="183">
        <v>72.507999999999996</v>
      </c>
      <c r="I386" s="184"/>
      <c r="L386" s="180"/>
      <c r="M386" s="185"/>
      <c r="N386" s="186"/>
      <c r="O386" s="186"/>
      <c r="P386" s="186"/>
      <c r="Q386" s="186"/>
      <c r="R386" s="186"/>
      <c r="S386" s="186"/>
      <c r="T386" s="187"/>
      <c r="AT386" s="181" t="s">
        <v>215</v>
      </c>
      <c r="AU386" s="181" t="s">
        <v>84</v>
      </c>
      <c r="AV386" s="13" t="s">
        <v>84</v>
      </c>
      <c r="AW386" s="13" t="s">
        <v>3</v>
      </c>
      <c r="AX386" s="13" t="s">
        <v>82</v>
      </c>
      <c r="AY386" s="181" t="s">
        <v>204</v>
      </c>
    </row>
    <row r="387" spans="1:65" s="2" customFormat="1" ht="22" customHeight="1">
      <c r="A387" s="33"/>
      <c r="B387" s="162"/>
      <c r="C387" s="188" t="s">
        <v>672</v>
      </c>
      <c r="D387" s="188" t="s">
        <v>234</v>
      </c>
      <c r="E387" s="189" t="s">
        <v>673</v>
      </c>
      <c r="F387" s="190" t="s">
        <v>674</v>
      </c>
      <c r="G387" s="191" t="s">
        <v>224</v>
      </c>
      <c r="H387" s="192">
        <v>11.067</v>
      </c>
      <c r="I387" s="193"/>
      <c r="J387" s="194">
        <f>ROUND(I387*H387,2)</f>
        <v>0</v>
      </c>
      <c r="K387" s="190" t="s">
        <v>211</v>
      </c>
      <c r="L387" s="195"/>
      <c r="M387" s="196" t="s">
        <v>1</v>
      </c>
      <c r="N387" s="197" t="s">
        <v>39</v>
      </c>
      <c r="O387" s="59"/>
      <c r="P387" s="172">
        <f>O387*H387</f>
        <v>0</v>
      </c>
      <c r="Q387" s="172">
        <v>2E-3</v>
      </c>
      <c r="R387" s="172">
        <f>Q387*H387</f>
        <v>2.2134000000000001E-2</v>
      </c>
      <c r="S387" s="172">
        <v>0</v>
      </c>
      <c r="T387" s="173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74" t="s">
        <v>395</v>
      </c>
      <c r="AT387" s="174" t="s">
        <v>234</v>
      </c>
      <c r="AU387" s="174" t="s">
        <v>84</v>
      </c>
      <c r="AY387" s="18" t="s">
        <v>204</v>
      </c>
      <c r="BE387" s="175">
        <f>IF(N387="základní",J387,0)</f>
        <v>0</v>
      </c>
      <c r="BF387" s="175">
        <f>IF(N387="snížená",J387,0)</f>
        <v>0</v>
      </c>
      <c r="BG387" s="175">
        <f>IF(N387="zákl. přenesená",J387,0)</f>
        <v>0</v>
      </c>
      <c r="BH387" s="175">
        <f>IF(N387="sníž. přenesená",J387,0)</f>
        <v>0</v>
      </c>
      <c r="BI387" s="175">
        <f>IF(N387="nulová",J387,0)</f>
        <v>0</v>
      </c>
      <c r="BJ387" s="18" t="s">
        <v>82</v>
      </c>
      <c r="BK387" s="175">
        <f>ROUND(I387*H387,2)</f>
        <v>0</v>
      </c>
      <c r="BL387" s="18" t="s">
        <v>302</v>
      </c>
      <c r="BM387" s="174" t="s">
        <v>675</v>
      </c>
    </row>
    <row r="388" spans="1:65" s="2" customFormat="1" ht="18">
      <c r="A388" s="33"/>
      <c r="B388" s="34"/>
      <c r="C388" s="33"/>
      <c r="D388" s="176" t="s">
        <v>213</v>
      </c>
      <c r="E388" s="33"/>
      <c r="F388" s="177" t="s">
        <v>674</v>
      </c>
      <c r="G388" s="33"/>
      <c r="H388" s="33"/>
      <c r="I388" s="98"/>
      <c r="J388" s="33"/>
      <c r="K388" s="33"/>
      <c r="L388" s="34"/>
      <c r="M388" s="178"/>
      <c r="N388" s="179"/>
      <c r="O388" s="59"/>
      <c r="P388" s="59"/>
      <c r="Q388" s="59"/>
      <c r="R388" s="59"/>
      <c r="S388" s="59"/>
      <c r="T388" s="60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8" t="s">
        <v>213</v>
      </c>
      <c r="AU388" s="18" t="s">
        <v>84</v>
      </c>
    </row>
    <row r="389" spans="1:65" s="13" customFormat="1" ht="10">
      <c r="B389" s="180"/>
      <c r="D389" s="176" t="s">
        <v>215</v>
      </c>
      <c r="E389" s="181" t="s">
        <v>1</v>
      </c>
      <c r="F389" s="182" t="s">
        <v>676</v>
      </c>
      <c r="H389" s="183">
        <v>11.067</v>
      </c>
      <c r="I389" s="184"/>
      <c r="L389" s="180"/>
      <c r="M389" s="185"/>
      <c r="N389" s="186"/>
      <c r="O389" s="186"/>
      <c r="P389" s="186"/>
      <c r="Q389" s="186"/>
      <c r="R389" s="186"/>
      <c r="S389" s="186"/>
      <c r="T389" s="187"/>
      <c r="AT389" s="181" t="s">
        <v>215</v>
      </c>
      <c r="AU389" s="181" t="s">
        <v>84</v>
      </c>
      <c r="AV389" s="13" t="s">
        <v>84</v>
      </c>
      <c r="AW389" s="13" t="s">
        <v>31</v>
      </c>
      <c r="AX389" s="13" t="s">
        <v>82</v>
      </c>
      <c r="AY389" s="181" t="s">
        <v>204</v>
      </c>
    </row>
    <row r="390" spans="1:65" s="2" customFormat="1" ht="33" customHeight="1">
      <c r="A390" s="33"/>
      <c r="B390" s="162"/>
      <c r="C390" s="163" t="s">
        <v>677</v>
      </c>
      <c r="D390" s="163" t="s">
        <v>207</v>
      </c>
      <c r="E390" s="164" t="s">
        <v>678</v>
      </c>
      <c r="F390" s="165" t="s">
        <v>679</v>
      </c>
      <c r="G390" s="166" t="s">
        <v>224</v>
      </c>
      <c r="H390" s="167">
        <v>38.61</v>
      </c>
      <c r="I390" s="168"/>
      <c r="J390" s="169">
        <f>ROUND(I390*H390,2)</f>
        <v>0</v>
      </c>
      <c r="K390" s="165" t="s">
        <v>211</v>
      </c>
      <c r="L390" s="34"/>
      <c r="M390" s="170" t="s">
        <v>1</v>
      </c>
      <c r="N390" s="171" t="s">
        <v>39</v>
      </c>
      <c r="O390" s="59"/>
      <c r="P390" s="172">
        <f>O390*H390</f>
        <v>0</v>
      </c>
      <c r="Q390" s="172">
        <v>0</v>
      </c>
      <c r="R390" s="172">
        <f>Q390*H390</f>
        <v>0</v>
      </c>
      <c r="S390" s="172">
        <v>0</v>
      </c>
      <c r="T390" s="173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74" t="s">
        <v>302</v>
      </c>
      <c r="AT390" s="174" t="s">
        <v>207</v>
      </c>
      <c r="AU390" s="174" t="s">
        <v>84</v>
      </c>
      <c r="AY390" s="18" t="s">
        <v>204</v>
      </c>
      <c r="BE390" s="175">
        <f>IF(N390="základní",J390,0)</f>
        <v>0</v>
      </c>
      <c r="BF390" s="175">
        <f>IF(N390="snížená",J390,0)</f>
        <v>0</v>
      </c>
      <c r="BG390" s="175">
        <f>IF(N390="zákl. přenesená",J390,0)</f>
        <v>0</v>
      </c>
      <c r="BH390" s="175">
        <f>IF(N390="sníž. přenesená",J390,0)</f>
        <v>0</v>
      </c>
      <c r="BI390" s="175">
        <f>IF(N390="nulová",J390,0)</f>
        <v>0</v>
      </c>
      <c r="BJ390" s="18" t="s">
        <v>82</v>
      </c>
      <c r="BK390" s="175">
        <f>ROUND(I390*H390,2)</f>
        <v>0</v>
      </c>
      <c r="BL390" s="18" t="s">
        <v>302</v>
      </c>
      <c r="BM390" s="174" t="s">
        <v>680</v>
      </c>
    </row>
    <row r="391" spans="1:65" s="2" customFormat="1" ht="27">
      <c r="A391" s="33"/>
      <c r="B391" s="34"/>
      <c r="C391" s="33"/>
      <c r="D391" s="176" t="s">
        <v>213</v>
      </c>
      <c r="E391" s="33"/>
      <c r="F391" s="177" t="s">
        <v>681</v>
      </c>
      <c r="G391" s="33"/>
      <c r="H391" s="33"/>
      <c r="I391" s="98"/>
      <c r="J391" s="33"/>
      <c r="K391" s="33"/>
      <c r="L391" s="34"/>
      <c r="M391" s="178"/>
      <c r="N391" s="179"/>
      <c r="O391" s="59"/>
      <c r="P391" s="59"/>
      <c r="Q391" s="59"/>
      <c r="R391" s="59"/>
      <c r="S391" s="59"/>
      <c r="T391" s="60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8" t="s">
        <v>213</v>
      </c>
      <c r="AU391" s="18" t="s">
        <v>84</v>
      </c>
    </row>
    <row r="392" spans="1:65" s="13" customFormat="1" ht="10">
      <c r="B392" s="180"/>
      <c r="D392" s="176" t="s">
        <v>215</v>
      </c>
      <c r="E392" s="181" t="s">
        <v>1</v>
      </c>
      <c r="F392" s="182" t="s">
        <v>158</v>
      </c>
      <c r="H392" s="183">
        <v>38.61</v>
      </c>
      <c r="I392" s="184"/>
      <c r="L392" s="180"/>
      <c r="M392" s="185"/>
      <c r="N392" s="186"/>
      <c r="O392" s="186"/>
      <c r="P392" s="186"/>
      <c r="Q392" s="186"/>
      <c r="R392" s="186"/>
      <c r="S392" s="186"/>
      <c r="T392" s="187"/>
      <c r="AT392" s="181" t="s">
        <v>215</v>
      </c>
      <c r="AU392" s="181" t="s">
        <v>84</v>
      </c>
      <c r="AV392" s="13" t="s">
        <v>84</v>
      </c>
      <c r="AW392" s="13" t="s">
        <v>31</v>
      </c>
      <c r="AX392" s="13" t="s">
        <v>82</v>
      </c>
      <c r="AY392" s="181" t="s">
        <v>204</v>
      </c>
    </row>
    <row r="393" spans="1:65" s="2" customFormat="1" ht="22" customHeight="1">
      <c r="A393" s="33"/>
      <c r="B393" s="162"/>
      <c r="C393" s="188" t="s">
        <v>682</v>
      </c>
      <c r="D393" s="188" t="s">
        <v>234</v>
      </c>
      <c r="E393" s="189" t="s">
        <v>683</v>
      </c>
      <c r="F393" s="190" t="s">
        <v>684</v>
      </c>
      <c r="G393" s="191" t="s">
        <v>210</v>
      </c>
      <c r="H393" s="192">
        <v>7.4829999999999997</v>
      </c>
      <c r="I393" s="193"/>
      <c r="J393" s="194">
        <f>ROUND(I393*H393,2)</f>
        <v>0</v>
      </c>
      <c r="K393" s="190" t="s">
        <v>211</v>
      </c>
      <c r="L393" s="195"/>
      <c r="M393" s="196" t="s">
        <v>1</v>
      </c>
      <c r="N393" s="197" t="s">
        <v>39</v>
      </c>
      <c r="O393" s="59"/>
      <c r="P393" s="172">
        <f>O393*H393</f>
        <v>0</v>
      </c>
      <c r="Q393" s="172">
        <v>0.16</v>
      </c>
      <c r="R393" s="172">
        <f>Q393*H393</f>
        <v>1.1972799999999999</v>
      </c>
      <c r="S393" s="172">
        <v>0</v>
      </c>
      <c r="T393" s="173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74" t="s">
        <v>395</v>
      </c>
      <c r="AT393" s="174" t="s">
        <v>234</v>
      </c>
      <c r="AU393" s="174" t="s">
        <v>84</v>
      </c>
      <c r="AY393" s="18" t="s">
        <v>204</v>
      </c>
      <c r="BE393" s="175">
        <f>IF(N393="základní",J393,0)</f>
        <v>0</v>
      </c>
      <c r="BF393" s="175">
        <f>IF(N393="snížená",J393,0)</f>
        <v>0</v>
      </c>
      <c r="BG393" s="175">
        <f>IF(N393="zákl. přenesená",J393,0)</f>
        <v>0</v>
      </c>
      <c r="BH393" s="175">
        <f>IF(N393="sníž. přenesená",J393,0)</f>
        <v>0</v>
      </c>
      <c r="BI393" s="175">
        <f>IF(N393="nulová",J393,0)</f>
        <v>0</v>
      </c>
      <c r="BJ393" s="18" t="s">
        <v>82</v>
      </c>
      <c r="BK393" s="175">
        <f>ROUND(I393*H393,2)</f>
        <v>0</v>
      </c>
      <c r="BL393" s="18" t="s">
        <v>302</v>
      </c>
      <c r="BM393" s="174" t="s">
        <v>685</v>
      </c>
    </row>
    <row r="394" spans="1:65" s="2" customFormat="1" ht="10">
      <c r="A394" s="33"/>
      <c r="B394" s="34"/>
      <c r="C394" s="33"/>
      <c r="D394" s="176" t="s">
        <v>213</v>
      </c>
      <c r="E394" s="33"/>
      <c r="F394" s="177" t="s">
        <v>684</v>
      </c>
      <c r="G394" s="33"/>
      <c r="H394" s="33"/>
      <c r="I394" s="98"/>
      <c r="J394" s="33"/>
      <c r="K394" s="33"/>
      <c r="L394" s="34"/>
      <c r="M394" s="178"/>
      <c r="N394" s="179"/>
      <c r="O394" s="59"/>
      <c r="P394" s="59"/>
      <c r="Q394" s="59"/>
      <c r="R394" s="59"/>
      <c r="S394" s="59"/>
      <c r="T394" s="60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8" t="s">
        <v>213</v>
      </c>
      <c r="AU394" s="18" t="s">
        <v>84</v>
      </c>
    </row>
    <row r="395" spans="1:65" s="13" customFormat="1" ht="10">
      <c r="B395" s="180"/>
      <c r="D395" s="176" t="s">
        <v>215</v>
      </c>
      <c r="E395" s="181" t="s">
        <v>1</v>
      </c>
      <c r="F395" s="182" t="s">
        <v>686</v>
      </c>
      <c r="H395" s="183">
        <v>7.4829999999999997</v>
      </c>
      <c r="I395" s="184"/>
      <c r="L395" s="180"/>
      <c r="M395" s="185"/>
      <c r="N395" s="186"/>
      <c r="O395" s="186"/>
      <c r="P395" s="186"/>
      <c r="Q395" s="186"/>
      <c r="R395" s="186"/>
      <c r="S395" s="186"/>
      <c r="T395" s="187"/>
      <c r="AT395" s="181" t="s">
        <v>215</v>
      </c>
      <c r="AU395" s="181" t="s">
        <v>84</v>
      </c>
      <c r="AV395" s="13" t="s">
        <v>84</v>
      </c>
      <c r="AW395" s="13" t="s">
        <v>31</v>
      </c>
      <c r="AX395" s="13" t="s">
        <v>82</v>
      </c>
      <c r="AY395" s="181" t="s">
        <v>204</v>
      </c>
    </row>
    <row r="396" spans="1:65" s="2" customFormat="1" ht="22" customHeight="1">
      <c r="A396" s="33"/>
      <c r="B396" s="162"/>
      <c r="C396" s="163" t="s">
        <v>687</v>
      </c>
      <c r="D396" s="163" t="s">
        <v>207</v>
      </c>
      <c r="E396" s="164" t="s">
        <v>688</v>
      </c>
      <c r="F396" s="165" t="s">
        <v>689</v>
      </c>
      <c r="G396" s="166" t="s">
        <v>254</v>
      </c>
      <c r="H396" s="167">
        <v>1.3440000000000001</v>
      </c>
      <c r="I396" s="168"/>
      <c r="J396" s="169">
        <f>ROUND(I396*H396,2)</f>
        <v>0</v>
      </c>
      <c r="K396" s="165" t="s">
        <v>211</v>
      </c>
      <c r="L396" s="34"/>
      <c r="M396" s="170" t="s">
        <v>1</v>
      </c>
      <c r="N396" s="171" t="s">
        <v>39</v>
      </c>
      <c r="O396" s="59"/>
      <c r="P396" s="172">
        <f>O396*H396</f>
        <v>0</v>
      </c>
      <c r="Q396" s="172">
        <v>0</v>
      </c>
      <c r="R396" s="172">
        <f>Q396*H396</f>
        <v>0</v>
      </c>
      <c r="S396" s="172">
        <v>0</v>
      </c>
      <c r="T396" s="173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74" t="s">
        <v>302</v>
      </c>
      <c r="AT396" s="174" t="s">
        <v>207</v>
      </c>
      <c r="AU396" s="174" t="s">
        <v>84</v>
      </c>
      <c r="AY396" s="18" t="s">
        <v>204</v>
      </c>
      <c r="BE396" s="175">
        <f>IF(N396="základní",J396,0)</f>
        <v>0</v>
      </c>
      <c r="BF396" s="175">
        <f>IF(N396="snížená",J396,0)</f>
        <v>0</v>
      </c>
      <c r="BG396" s="175">
        <f>IF(N396="zákl. přenesená",J396,0)</f>
        <v>0</v>
      </c>
      <c r="BH396" s="175">
        <f>IF(N396="sníž. přenesená",J396,0)</f>
        <v>0</v>
      </c>
      <c r="BI396" s="175">
        <f>IF(N396="nulová",J396,0)</f>
        <v>0</v>
      </c>
      <c r="BJ396" s="18" t="s">
        <v>82</v>
      </c>
      <c r="BK396" s="175">
        <f>ROUND(I396*H396,2)</f>
        <v>0</v>
      </c>
      <c r="BL396" s="18" t="s">
        <v>302</v>
      </c>
      <c r="BM396" s="174" t="s">
        <v>690</v>
      </c>
    </row>
    <row r="397" spans="1:65" s="2" customFormat="1" ht="36">
      <c r="A397" s="33"/>
      <c r="B397" s="34"/>
      <c r="C397" s="33"/>
      <c r="D397" s="176" t="s">
        <v>213</v>
      </c>
      <c r="E397" s="33"/>
      <c r="F397" s="177" t="s">
        <v>691</v>
      </c>
      <c r="G397" s="33"/>
      <c r="H397" s="33"/>
      <c r="I397" s="98"/>
      <c r="J397" s="33"/>
      <c r="K397" s="33"/>
      <c r="L397" s="34"/>
      <c r="M397" s="178"/>
      <c r="N397" s="179"/>
      <c r="O397" s="59"/>
      <c r="P397" s="59"/>
      <c r="Q397" s="59"/>
      <c r="R397" s="59"/>
      <c r="S397" s="59"/>
      <c r="T397" s="60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8" t="s">
        <v>213</v>
      </c>
      <c r="AU397" s="18" t="s">
        <v>84</v>
      </c>
    </row>
    <row r="398" spans="1:65" s="12" customFormat="1" ht="22.75" customHeight="1">
      <c r="B398" s="149"/>
      <c r="D398" s="150" t="s">
        <v>73</v>
      </c>
      <c r="E398" s="160" t="s">
        <v>692</v>
      </c>
      <c r="F398" s="160" t="s">
        <v>693</v>
      </c>
      <c r="I398" s="152"/>
      <c r="J398" s="161">
        <f>BK398</f>
        <v>0</v>
      </c>
      <c r="L398" s="149"/>
      <c r="M398" s="154"/>
      <c r="N398" s="155"/>
      <c r="O398" s="155"/>
      <c r="P398" s="156">
        <f>SUM(P399:P413)</f>
        <v>0</v>
      </c>
      <c r="Q398" s="155"/>
      <c r="R398" s="156">
        <f>SUM(R399:R413)</f>
        <v>6.2365829999999997E-2</v>
      </c>
      <c r="S398" s="155"/>
      <c r="T398" s="157">
        <f>SUM(T399:T413)</f>
        <v>0</v>
      </c>
      <c r="AR398" s="150" t="s">
        <v>84</v>
      </c>
      <c r="AT398" s="158" t="s">
        <v>73</v>
      </c>
      <c r="AU398" s="158" t="s">
        <v>82</v>
      </c>
      <c r="AY398" s="150" t="s">
        <v>204</v>
      </c>
      <c r="BK398" s="159">
        <f>SUM(BK399:BK413)</f>
        <v>0</v>
      </c>
    </row>
    <row r="399" spans="1:65" s="2" customFormat="1" ht="33" customHeight="1">
      <c r="A399" s="33"/>
      <c r="B399" s="162"/>
      <c r="C399" s="163" t="s">
        <v>694</v>
      </c>
      <c r="D399" s="163" t="s">
        <v>207</v>
      </c>
      <c r="E399" s="164" t="s">
        <v>695</v>
      </c>
      <c r="F399" s="165" t="s">
        <v>696</v>
      </c>
      <c r="G399" s="166" t="s">
        <v>224</v>
      </c>
      <c r="H399" s="167">
        <v>25.45</v>
      </c>
      <c r="I399" s="168"/>
      <c r="J399" s="169">
        <f>ROUND(I399*H399,2)</f>
        <v>0</v>
      </c>
      <c r="K399" s="165" t="s">
        <v>211</v>
      </c>
      <c r="L399" s="34"/>
      <c r="M399" s="170" t="s">
        <v>1</v>
      </c>
      <c r="N399" s="171" t="s">
        <v>39</v>
      </c>
      <c r="O399" s="59"/>
      <c r="P399" s="172">
        <f>O399*H399</f>
        <v>0</v>
      </c>
      <c r="Q399" s="172">
        <v>1.1800000000000001E-3</v>
      </c>
      <c r="R399" s="172">
        <f>Q399*H399</f>
        <v>3.0031000000000002E-2</v>
      </c>
      <c r="S399" s="172">
        <v>0</v>
      </c>
      <c r="T399" s="173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74" t="s">
        <v>302</v>
      </c>
      <c r="AT399" s="174" t="s">
        <v>207</v>
      </c>
      <c r="AU399" s="174" t="s">
        <v>84</v>
      </c>
      <c r="AY399" s="18" t="s">
        <v>204</v>
      </c>
      <c r="BE399" s="175">
        <f>IF(N399="základní",J399,0)</f>
        <v>0</v>
      </c>
      <c r="BF399" s="175">
        <f>IF(N399="snížená",J399,0)</f>
        <v>0</v>
      </c>
      <c r="BG399" s="175">
        <f>IF(N399="zákl. přenesená",J399,0)</f>
        <v>0</v>
      </c>
      <c r="BH399" s="175">
        <f>IF(N399="sníž. přenesená",J399,0)</f>
        <v>0</v>
      </c>
      <c r="BI399" s="175">
        <f>IF(N399="nulová",J399,0)</f>
        <v>0</v>
      </c>
      <c r="BJ399" s="18" t="s">
        <v>82</v>
      </c>
      <c r="BK399" s="175">
        <f>ROUND(I399*H399,2)</f>
        <v>0</v>
      </c>
      <c r="BL399" s="18" t="s">
        <v>302</v>
      </c>
      <c r="BM399" s="174" t="s">
        <v>697</v>
      </c>
    </row>
    <row r="400" spans="1:65" s="2" customFormat="1" ht="27">
      <c r="A400" s="33"/>
      <c r="B400" s="34"/>
      <c r="C400" s="33"/>
      <c r="D400" s="176" t="s">
        <v>213</v>
      </c>
      <c r="E400" s="33"/>
      <c r="F400" s="177" t="s">
        <v>698</v>
      </c>
      <c r="G400" s="33"/>
      <c r="H400" s="33"/>
      <c r="I400" s="98"/>
      <c r="J400" s="33"/>
      <c r="K400" s="33"/>
      <c r="L400" s="34"/>
      <c r="M400" s="178"/>
      <c r="N400" s="179"/>
      <c r="O400" s="59"/>
      <c r="P400" s="59"/>
      <c r="Q400" s="59"/>
      <c r="R400" s="59"/>
      <c r="S400" s="59"/>
      <c r="T400" s="60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8" t="s">
        <v>213</v>
      </c>
      <c r="AU400" s="18" t="s">
        <v>84</v>
      </c>
    </row>
    <row r="401" spans="1:65" s="13" customFormat="1" ht="10">
      <c r="B401" s="180"/>
      <c r="D401" s="176" t="s">
        <v>215</v>
      </c>
      <c r="E401" s="181" t="s">
        <v>1</v>
      </c>
      <c r="F401" s="182" t="s">
        <v>699</v>
      </c>
      <c r="H401" s="183">
        <v>4.4000000000000004</v>
      </c>
      <c r="I401" s="184"/>
      <c r="L401" s="180"/>
      <c r="M401" s="185"/>
      <c r="N401" s="186"/>
      <c r="O401" s="186"/>
      <c r="P401" s="186"/>
      <c r="Q401" s="186"/>
      <c r="R401" s="186"/>
      <c r="S401" s="186"/>
      <c r="T401" s="187"/>
      <c r="AT401" s="181" t="s">
        <v>215</v>
      </c>
      <c r="AU401" s="181" t="s">
        <v>84</v>
      </c>
      <c r="AV401" s="13" t="s">
        <v>84</v>
      </c>
      <c r="AW401" s="13" t="s">
        <v>31</v>
      </c>
      <c r="AX401" s="13" t="s">
        <v>74</v>
      </c>
      <c r="AY401" s="181" t="s">
        <v>204</v>
      </c>
    </row>
    <row r="402" spans="1:65" s="13" customFormat="1" ht="10">
      <c r="B402" s="180"/>
      <c r="D402" s="176" t="s">
        <v>215</v>
      </c>
      <c r="E402" s="181" t="s">
        <v>1</v>
      </c>
      <c r="F402" s="182" t="s">
        <v>700</v>
      </c>
      <c r="H402" s="183">
        <v>5.2</v>
      </c>
      <c r="I402" s="184"/>
      <c r="L402" s="180"/>
      <c r="M402" s="185"/>
      <c r="N402" s="186"/>
      <c r="O402" s="186"/>
      <c r="P402" s="186"/>
      <c r="Q402" s="186"/>
      <c r="R402" s="186"/>
      <c r="S402" s="186"/>
      <c r="T402" s="187"/>
      <c r="AT402" s="181" t="s">
        <v>215</v>
      </c>
      <c r="AU402" s="181" t="s">
        <v>84</v>
      </c>
      <c r="AV402" s="13" t="s">
        <v>84</v>
      </c>
      <c r="AW402" s="13" t="s">
        <v>31</v>
      </c>
      <c r="AX402" s="13" t="s">
        <v>74</v>
      </c>
      <c r="AY402" s="181" t="s">
        <v>204</v>
      </c>
    </row>
    <row r="403" spans="1:65" s="13" customFormat="1" ht="10">
      <c r="B403" s="180"/>
      <c r="D403" s="176" t="s">
        <v>215</v>
      </c>
      <c r="E403" s="181" t="s">
        <v>1</v>
      </c>
      <c r="F403" s="182" t="s">
        <v>701</v>
      </c>
      <c r="H403" s="183">
        <v>2.6</v>
      </c>
      <c r="I403" s="184"/>
      <c r="L403" s="180"/>
      <c r="M403" s="185"/>
      <c r="N403" s="186"/>
      <c r="O403" s="186"/>
      <c r="P403" s="186"/>
      <c r="Q403" s="186"/>
      <c r="R403" s="186"/>
      <c r="S403" s="186"/>
      <c r="T403" s="187"/>
      <c r="AT403" s="181" t="s">
        <v>215</v>
      </c>
      <c r="AU403" s="181" t="s">
        <v>84</v>
      </c>
      <c r="AV403" s="13" t="s">
        <v>84</v>
      </c>
      <c r="AW403" s="13" t="s">
        <v>31</v>
      </c>
      <c r="AX403" s="13" t="s">
        <v>74</v>
      </c>
      <c r="AY403" s="181" t="s">
        <v>204</v>
      </c>
    </row>
    <row r="404" spans="1:65" s="13" customFormat="1" ht="10">
      <c r="B404" s="180"/>
      <c r="D404" s="176" t="s">
        <v>215</v>
      </c>
      <c r="E404" s="181" t="s">
        <v>1</v>
      </c>
      <c r="F404" s="182" t="s">
        <v>702</v>
      </c>
      <c r="H404" s="183">
        <v>2.1</v>
      </c>
      <c r="I404" s="184"/>
      <c r="L404" s="180"/>
      <c r="M404" s="185"/>
      <c r="N404" s="186"/>
      <c r="O404" s="186"/>
      <c r="P404" s="186"/>
      <c r="Q404" s="186"/>
      <c r="R404" s="186"/>
      <c r="S404" s="186"/>
      <c r="T404" s="187"/>
      <c r="AT404" s="181" t="s">
        <v>215</v>
      </c>
      <c r="AU404" s="181" t="s">
        <v>84</v>
      </c>
      <c r="AV404" s="13" t="s">
        <v>84</v>
      </c>
      <c r="AW404" s="13" t="s">
        <v>31</v>
      </c>
      <c r="AX404" s="13" t="s">
        <v>74</v>
      </c>
      <c r="AY404" s="181" t="s">
        <v>204</v>
      </c>
    </row>
    <row r="405" spans="1:65" s="13" customFormat="1" ht="10">
      <c r="B405" s="180"/>
      <c r="D405" s="176" t="s">
        <v>215</v>
      </c>
      <c r="E405" s="181" t="s">
        <v>1</v>
      </c>
      <c r="F405" s="182" t="s">
        <v>703</v>
      </c>
      <c r="H405" s="183">
        <v>10.6</v>
      </c>
      <c r="I405" s="184"/>
      <c r="L405" s="180"/>
      <c r="M405" s="185"/>
      <c r="N405" s="186"/>
      <c r="O405" s="186"/>
      <c r="P405" s="186"/>
      <c r="Q405" s="186"/>
      <c r="R405" s="186"/>
      <c r="S405" s="186"/>
      <c r="T405" s="187"/>
      <c r="AT405" s="181" t="s">
        <v>215</v>
      </c>
      <c r="AU405" s="181" t="s">
        <v>84</v>
      </c>
      <c r="AV405" s="13" t="s">
        <v>84</v>
      </c>
      <c r="AW405" s="13" t="s">
        <v>31</v>
      </c>
      <c r="AX405" s="13" t="s">
        <v>74</v>
      </c>
      <c r="AY405" s="181" t="s">
        <v>204</v>
      </c>
    </row>
    <row r="406" spans="1:65" s="13" customFormat="1" ht="10">
      <c r="B406" s="180"/>
      <c r="D406" s="176" t="s">
        <v>215</v>
      </c>
      <c r="E406" s="181" t="s">
        <v>1</v>
      </c>
      <c r="F406" s="182" t="s">
        <v>704</v>
      </c>
      <c r="H406" s="183">
        <v>0.55000000000000004</v>
      </c>
      <c r="I406" s="184"/>
      <c r="L406" s="180"/>
      <c r="M406" s="185"/>
      <c r="N406" s="186"/>
      <c r="O406" s="186"/>
      <c r="P406" s="186"/>
      <c r="Q406" s="186"/>
      <c r="R406" s="186"/>
      <c r="S406" s="186"/>
      <c r="T406" s="187"/>
      <c r="AT406" s="181" t="s">
        <v>215</v>
      </c>
      <c r="AU406" s="181" t="s">
        <v>84</v>
      </c>
      <c r="AV406" s="13" t="s">
        <v>84</v>
      </c>
      <c r="AW406" s="13" t="s">
        <v>31</v>
      </c>
      <c r="AX406" s="13" t="s">
        <v>74</v>
      </c>
      <c r="AY406" s="181" t="s">
        <v>204</v>
      </c>
    </row>
    <row r="407" spans="1:65" s="14" customFormat="1" ht="10">
      <c r="B407" s="199"/>
      <c r="D407" s="176" t="s">
        <v>215</v>
      </c>
      <c r="E407" s="200" t="s">
        <v>145</v>
      </c>
      <c r="F407" s="201" t="s">
        <v>270</v>
      </c>
      <c r="H407" s="202">
        <v>25.45</v>
      </c>
      <c r="I407" s="203"/>
      <c r="L407" s="199"/>
      <c r="M407" s="204"/>
      <c r="N407" s="205"/>
      <c r="O407" s="205"/>
      <c r="P407" s="205"/>
      <c r="Q407" s="205"/>
      <c r="R407" s="205"/>
      <c r="S407" s="205"/>
      <c r="T407" s="206"/>
      <c r="AT407" s="200" t="s">
        <v>215</v>
      </c>
      <c r="AU407" s="200" t="s">
        <v>84</v>
      </c>
      <c r="AV407" s="14" t="s">
        <v>132</v>
      </c>
      <c r="AW407" s="14" t="s">
        <v>31</v>
      </c>
      <c r="AX407" s="14" t="s">
        <v>82</v>
      </c>
      <c r="AY407" s="200" t="s">
        <v>204</v>
      </c>
    </row>
    <row r="408" spans="1:65" s="2" customFormat="1" ht="22" customHeight="1">
      <c r="A408" s="33"/>
      <c r="B408" s="162"/>
      <c r="C408" s="188" t="s">
        <v>705</v>
      </c>
      <c r="D408" s="188" t="s">
        <v>234</v>
      </c>
      <c r="E408" s="189" t="s">
        <v>706</v>
      </c>
      <c r="F408" s="190" t="s">
        <v>707</v>
      </c>
      <c r="G408" s="191" t="s">
        <v>224</v>
      </c>
      <c r="H408" s="192">
        <v>26.722999999999999</v>
      </c>
      <c r="I408" s="193"/>
      <c r="J408" s="194">
        <f>ROUND(I408*H408,2)</f>
        <v>0</v>
      </c>
      <c r="K408" s="190" t="s">
        <v>211</v>
      </c>
      <c r="L408" s="195"/>
      <c r="M408" s="196" t="s">
        <v>1</v>
      </c>
      <c r="N408" s="197" t="s">
        <v>39</v>
      </c>
      <c r="O408" s="59"/>
      <c r="P408" s="172">
        <f>O408*H408</f>
        <v>0</v>
      </c>
      <c r="Q408" s="172">
        <v>1.2099999999999999E-3</v>
      </c>
      <c r="R408" s="172">
        <f>Q408*H408</f>
        <v>3.2334829999999995E-2</v>
      </c>
      <c r="S408" s="172">
        <v>0</v>
      </c>
      <c r="T408" s="173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74" t="s">
        <v>395</v>
      </c>
      <c r="AT408" s="174" t="s">
        <v>234</v>
      </c>
      <c r="AU408" s="174" t="s">
        <v>84</v>
      </c>
      <c r="AY408" s="18" t="s">
        <v>204</v>
      </c>
      <c r="BE408" s="175">
        <f>IF(N408="základní",J408,0)</f>
        <v>0</v>
      </c>
      <c r="BF408" s="175">
        <f>IF(N408="snížená",J408,0)</f>
        <v>0</v>
      </c>
      <c r="BG408" s="175">
        <f>IF(N408="zákl. přenesená",J408,0)</f>
        <v>0</v>
      </c>
      <c r="BH408" s="175">
        <f>IF(N408="sníž. přenesená",J408,0)</f>
        <v>0</v>
      </c>
      <c r="BI408" s="175">
        <f>IF(N408="nulová",J408,0)</f>
        <v>0</v>
      </c>
      <c r="BJ408" s="18" t="s">
        <v>82</v>
      </c>
      <c r="BK408" s="175">
        <f>ROUND(I408*H408,2)</f>
        <v>0</v>
      </c>
      <c r="BL408" s="18" t="s">
        <v>302</v>
      </c>
      <c r="BM408" s="174" t="s">
        <v>708</v>
      </c>
    </row>
    <row r="409" spans="1:65" s="2" customFormat="1" ht="27">
      <c r="A409" s="33"/>
      <c r="B409" s="34"/>
      <c r="C409" s="33"/>
      <c r="D409" s="176" t="s">
        <v>213</v>
      </c>
      <c r="E409" s="33"/>
      <c r="F409" s="177" t="s">
        <v>709</v>
      </c>
      <c r="G409" s="33"/>
      <c r="H409" s="33"/>
      <c r="I409" s="98"/>
      <c r="J409" s="33"/>
      <c r="K409" s="33"/>
      <c r="L409" s="34"/>
      <c r="M409" s="178"/>
      <c r="N409" s="179"/>
      <c r="O409" s="59"/>
      <c r="P409" s="59"/>
      <c r="Q409" s="59"/>
      <c r="R409" s="59"/>
      <c r="S409" s="59"/>
      <c r="T409" s="60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8" t="s">
        <v>213</v>
      </c>
      <c r="AU409" s="18" t="s">
        <v>84</v>
      </c>
    </row>
    <row r="410" spans="1:65" s="2" customFormat="1" ht="18">
      <c r="A410" s="33"/>
      <c r="B410" s="34"/>
      <c r="C410" s="33"/>
      <c r="D410" s="176" t="s">
        <v>239</v>
      </c>
      <c r="E410" s="33"/>
      <c r="F410" s="198" t="s">
        <v>710</v>
      </c>
      <c r="G410" s="33"/>
      <c r="H410" s="33"/>
      <c r="I410" s="98"/>
      <c r="J410" s="33"/>
      <c r="K410" s="33"/>
      <c r="L410" s="34"/>
      <c r="M410" s="178"/>
      <c r="N410" s="179"/>
      <c r="O410" s="59"/>
      <c r="P410" s="59"/>
      <c r="Q410" s="59"/>
      <c r="R410" s="59"/>
      <c r="S410" s="59"/>
      <c r="T410" s="60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18" t="s">
        <v>239</v>
      </c>
      <c r="AU410" s="18" t="s">
        <v>84</v>
      </c>
    </row>
    <row r="411" spans="1:65" s="13" customFormat="1" ht="10">
      <c r="B411" s="180"/>
      <c r="D411" s="176" t="s">
        <v>215</v>
      </c>
      <c r="E411" s="181" t="s">
        <v>1</v>
      </c>
      <c r="F411" s="182" t="s">
        <v>711</v>
      </c>
      <c r="H411" s="183">
        <v>26.722999999999999</v>
      </c>
      <c r="I411" s="184"/>
      <c r="L411" s="180"/>
      <c r="M411" s="185"/>
      <c r="N411" s="186"/>
      <c r="O411" s="186"/>
      <c r="P411" s="186"/>
      <c r="Q411" s="186"/>
      <c r="R411" s="186"/>
      <c r="S411" s="186"/>
      <c r="T411" s="187"/>
      <c r="AT411" s="181" t="s">
        <v>215</v>
      </c>
      <c r="AU411" s="181" t="s">
        <v>84</v>
      </c>
      <c r="AV411" s="13" t="s">
        <v>84</v>
      </c>
      <c r="AW411" s="13" t="s">
        <v>31</v>
      </c>
      <c r="AX411" s="13" t="s">
        <v>82</v>
      </c>
      <c r="AY411" s="181" t="s">
        <v>204</v>
      </c>
    </row>
    <row r="412" spans="1:65" s="2" customFormat="1" ht="33" customHeight="1">
      <c r="A412" s="33"/>
      <c r="B412" s="162"/>
      <c r="C412" s="163" t="s">
        <v>712</v>
      </c>
      <c r="D412" s="163" t="s">
        <v>207</v>
      </c>
      <c r="E412" s="164" t="s">
        <v>713</v>
      </c>
      <c r="F412" s="165" t="s">
        <v>714</v>
      </c>
      <c r="G412" s="166" t="s">
        <v>254</v>
      </c>
      <c r="H412" s="167">
        <v>6.2E-2</v>
      </c>
      <c r="I412" s="168"/>
      <c r="J412" s="169">
        <f>ROUND(I412*H412,2)</f>
        <v>0</v>
      </c>
      <c r="K412" s="165" t="s">
        <v>211</v>
      </c>
      <c r="L412" s="34"/>
      <c r="M412" s="170" t="s">
        <v>1</v>
      </c>
      <c r="N412" s="171" t="s">
        <v>39</v>
      </c>
      <c r="O412" s="59"/>
      <c r="P412" s="172">
        <f>O412*H412</f>
        <v>0</v>
      </c>
      <c r="Q412" s="172">
        <v>0</v>
      </c>
      <c r="R412" s="172">
        <f>Q412*H412</f>
        <v>0</v>
      </c>
      <c r="S412" s="172">
        <v>0</v>
      </c>
      <c r="T412" s="173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74" t="s">
        <v>302</v>
      </c>
      <c r="AT412" s="174" t="s">
        <v>207</v>
      </c>
      <c r="AU412" s="174" t="s">
        <v>84</v>
      </c>
      <c r="AY412" s="18" t="s">
        <v>204</v>
      </c>
      <c r="BE412" s="175">
        <f>IF(N412="základní",J412,0)</f>
        <v>0</v>
      </c>
      <c r="BF412" s="175">
        <f>IF(N412="snížená",J412,0)</f>
        <v>0</v>
      </c>
      <c r="BG412" s="175">
        <f>IF(N412="zákl. přenesená",J412,0)</f>
        <v>0</v>
      </c>
      <c r="BH412" s="175">
        <f>IF(N412="sníž. přenesená",J412,0)</f>
        <v>0</v>
      </c>
      <c r="BI412" s="175">
        <f>IF(N412="nulová",J412,0)</f>
        <v>0</v>
      </c>
      <c r="BJ412" s="18" t="s">
        <v>82</v>
      </c>
      <c r="BK412" s="175">
        <f>ROUND(I412*H412,2)</f>
        <v>0</v>
      </c>
      <c r="BL412" s="18" t="s">
        <v>302</v>
      </c>
      <c r="BM412" s="174" t="s">
        <v>715</v>
      </c>
    </row>
    <row r="413" spans="1:65" s="2" customFormat="1" ht="45">
      <c r="A413" s="33"/>
      <c r="B413" s="34"/>
      <c r="C413" s="33"/>
      <c r="D413" s="176" t="s">
        <v>213</v>
      </c>
      <c r="E413" s="33"/>
      <c r="F413" s="177" t="s">
        <v>716</v>
      </c>
      <c r="G413" s="33"/>
      <c r="H413" s="33"/>
      <c r="I413" s="98"/>
      <c r="J413" s="33"/>
      <c r="K413" s="33"/>
      <c r="L413" s="34"/>
      <c r="M413" s="178"/>
      <c r="N413" s="179"/>
      <c r="O413" s="59"/>
      <c r="P413" s="59"/>
      <c r="Q413" s="59"/>
      <c r="R413" s="59"/>
      <c r="S413" s="59"/>
      <c r="T413" s="60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8" t="s">
        <v>213</v>
      </c>
      <c r="AU413" s="18" t="s">
        <v>84</v>
      </c>
    </row>
    <row r="414" spans="1:65" s="12" customFormat="1" ht="22.75" customHeight="1">
      <c r="B414" s="149"/>
      <c r="D414" s="150" t="s">
        <v>73</v>
      </c>
      <c r="E414" s="160" t="s">
        <v>717</v>
      </c>
      <c r="F414" s="160" t="s">
        <v>718</v>
      </c>
      <c r="I414" s="152"/>
      <c r="J414" s="161">
        <f>BK414</f>
        <v>0</v>
      </c>
      <c r="L414" s="149"/>
      <c r="M414" s="154"/>
      <c r="N414" s="155"/>
      <c r="O414" s="155"/>
      <c r="P414" s="156">
        <f>SUM(P415:P428)</f>
        <v>0</v>
      </c>
      <c r="Q414" s="155"/>
      <c r="R414" s="156">
        <f>SUM(R415:R428)</f>
        <v>3.64E-3</v>
      </c>
      <c r="S414" s="155"/>
      <c r="T414" s="157">
        <f>SUM(T415:T428)</f>
        <v>0</v>
      </c>
      <c r="AR414" s="150" t="s">
        <v>84</v>
      </c>
      <c r="AT414" s="158" t="s">
        <v>73</v>
      </c>
      <c r="AU414" s="158" t="s">
        <v>82</v>
      </c>
      <c r="AY414" s="150" t="s">
        <v>204</v>
      </c>
      <c r="BK414" s="159">
        <f>SUM(BK415:BK428)</f>
        <v>0</v>
      </c>
    </row>
    <row r="415" spans="1:65" s="2" customFormat="1" ht="33" customHeight="1">
      <c r="A415" s="33"/>
      <c r="B415" s="162"/>
      <c r="C415" s="163" t="s">
        <v>719</v>
      </c>
      <c r="D415" s="163" t="s">
        <v>207</v>
      </c>
      <c r="E415" s="164" t="s">
        <v>720</v>
      </c>
      <c r="F415" s="165" t="s">
        <v>721</v>
      </c>
      <c r="G415" s="166" t="s">
        <v>722</v>
      </c>
      <c r="H415" s="167">
        <v>2</v>
      </c>
      <c r="I415" s="168"/>
      <c r="J415" s="169">
        <f>ROUND(I415*H415,2)</f>
        <v>0</v>
      </c>
      <c r="K415" s="165" t="s">
        <v>611</v>
      </c>
      <c r="L415" s="34"/>
      <c r="M415" s="170" t="s">
        <v>1</v>
      </c>
      <c r="N415" s="171" t="s">
        <v>39</v>
      </c>
      <c r="O415" s="59"/>
      <c r="P415" s="172">
        <f>O415*H415</f>
        <v>0</v>
      </c>
      <c r="Q415" s="172">
        <v>5.1999999999999995E-4</v>
      </c>
      <c r="R415" s="172">
        <f>Q415*H415</f>
        <v>1.0399999999999999E-3</v>
      </c>
      <c r="S415" s="172">
        <v>0</v>
      </c>
      <c r="T415" s="173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74" t="s">
        <v>302</v>
      </c>
      <c r="AT415" s="174" t="s">
        <v>207</v>
      </c>
      <c r="AU415" s="174" t="s">
        <v>84</v>
      </c>
      <c r="AY415" s="18" t="s">
        <v>204</v>
      </c>
      <c r="BE415" s="175">
        <f>IF(N415="základní",J415,0)</f>
        <v>0</v>
      </c>
      <c r="BF415" s="175">
        <f>IF(N415="snížená",J415,0)</f>
        <v>0</v>
      </c>
      <c r="BG415" s="175">
        <f>IF(N415="zákl. přenesená",J415,0)</f>
        <v>0</v>
      </c>
      <c r="BH415" s="175">
        <f>IF(N415="sníž. přenesená",J415,0)</f>
        <v>0</v>
      </c>
      <c r="BI415" s="175">
        <f>IF(N415="nulová",J415,0)</f>
        <v>0</v>
      </c>
      <c r="BJ415" s="18" t="s">
        <v>82</v>
      </c>
      <c r="BK415" s="175">
        <f>ROUND(I415*H415,2)</f>
        <v>0</v>
      </c>
      <c r="BL415" s="18" t="s">
        <v>302</v>
      </c>
      <c r="BM415" s="174" t="s">
        <v>723</v>
      </c>
    </row>
    <row r="416" spans="1:65" s="2" customFormat="1" ht="18">
      <c r="A416" s="33"/>
      <c r="B416" s="34"/>
      <c r="C416" s="33"/>
      <c r="D416" s="176" t="s">
        <v>213</v>
      </c>
      <c r="E416" s="33"/>
      <c r="F416" s="177" t="s">
        <v>724</v>
      </c>
      <c r="G416" s="33"/>
      <c r="H416" s="33"/>
      <c r="I416" s="98"/>
      <c r="J416" s="33"/>
      <c r="K416" s="33"/>
      <c r="L416" s="34"/>
      <c r="M416" s="178"/>
      <c r="N416" s="179"/>
      <c r="O416" s="59"/>
      <c r="P416" s="59"/>
      <c r="Q416" s="59"/>
      <c r="R416" s="59"/>
      <c r="S416" s="59"/>
      <c r="T416" s="60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8" t="s">
        <v>213</v>
      </c>
      <c r="AU416" s="18" t="s">
        <v>84</v>
      </c>
    </row>
    <row r="417" spans="1:65" s="2" customFormat="1" ht="33" customHeight="1">
      <c r="A417" s="33"/>
      <c r="B417" s="162"/>
      <c r="C417" s="163" t="s">
        <v>725</v>
      </c>
      <c r="D417" s="163" t="s">
        <v>207</v>
      </c>
      <c r="E417" s="164" t="s">
        <v>726</v>
      </c>
      <c r="F417" s="165" t="s">
        <v>727</v>
      </c>
      <c r="G417" s="166" t="s">
        <v>722</v>
      </c>
      <c r="H417" s="167">
        <v>3</v>
      </c>
      <c r="I417" s="168"/>
      <c r="J417" s="169">
        <f>ROUND(I417*H417,2)</f>
        <v>0</v>
      </c>
      <c r="K417" s="165" t="s">
        <v>611</v>
      </c>
      <c r="L417" s="34"/>
      <c r="M417" s="170" t="s">
        <v>1</v>
      </c>
      <c r="N417" s="171" t="s">
        <v>39</v>
      </c>
      <c r="O417" s="59"/>
      <c r="P417" s="172">
        <f>O417*H417</f>
        <v>0</v>
      </c>
      <c r="Q417" s="172">
        <v>5.1999999999999995E-4</v>
      </c>
      <c r="R417" s="172">
        <f>Q417*H417</f>
        <v>1.5599999999999998E-3</v>
      </c>
      <c r="S417" s="172">
        <v>0</v>
      </c>
      <c r="T417" s="173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74" t="s">
        <v>302</v>
      </c>
      <c r="AT417" s="174" t="s">
        <v>207</v>
      </c>
      <c r="AU417" s="174" t="s">
        <v>84</v>
      </c>
      <c r="AY417" s="18" t="s">
        <v>204</v>
      </c>
      <c r="BE417" s="175">
        <f>IF(N417="základní",J417,0)</f>
        <v>0</v>
      </c>
      <c r="BF417" s="175">
        <f>IF(N417="snížená",J417,0)</f>
        <v>0</v>
      </c>
      <c r="BG417" s="175">
        <f>IF(N417="zákl. přenesená",J417,0)</f>
        <v>0</v>
      </c>
      <c r="BH417" s="175">
        <f>IF(N417="sníž. přenesená",J417,0)</f>
        <v>0</v>
      </c>
      <c r="BI417" s="175">
        <f>IF(N417="nulová",J417,0)</f>
        <v>0</v>
      </c>
      <c r="BJ417" s="18" t="s">
        <v>82</v>
      </c>
      <c r="BK417" s="175">
        <f>ROUND(I417*H417,2)</f>
        <v>0</v>
      </c>
      <c r="BL417" s="18" t="s">
        <v>302</v>
      </c>
      <c r="BM417" s="174" t="s">
        <v>728</v>
      </c>
    </row>
    <row r="418" spans="1:65" s="2" customFormat="1" ht="18">
      <c r="A418" s="33"/>
      <c r="B418" s="34"/>
      <c r="C418" s="33"/>
      <c r="D418" s="176" t="s">
        <v>213</v>
      </c>
      <c r="E418" s="33"/>
      <c r="F418" s="177" t="s">
        <v>729</v>
      </c>
      <c r="G418" s="33"/>
      <c r="H418" s="33"/>
      <c r="I418" s="98"/>
      <c r="J418" s="33"/>
      <c r="K418" s="33"/>
      <c r="L418" s="34"/>
      <c r="M418" s="178"/>
      <c r="N418" s="179"/>
      <c r="O418" s="59"/>
      <c r="P418" s="59"/>
      <c r="Q418" s="59"/>
      <c r="R418" s="59"/>
      <c r="S418" s="59"/>
      <c r="T418" s="60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8" t="s">
        <v>213</v>
      </c>
      <c r="AU418" s="18" t="s">
        <v>84</v>
      </c>
    </row>
    <row r="419" spans="1:65" s="2" customFormat="1" ht="33" customHeight="1">
      <c r="A419" s="33"/>
      <c r="B419" s="162"/>
      <c r="C419" s="163" t="s">
        <v>730</v>
      </c>
      <c r="D419" s="163" t="s">
        <v>207</v>
      </c>
      <c r="E419" s="164" t="s">
        <v>731</v>
      </c>
      <c r="F419" s="165" t="s">
        <v>732</v>
      </c>
      <c r="G419" s="166" t="s">
        <v>722</v>
      </c>
      <c r="H419" s="167">
        <v>2</v>
      </c>
      <c r="I419" s="168"/>
      <c r="J419" s="169">
        <f>ROUND(I419*H419,2)</f>
        <v>0</v>
      </c>
      <c r="K419" s="165" t="s">
        <v>611</v>
      </c>
      <c r="L419" s="34"/>
      <c r="M419" s="170" t="s">
        <v>1</v>
      </c>
      <c r="N419" s="171" t="s">
        <v>39</v>
      </c>
      <c r="O419" s="59"/>
      <c r="P419" s="172">
        <f>O419*H419</f>
        <v>0</v>
      </c>
      <c r="Q419" s="172">
        <v>5.1999999999999995E-4</v>
      </c>
      <c r="R419" s="172">
        <f>Q419*H419</f>
        <v>1.0399999999999999E-3</v>
      </c>
      <c r="S419" s="172">
        <v>0</v>
      </c>
      <c r="T419" s="173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74" t="s">
        <v>302</v>
      </c>
      <c r="AT419" s="174" t="s">
        <v>207</v>
      </c>
      <c r="AU419" s="174" t="s">
        <v>84</v>
      </c>
      <c r="AY419" s="18" t="s">
        <v>204</v>
      </c>
      <c r="BE419" s="175">
        <f>IF(N419="základní",J419,0)</f>
        <v>0</v>
      </c>
      <c r="BF419" s="175">
        <f>IF(N419="snížená",J419,0)</f>
        <v>0</v>
      </c>
      <c r="BG419" s="175">
        <f>IF(N419="zákl. přenesená",J419,0)</f>
        <v>0</v>
      </c>
      <c r="BH419" s="175">
        <f>IF(N419="sníž. přenesená",J419,0)</f>
        <v>0</v>
      </c>
      <c r="BI419" s="175">
        <f>IF(N419="nulová",J419,0)</f>
        <v>0</v>
      </c>
      <c r="BJ419" s="18" t="s">
        <v>82</v>
      </c>
      <c r="BK419" s="175">
        <f>ROUND(I419*H419,2)</f>
        <v>0</v>
      </c>
      <c r="BL419" s="18" t="s">
        <v>302</v>
      </c>
      <c r="BM419" s="174" t="s">
        <v>733</v>
      </c>
    </row>
    <row r="420" spans="1:65" s="2" customFormat="1" ht="18">
      <c r="A420" s="33"/>
      <c r="B420" s="34"/>
      <c r="C420" s="33"/>
      <c r="D420" s="176" t="s">
        <v>213</v>
      </c>
      <c r="E420" s="33"/>
      <c r="F420" s="177" t="s">
        <v>734</v>
      </c>
      <c r="G420" s="33"/>
      <c r="H420" s="33"/>
      <c r="I420" s="98"/>
      <c r="J420" s="33"/>
      <c r="K420" s="33"/>
      <c r="L420" s="34"/>
      <c r="M420" s="178"/>
      <c r="N420" s="179"/>
      <c r="O420" s="59"/>
      <c r="P420" s="59"/>
      <c r="Q420" s="59"/>
      <c r="R420" s="59"/>
      <c r="S420" s="59"/>
      <c r="T420" s="60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8" t="s">
        <v>213</v>
      </c>
      <c r="AU420" s="18" t="s">
        <v>84</v>
      </c>
    </row>
    <row r="421" spans="1:65" s="2" customFormat="1" ht="14.5" customHeight="1">
      <c r="A421" s="33"/>
      <c r="B421" s="162"/>
      <c r="C421" s="163" t="s">
        <v>735</v>
      </c>
      <c r="D421" s="163" t="s">
        <v>207</v>
      </c>
      <c r="E421" s="164" t="s">
        <v>736</v>
      </c>
      <c r="F421" s="165" t="s">
        <v>737</v>
      </c>
      <c r="G421" s="166" t="s">
        <v>230</v>
      </c>
      <c r="H421" s="167">
        <v>2</v>
      </c>
      <c r="I421" s="168"/>
      <c r="J421" s="169">
        <f>ROUND(I421*H421,2)</f>
        <v>0</v>
      </c>
      <c r="K421" s="165" t="s">
        <v>1</v>
      </c>
      <c r="L421" s="34"/>
      <c r="M421" s="170" t="s">
        <v>1</v>
      </c>
      <c r="N421" s="171" t="s">
        <v>39</v>
      </c>
      <c r="O421" s="59"/>
      <c r="P421" s="172">
        <f>O421*H421</f>
        <v>0</v>
      </c>
      <c r="Q421" s="172">
        <v>0</v>
      </c>
      <c r="R421" s="172">
        <f>Q421*H421</f>
        <v>0</v>
      </c>
      <c r="S421" s="172">
        <v>0</v>
      </c>
      <c r="T421" s="173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74" t="s">
        <v>302</v>
      </c>
      <c r="AT421" s="174" t="s">
        <v>207</v>
      </c>
      <c r="AU421" s="174" t="s">
        <v>84</v>
      </c>
      <c r="AY421" s="18" t="s">
        <v>204</v>
      </c>
      <c r="BE421" s="175">
        <f>IF(N421="základní",J421,0)</f>
        <v>0</v>
      </c>
      <c r="BF421" s="175">
        <f>IF(N421="snížená",J421,0)</f>
        <v>0</v>
      </c>
      <c r="BG421" s="175">
        <f>IF(N421="zákl. přenesená",J421,0)</f>
        <v>0</v>
      </c>
      <c r="BH421" s="175">
        <f>IF(N421="sníž. přenesená",J421,0)</f>
        <v>0</v>
      </c>
      <c r="BI421" s="175">
        <f>IF(N421="nulová",J421,0)</f>
        <v>0</v>
      </c>
      <c r="BJ421" s="18" t="s">
        <v>82</v>
      </c>
      <c r="BK421" s="175">
        <f>ROUND(I421*H421,2)</f>
        <v>0</v>
      </c>
      <c r="BL421" s="18" t="s">
        <v>302</v>
      </c>
      <c r="BM421" s="174" t="s">
        <v>738</v>
      </c>
    </row>
    <row r="422" spans="1:65" s="2" customFormat="1" ht="10">
      <c r="A422" s="33"/>
      <c r="B422" s="34"/>
      <c r="C422" s="33"/>
      <c r="D422" s="176" t="s">
        <v>213</v>
      </c>
      <c r="E422" s="33"/>
      <c r="F422" s="177" t="s">
        <v>737</v>
      </c>
      <c r="G422" s="33"/>
      <c r="H422" s="33"/>
      <c r="I422" s="98"/>
      <c r="J422" s="33"/>
      <c r="K422" s="33"/>
      <c r="L422" s="34"/>
      <c r="M422" s="178"/>
      <c r="N422" s="179"/>
      <c r="O422" s="59"/>
      <c r="P422" s="59"/>
      <c r="Q422" s="59"/>
      <c r="R422" s="59"/>
      <c r="S422" s="59"/>
      <c r="T422" s="60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8" t="s">
        <v>213</v>
      </c>
      <c r="AU422" s="18" t="s">
        <v>84</v>
      </c>
    </row>
    <row r="423" spans="1:65" s="2" customFormat="1" ht="14.5" customHeight="1">
      <c r="A423" s="33"/>
      <c r="B423" s="162"/>
      <c r="C423" s="163" t="s">
        <v>739</v>
      </c>
      <c r="D423" s="163" t="s">
        <v>207</v>
      </c>
      <c r="E423" s="164" t="s">
        <v>740</v>
      </c>
      <c r="F423" s="165" t="s">
        <v>741</v>
      </c>
      <c r="G423" s="166" t="s">
        <v>230</v>
      </c>
      <c r="H423" s="167">
        <v>4</v>
      </c>
      <c r="I423" s="168"/>
      <c r="J423" s="169">
        <f>ROUND(I423*H423,2)</f>
        <v>0</v>
      </c>
      <c r="K423" s="165" t="s">
        <v>1</v>
      </c>
      <c r="L423" s="34"/>
      <c r="M423" s="170" t="s">
        <v>1</v>
      </c>
      <c r="N423" s="171" t="s">
        <v>39</v>
      </c>
      <c r="O423" s="59"/>
      <c r="P423" s="172">
        <f>O423*H423</f>
        <v>0</v>
      </c>
      <c r="Q423" s="172">
        <v>0</v>
      </c>
      <c r="R423" s="172">
        <f>Q423*H423</f>
        <v>0</v>
      </c>
      <c r="S423" s="172">
        <v>0</v>
      </c>
      <c r="T423" s="173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74" t="s">
        <v>302</v>
      </c>
      <c r="AT423" s="174" t="s">
        <v>207</v>
      </c>
      <c r="AU423" s="174" t="s">
        <v>84</v>
      </c>
      <c r="AY423" s="18" t="s">
        <v>204</v>
      </c>
      <c r="BE423" s="175">
        <f>IF(N423="základní",J423,0)</f>
        <v>0</v>
      </c>
      <c r="BF423" s="175">
        <f>IF(N423="snížená",J423,0)</f>
        <v>0</v>
      </c>
      <c r="BG423" s="175">
        <f>IF(N423="zákl. přenesená",J423,0)</f>
        <v>0</v>
      </c>
      <c r="BH423" s="175">
        <f>IF(N423="sníž. přenesená",J423,0)</f>
        <v>0</v>
      </c>
      <c r="BI423" s="175">
        <f>IF(N423="nulová",J423,0)</f>
        <v>0</v>
      </c>
      <c r="BJ423" s="18" t="s">
        <v>82</v>
      </c>
      <c r="BK423" s="175">
        <f>ROUND(I423*H423,2)</f>
        <v>0</v>
      </c>
      <c r="BL423" s="18" t="s">
        <v>302</v>
      </c>
      <c r="BM423" s="174" t="s">
        <v>742</v>
      </c>
    </row>
    <row r="424" spans="1:65" s="2" customFormat="1" ht="10">
      <c r="A424" s="33"/>
      <c r="B424" s="34"/>
      <c r="C424" s="33"/>
      <c r="D424" s="176" t="s">
        <v>213</v>
      </c>
      <c r="E424" s="33"/>
      <c r="F424" s="177" t="s">
        <v>741</v>
      </c>
      <c r="G424" s="33"/>
      <c r="H424" s="33"/>
      <c r="I424" s="98"/>
      <c r="J424" s="33"/>
      <c r="K424" s="33"/>
      <c r="L424" s="34"/>
      <c r="M424" s="178"/>
      <c r="N424" s="179"/>
      <c r="O424" s="59"/>
      <c r="P424" s="59"/>
      <c r="Q424" s="59"/>
      <c r="R424" s="59"/>
      <c r="S424" s="59"/>
      <c r="T424" s="60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8" t="s">
        <v>213</v>
      </c>
      <c r="AU424" s="18" t="s">
        <v>84</v>
      </c>
    </row>
    <row r="425" spans="1:65" s="2" customFormat="1" ht="22" customHeight="1">
      <c r="A425" s="33"/>
      <c r="B425" s="162"/>
      <c r="C425" s="163" t="s">
        <v>743</v>
      </c>
      <c r="D425" s="163" t="s">
        <v>207</v>
      </c>
      <c r="E425" s="164" t="s">
        <v>744</v>
      </c>
      <c r="F425" s="165" t="s">
        <v>745</v>
      </c>
      <c r="G425" s="166" t="s">
        <v>230</v>
      </c>
      <c r="H425" s="167">
        <v>1</v>
      </c>
      <c r="I425" s="168"/>
      <c r="J425" s="169">
        <f>ROUND(I425*H425,2)</f>
        <v>0</v>
      </c>
      <c r="K425" s="165" t="s">
        <v>1</v>
      </c>
      <c r="L425" s="34"/>
      <c r="M425" s="170" t="s">
        <v>1</v>
      </c>
      <c r="N425" s="171" t="s">
        <v>39</v>
      </c>
      <c r="O425" s="59"/>
      <c r="P425" s="172">
        <f>O425*H425</f>
        <v>0</v>
      </c>
      <c r="Q425" s="172">
        <v>0</v>
      </c>
      <c r="R425" s="172">
        <f>Q425*H425</f>
        <v>0</v>
      </c>
      <c r="S425" s="172">
        <v>0</v>
      </c>
      <c r="T425" s="173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74" t="s">
        <v>302</v>
      </c>
      <c r="AT425" s="174" t="s">
        <v>207</v>
      </c>
      <c r="AU425" s="174" t="s">
        <v>84</v>
      </c>
      <c r="AY425" s="18" t="s">
        <v>204</v>
      </c>
      <c r="BE425" s="175">
        <f>IF(N425="základní",J425,0)</f>
        <v>0</v>
      </c>
      <c r="BF425" s="175">
        <f>IF(N425="snížená",J425,0)</f>
        <v>0</v>
      </c>
      <c r="BG425" s="175">
        <f>IF(N425="zákl. přenesená",J425,0)</f>
        <v>0</v>
      </c>
      <c r="BH425" s="175">
        <f>IF(N425="sníž. přenesená",J425,0)</f>
        <v>0</v>
      </c>
      <c r="BI425" s="175">
        <f>IF(N425="nulová",J425,0)</f>
        <v>0</v>
      </c>
      <c r="BJ425" s="18" t="s">
        <v>82</v>
      </c>
      <c r="BK425" s="175">
        <f>ROUND(I425*H425,2)</f>
        <v>0</v>
      </c>
      <c r="BL425" s="18" t="s">
        <v>302</v>
      </c>
      <c r="BM425" s="174" t="s">
        <v>746</v>
      </c>
    </row>
    <row r="426" spans="1:65" s="2" customFormat="1" ht="18">
      <c r="A426" s="33"/>
      <c r="B426" s="34"/>
      <c r="C426" s="33"/>
      <c r="D426" s="176" t="s">
        <v>213</v>
      </c>
      <c r="E426" s="33"/>
      <c r="F426" s="177" t="s">
        <v>745</v>
      </c>
      <c r="G426" s="33"/>
      <c r="H426" s="33"/>
      <c r="I426" s="98"/>
      <c r="J426" s="33"/>
      <c r="K426" s="33"/>
      <c r="L426" s="34"/>
      <c r="M426" s="178"/>
      <c r="N426" s="179"/>
      <c r="O426" s="59"/>
      <c r="P426" s="59"/>
      <c r="Q426" s="59"/>
      <c r="R426" s="59"/>
      <c r="S426" s="59"/>
      <c r="T426" s="60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8" t="s">
        <v>213</v>
      </c>
      <c r="AU426" s="18" t="s">
        <v>84</v>
      </c>
    </row>
    <row r="427" spans="1:65" s="2" customFormat="1" ht="22" customHeight="1">
      <c r="A427" s="33"/>
      <c r="B427" s="162"/>
      <c r="C427" s="163" t="s">
        <v>747</v>
      </c>
      <c r="D427" s="163" t="s">
        <v>207</v>
      </c>
      <c r="E427" s="164" t="s">
        <v>748</v>
      </c>
      <c r="F427" s="165" t="s">
        <v>749</v>
      </c>
      <c r="G427" s="166" t="s">
        <v>254</v>
      </c>
      <c r="H427" s="167">
        <v>4.0000000000000001E-3</v>
      </c>
      <c r="I427" s="168"/>
      <c r="J427" s="169">
        <f>ROUND(I427*H427,2)</f>
        <v>0</v>
      </c>
      <c r="K427" s="165" t="s">
        <v>211</v>
      </c>
      <c r="L427" s="34"/>
      <c r="M427" s="170" t="s">
        <v>1</v>
      </c>
      <c r="N427" s="171" t="s">
        <v>39</v>
      </c>
      <c r="O427" s="59"/>
      <c r="P427" s="172">
        <f>O427*H427</f>
        <v>0</v>
      </c>
      <c r="Q427" s="172">
        <v>0</v>
      </c>
      <c r="R427" s="172">
        <f>Q427*H427</f>
        <v>0</v>
      </c>
      <c r="S427" s="172">
        <v>0</v>
      </c>
      <c r="T427" s="173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74" t="s">
        <v>302</v>
      </c>
      <c r="AT427" s="174" t="s">
        <v>207</v>
      </c>
      <c r="AU427" s="174" t="s">
        <v>84</v>
      </c>
      <c r="AY427" s="18" t="s">
        <v>204</v>
      </c>
      <c r="BE427" s="175">
        <f>IF(N427="základní",J427,0)</f>
        <v>0</v>
      </c>
      <c r="BF427" s="175">
        <f>IF(N427="snížená",J427,0)</f>
        <v>0</v>
      </c>
      <c r="BG427" s="175">
        <f>IF(N427="zákl. přenesená",J427,0)</f>
        <v>0</v>
      </c>
      <c r="BH427" s="175">
        <f>IF(N427="sníž. přenesená",J427,0)</f>
        <v>0</v>
      </c>
      <c r="BI427" s="175">
        <f>IF(N427="nulová",J427,0)</f>
        <v>0</v>
      </c>
      <c r="BJ427" s="18" t="s">
        <v>82</v>
      </c>
      <c r="BK427" s="175">
        <f>ROUND(I427*H427,2)</f>
        <v>0</v>
      </c>
      <c r="BL427" s="18" t="s">
        <v>302</v>
      </c>
      <c r="BM427" s="174" t="s">
        <v>750</v>
      </c>
    </row>
    <row r="428" spans="1:65" s="2" customFormat="1" ht="36">
      <c r="A428" s="33"/>
      <c r="B428" s="34"/>
      <c r="C428" s="33"/>
      <c r="D428" s="176" t="s">
        <v>213</v>
      </c>
      <c r="E428" s="33"/>
      <c r="F428" s="177" t="s">
        <v>751</v>
      </c>
      <c r="G428" s="33"/>
      <c r="H428" s="33"/>
      <c r="I428" s="98"/>
      <c r="J428" s="33"/>
      <c r="K428" s="33"/>
      <c r="L428" s="34"/>
      <c r="M428" s="178"/>
      <c r="N428" s="179"/>
      <c r="O428" s="59"/>
      <c r="P428" s="59"/>
      <c r="Q428" s="59"/>
      <c r="R428" s="59"/>
      <c r="S428" s="59"/>
      <c r="T428" s="60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8" t="s">
        <v>213</v>
      </c>
      <c r="AU428" s="18" t="s">
        <v>84</v>
      </c>
    </row>
    <row r="429" spans="1:65" s="12" customFormat="1" ht="22.75" customHeight="1">
      <c r="B429" s="149"/>
      <c r="D429" s="150" t="s">
        <v>73</v>
      </c>
      <c r="E429" s="160" t="s">
        <v>752</v>
      </c>
      <c r="F429" s="160" t="s">
        <v>753</v>
      </c>
      <c r="I429" s="152"/>
      <c r="J429" s="161">
        <f>BK429</f>
        <v>0</v>
      </c>
      <c r="L429" s="149"/>
      <c r="M429" s="154"/>
      <c r="N429" s="155"/>
      <c r="O429" s="155"/>
      <c r="P429" s="156">
        <f>SUM(P430:P443)</f>
        <v>0</v>
      </c>
      <c r="Q429" s="155"/>
      <c r="R429" s="156">
        <f>SUM(R430:R443)</f>
        <v>6.1834300000000002E-2</v>
      </c>
      <c r="S429" s="155"/>
      <c r="T429" s="157">
        <f>SUM(T430:T443)</f>
        <v>0.11623499999999999</v>
      </c>
      <c r="AR429" s="150" t="s">
        <v>84</v>
      </c>
      <c r="AT429" s="158" t="s">
        <v>73</v>
      </c>
      <c r="AU429" s="158" t="s">
        <v>82</v>
      </c>
      <c r="AY429" s="150" t="s">
        <v>204</v>
      </c>
      <c r="BK429" s="159">
        <f>SUM(BK430:BK443)</f>
        <v>0</v>
      </c>
    </row>
    <row r="430" spans="1:65" s="2" customFormat="1" ht="44" customHeight="1">
      <c r="A430" s="33"/>
      <c r="B430" s="162"/>
      <c r="C430" s="163" t="s">
        <v>754</v>
      </c>
      <c r="D430" s="163" t="s">
        <v>207</v>
      </c>
      <c r="E430" s="164" t="s">
        <v>755</v>
      </c>
      <c r="F430" s="165" t="s">
        <v>756</v>
      </c>
      <c r="G430" s="166" t="s">
        <v>224</v>
      </c>
      <c r="H430" s="167">
        <v>4.0999999999999996</v>
      </c>
      <c r="I430" s="168"/>
      <c r="J430" s="169">
        <f>ROUND(I430*H430,2)</f>
        <v>0</v>
      </c>
      <c r="K430" s="165" t="s">
        <v>211</v>
      </c>
      <c r="L430" s="34"/>
      <c r="M430" s="170" t="s">
        <v>1</v>
      </c>
      <c r="N430" s="171" t="s">
        <v>39</v>
      </c>
      <c r="O430" s="59"/>
      <c r="P430" s="172">
        <f>O430*H430</f>
        <v>0</v>
      </c>
      <c r="Q430" s="172">
        <v>0</v>
      </c>
      <c r="R430" s="172">
        <f>Q430*H430</f>
        <v>0</v>
      </c>
      <c r="S430" s="172">
        <v>2.835E-2</v>
      </c>
      <c r="T430" s="173">
        <f>S430*H430</f>
        <v>0.11623499999999999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74" t="s">
        <v>302</v>
      </c>
      <c r="AT430" s="174" t="s">
        <v>207</v>
      </c>
      <c r="AU430" s="174" t="s">
        <v>84</v>
      </c>
      <c r="AY430" s="18" t="s">
        <v>204</v>
      </c>
      <c r="BE430" s="175">
        <f>IF(N430="základní",J430,0)</f>
        <v>0</v>
      </c>
      <c r="BF430" s="175">
        <f>IF(N430="snížená",J430,0)</f>
        <v>0</v>
      </c>
      <c r="BG430" s="175">
        <f>IF(N430="zákl. přenesená",J430,0)</f>
        <v>0</v>
      </c>
      <c r="BH430" s="175">
        <f>IF(N430="sníž. přenesená",J430,0)</f>
        <v>0</v>
      </c>
      <c r="BI430" s="175">
        <f>IF(N430="nulová",J430,0)</f>
        <v>0</v>
      </c>
      <c r="BJ430" s="18" t="s">
        <v>82</v>
      </c>
      <c r="BK430" s="175">
        <f>ROUND(I430*H430,2)</f>
        <v>0</v>
      </c>
      <c r="BL430" s="18" t="s">
        <v>302</v>
      </c>
      <c r="BM430" s="174" t="s">
        <v>757</v>
      </c>
    </row>
    <row r="431" spans="1:65" s="2" customFormat="1" ht="36">
      <c r="A431" s="33"/>
      <c r="B431" s="34"/>
      <c r="C431" s="33"/>
      <c r="D431" s="176" t="s">
        <v>213</v>
      </c>
      <c r="E431" s="33"/>
      <c r="F431" s="177" t="s">
        <v>758</v>
      </c>
      <c r="G431" s="33"/>
      <c r="H431" s="33"/>
      <c r="I431" s="98"/>
      <c r="J431" s="33"/>
      <c r="K431" s="33"/>
      <c r="L431" s="34"/>
      <c r="M431" s="178"/>
      <c r="N431" s="179"/>
      <c r="O431" s="59"/>
      <c r="P431" s="59"/>
      <c r="Q431" s="59"/>
      <c r="R431" s="59"/>
      <c r="S431" s="59"/>
      <c r="T431" s="60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8" t="s">
        <v>213</v>
      </c>
      <c r="AU431" s="18" t="s">
        <v>84</v>
      </c>
    </row>
    <row r="432" spans="1:65" s="13" customFormat="1" ht="10">
      <c r="B432" s="180"/>
      <c r="D432" s="176" t="s">
        <v>215</v>
      </c>
      <c r="E432" s="181" t="s">
        <v>1</v>
      </c>
      <c r="F432" s="182" t="s">
        <v>759</v>
      </c>
      <c r="H432" s="183">
        <v>4.0999999999999996</v>
      </c>
      <c r="I432" s="184"/>
      <c r="L432" s="180"/>
      <c r="M432" s="185"/>
      <c r="N432" s="186"/>
      <c r="O432" s="186"/>
      <c r="P432" s="186"/>
      <c r="Q432" s="186"/>
      <c r="R432" s="186"/>
      <c r="S432" s="186"/>
      <c r="T432" s="187"/>
      <c r="AT432" s="181" t="s">
        <v>215</v>
      </c>
      <c r="AU432" s="181" t="s">
        <v>84</v>
      </c>
      <c r="AV432" s="13" t="s">
        <v>84</v>
      </c>
      <c r="AW432" s="13" t="s">
        <v>31</v>
      </c>
      <c r="AX432" s="13" t="s">
        <v>82</v>
      </c>
      <c r="AY432" s="181" t="s">
        <v>204</v>
      </c>
    </row>
    <row r="433" spans="1:65" s="2" customFormat="1" ht="22" customHeight="1">
      <c r="A433" s="33"/>
      <c r="B433" s="162"/>
      <c r="C433" s="163" t="s">
        <v>760</v>
      </c>
      <c r="D433" s="163" t="s">
        <v>207</v>
      </c>
      <c r="E433" s="164" t="s">
        <v>761</v>
      </c>
      <c r="F433" s="165" t="s">
        <v>762</v>
      </c>
      <c r="G433" s="166" t="s">
        <v>224</v>
      </c>
      <c r="H433" s="167">
        <v>25.45</v>
      </c>
      <c r="I433" s="168"/>
      <c r="J433" s="169">
        <f>ROUND(I433*H433,2)</f>
        <v>0</v>
      </c>
      <c r="K433" s="165" t="s">
        <v>211</v>
      </c>
      <c r="L433" s="34"/>
      <c r="M433" s="170" t="s">
        <v>1</v>
      </c>
      <c r="N433" s="171" t="s">
        <v>39</v>
      </c>
      <c r="O433" s="59"/>
      <c r="P433" s="172">
        <f>O433*H433</f>
        <v>0</v>
      </c>
      <c r="Q433" s="172">
        <v>0</v>
      </c>
      <c r="R433" s="172">
        <f>Q433*H433</f>
        <v>0</v>
      </c>
      <c r="S433" s="172">
        <v>0</v>
      </c>
      <c r="T433" s="173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74" t="s">
        <v>302</v>
      </c>
      <c r="AT433" s="174" t="s">
        <v>207</v>
      </c>
      <c r="AU433" s="174" t="s">
        <v>84</v>
      </c>
      <c r="AY433" s="18" t="s">
        <v>204</v>
      </c>
      <c r="BE433" s="175">
        <f>IF(N433="základní",J433,0)</f>
        <v>0</v>
      </c>
      <c r="BF433" s="175">
        <f>IF(N433="snížená",J433,0)</f>
        <v>0</v>
      </c>
      <c r="BG433" s="175">
        <f>IF(N433="zákl. přenesená",J433,0)</f>
        <v>0</v>
      </c>
      <c r="BH433" s="175">
        <f>IF(N433="sníž. přenesená",J433,0)</f>
        <v>0</v>
      </c>
      <c r="BI433" s="175">
        <f>IF(N433="nulová",J433,0)</f>
        <v>0</v>
      </c>
      <c r="BJ433" s="18" t="s">
        <v>82</v>
      </c>
      <c r="BK433" s="175">
        <f>ROUND(I433*H433,2)</f>
        <v>0</v>
      </c>
      <c r="BL433" s="18" t="s">
        <v>302</v>
      </c>
      <c r="BM433" s="174" t="s">
        <v>763</v>
      </c>
    </row>
    <row r="434" spans="1:65" s="2" customFormat="1" ht="36">
      <c r="A434" s="33"/>
      <c r="B434" s="34"/>
      <c r="C434" s="33"/>
      <c r="D434" s="176" t="s">
        <v>213</v>
      </c>
      <c r="E434" s="33"/>
      <c r="F434" s="177" t="s">
        <v>764</v>
      </c>
      <c r="G434" s="33"/>
      <c r="H434" s="33"/>
      <c r="I434" s="98"/>
      <c r="J434" s="33"/>
      <c r="K434" s="33"/>
      <c r="L434" s="34"/>
      <c r="M434" s="178"/>
      <c r="N434" s="179"/>
      <c r="O434" s="59"/>
      <c r="P434" s="59"/>
      <c r="Q434" s="59"/>
      <c r="R434" s="59"/>
      <c r="S434" s="59"/>
      <c r="T434" s="60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8" t="s">
        <v>213</v>
      </c>
      <c r="AU434" s="18" t="s">
        <v>84</v>
      </c>
    </row>
    <row r="435" spans="1:65" s="13" customFormat="1" ht="10">
      <c r="B435" s="180"/>
      <c r="D435" s="176" t="s">
        <v>215</v>
      </c>
      <c r="E435" s="181" t="s">
        <v>1</v>
      </c>
      <c r="F435" s="182" t="s">
        <v>155</v>
      </c>
      <c r="H435" s="183">
        <v>25.45</v>
      </c>
      <c r="I435" s="184"/>
      <c r="L435" s="180"/>
      <c r="M435" s="185"/>
      <c r="N435" s="186"/>
      <c r="O435" s="186"/>
      <c r="P435" s="186"/>
      <c r="Q435" s="186"/>
      <c r="R435" s="186"/>
      <c r="S435" s="186"/>
      <c r="T435" s="187"/>
      <c r="AT435" s="181" t="s">
        <v>215</v>
      </c>
      <c r="AU435" s="181" t="s">
        <v>84</v>
      </c>
      <c r="AV435" s="13" t="s">
        <v>84</v>
      </c>
      <c r="AW435" s="13" t="s">
        <v>31</v>
      </c>
      <c r="AX435" s="13" t="s">
        <v>82</v>
      </c>
      <c r="AY435" s="181" t="s">
        <v>204</v>
      </c>
    </row>
    <row r="436" spans="1:65" s="2" customFormat="1" ht="33" customHeight="1">
      <c r="A436" s="33"/>
      <c r="B436" s="162"/>
      <c r="C436" s="188" t="s">
        <v>765</v>
      </c>
      <c r="D436" s="188" t="s">
        <v>234</v>
      </c>
      <c r="E436" s="189" t="s">
        <v>766</v>
      </c>
      <c r="F436" s="190" t="s">
        <v>767</v>
      </c>
      <c r="G436" s="191" t="s">
        <v>224</v>
      </c>
      <c r="H436" s="192">
        <v>27.995000000000001</v>
      </c>
      <c r="I436" s="193"/>
      <c r="J436" s="194">
        <f>ROUND(I436*H436,2)</f>
        <v>0</v>
      </c>
      <c r="K436" s="190" t="s">
        <v>211</v>
      </c>
      <c r="L436" s="195"/>
      <c r="M436" s="196" t="s">
        <v>1</v>
      </c>
      <c r="N436" s="197" t="s">
        <v>39</v>
      </c>
      <c r="O436" s="59"/>
      <c r="P436" s="172">
        <f>O436*H436</f>
        <v>0</v>
      </c>
      <c r="Q436" s="172">
        <v>1.3999999999999999E-4</v>
      </c>
      <c r="R436" s="172">
        <f>Q436*H436</f>
        <v>3.9192999999999997E-3</v>
      </c>
      <c r="S436" s="172">
        <v>0</v>
      </c>
      <c r="T436" s="173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74" t="s">
        <v>395</v>
      </c>
      <c r="AT436" s="174" t="s">
        <v>234</v>
      </c>
      <c r="AU436" s="174" t="s">
        <v>84</v>
      </c>
      <c r="AY436" s="18" t="s">
        <v>204</v>
      </c>
      <c r="BE436" s="175">
        <f>IF(N436="základní",J436,0)</f>
        <v>0</v>
      </c>
      <c r="BF436" s="175">
        <f>IF(N436="snížená",J436,0)</f>
        <v>0</v>
      </c>
      <c r="BG436" s="175">
        <f>IF(N436="zákl. přenesená",J436,0)</f>
        <v>0</v>
      </c>
      <c r="BH436" s="175">
        <f>IF(N436="sníž. přenesená",J436,0)</f>
        <v>0</v>
      </c>
      <c r="BI436" s="175">
        <f>IF(N436="nulová",J436,0)</f>
        <v>0</v>
      </c>
      <c r="BJ436" s="18" t="s">
        <v>82</v>
      </c>
      <c r="BK436" s="175">
        <f>ROUND(I436*H436,2)</f>
        <v>0</v>
      </c>
      <c r="BL436" s="18" t="s">
        <v>302</v>
      </c>
      <c r="BM436" s="174" t="s">
        <v>768</v>
      </c>
    </row>
    <row r="437" spans="1:65" s="2" customFormat="1" ht="18">
      <c r="A437" s="33"/>
      <c r="B437" s="34"/>
      <c r="C437" s="33"/>
      <c r="D437" s="176" t="s">
        <v>213</v>
      </c>
      <c r="E437" s="33"/>
      <c r="F437" s="177" t="s">
        <v>767</v>
      </c>
      <c r="G437" s="33"/>
      <c r="H437" s="33"/>
      <c r="I437" s="98"/>
      <c r="J437" s="33"/>
      <c r="K437" s="33"/>
      <c r="L437" s="34"/>
      <c r="M437" s="178"/>
      <c r="N437" s="179"/>
      <c r="O437" s="59"/>
      <c r="P437" s="59"/>
      <c r="Q437" s="59"/>
      <c r="R437" s="59"/>
      <c r="S437" s="59"/>
      <c r="T437" s="60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8" t="s">
        <v>213</v>
      </c>
      <c r="AU437" s="18" t="s">
        <v>84</v>
      </c>
    </row>
    <row r="438" spans="1:65" s="13" customFormat="1" ht="10">
      <c r="B438" s="180"/>
      <c r="D438" s="176" t="s">
        <v>215</v>
      </c>
      <c r="E438" s="181" t="s">
        <v>1</v>
      </c>
      <c r="F438" s="182" t="s">
        <v>769</v>
      </c>
      <c r="H438" s="183">
        <v>27.995000000000001</v>
      </c>
      <c r="I438" s="184"/>
      <c r="L438" s="180"/>
      <c r="M438" s="185"/>
      <c r="N438" s="186"/>
      <c r="O438" s="186"/>
      <c r="P438" s="186"/>
      <c r="Q438" s="186"/>
      <c r="R438" s="186"/>
      <c r="S438" s="186"/>
      <c r="T438" s="187"/>
      <c r="AT438" s="181" t="s">
        <v>215</v>
      </c>
      <c r="AU438" s="181" t="s">
        <v>84</v>
      </c>
      <c r="AV438" s="13" t="s">
        <v>84</v>
      </c>
      <c r="AW438" s="13" t="s">
        <v>31</v>
      </c>
      <c r="AX438" s="13" t="s">
        <v>82</v>
      </c>
      <c r="AY438" s="181" t="s">
        <v>204</v>
      </c>
    </row>
    <row r="439" spans="1:65" s="2" customFormat="1" ht="33" customHeight="1">
      <c r="A439" s="33"/>
      <c r="B439" s="162"/>
      <c r="C439" s="163" t="s">
        <v>770</v>
      </c>
      <c r="D439" s="163" t="s">
        <v>207</v>
      </c>
      <c r="E439" s="164" t="s">
        <v>771</v>
      </c>
      <c r="F439" s="165" t="s">
        <v>772</v>
      </c>
      <c r="G439" s="166" t="s">
        <v>224</v>
      </c>
      <c r="H439" s="167">
        <v>1.782</v>
      </c>
      <c r="I439" s="168"/>
      <c r="J439" s="169">
        <f>ROUND(I439*H439,2)</f>
        <v>0</v>
      </c>
      <c r="K439" s="165" t="s">
        <v>211</v>
      </c>
      <c r="L439" s="34"/>
      <c r="M439" s="170" t="s">
        <v>1</v>
      </c>
      <c r="N439" s="171" t="s">
        <v>39</v>
      </c>
      <c r="O439" s="59"/>
      <c r="P439" s="172">
        <f>O439*H439</f>
        <v>0</v>
      </c>
      <c r="Q439" s="172">
        <v>3.2500000000000001E-2</v>
      </c>
      <c r="R439" s="172">
        <f>Q439*H439</f>
        <v>5.7915000000000001E-2</v>
      </c>
      <c r="S439" s="172">
        <v>0</v>
      </c>
      <c r="T439" s="173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74" t="s">
        <v>302</v>
      </c>
      <c r="AT439" s="174" t="s">
        <v>207</v>
      </c>
      <c r="AU439" s="174" t="s">
        <v>84</v>
      </c>
      <c r="AY439" s="18" t="s">
        <v>204</v>
      </c>
      <c r="BE439" s="175">
        <f>IF(N439="základní",J439,0)</f>
        <v>0</v>
      </c>
      <c r="BF439" s="175">
        <f>IF(N439="snížená",J439,0)</f>
        <v>0</v>
      </c>
      <c r="BG439" s="175">
        <f>IF(N439="zákl. přenesená",J439,0)</f>
        <v>0</v>
      </c>
      <c r="BH439" s="175">
        <f>IF(N439="sníž. přenesená",J439,0)</f>
        <v>0</v>
      </c>
      <c r="BI439" s="175">
        <f>IF(N439="nulová",J439,0)</f>
        <v>0</v>
      </c>
      <c r="BJ439" s="18" t="s">
        <v>82</v>
      </c>
      <c r="BK439" s="175">
        <f>ROUND(I439*H439,2)</f>
        <v>0</v>
      </c>
      <c r="BL439" s="18" t="s">
        <v>302</v>
      </c>
      <c r="BM439" s="174" t="s">
        <v>773</v>
      </c>
    </row>
    <row r="440" spans="1:65" s="2" customFormat="1" ht="54">
      <c r="A440" s="33"/>
      <c r="B440" s="34"/>
      <c r="C440" s="33"/>
      <c r="D440" s="176" t="s">
        <v>213</v>
      </c>
      <c r="E440" s="33"/>
      <c r="F440" s="177" t="s">
        <v>774</v>
      </c>
      <c r="G440" s="33"/>
      <c r="H440" s="33"/>
      <c r="I440" s="98"/>
      <c r="J440" s="33"/>
      <c r="K440" s="33"/>
      <c r="L440" s="34"/>
      <c r="M440" s="178"/>
      <c r="N440" s="179"/>
      <c r="O440" s="59"/>
      <c r="P440" s="59"/>
      <c r="Q440" s="59"/>
      <c r="R440" s="59"/>
      <c r="S440" s="59"/>
      <c r="T440" s="60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T440" s="18" t="s">
        <v>213</v>
      </c>
      <c r="AU440" s="18" t="s">
        <v>84</v>
      </c>
    </row>
    <row r="441" spans="1:65" s="13" customFormat="1" ht="10">
      <c r="B441" s="180"/>
      <c r="D441" s="176" t="s">
        <v>215</v>
      </c>
      <c r="E441" s="181" t="s">
        <v>1</v>
      </c>
      <c r="F441" s="182" t="s">
        <v>775</v>
      </c>
      <c r="H441" s="183">
        <v>1.782</v>
      </c>
      <c r="I441" s="184"/>
      <c r="L441" s="180"/>
      <c r="M441" s="185"/>
      <c r="N441" s="186"/>
      <c r="O441" s="186"/>
      <c r="P441" s="186"/>
      <c r="Q441" s="186"/>
      <c r="R441" s="186"/>
      <c r="S441" s="186"/>
      <c r="T441" s="187"/>
      <c r="AT441" s="181" t="s">
        <v>215</v>
      </c>
      <c r="AU441" s="181" t="s">
        <v>84</v>
      </c>
      <c r="AV441" s="13" t="s">
        <v>84</v>
      </c>
      <c r="AW441" s="13" t="s">
        <v>31</v>
      </c>
      <c r="AX441" s="13" t="s">
        <v>82</v>
      </c>
      <c r="AY441" s="181" t="s">
        <v>204</v>
      </c>
    </row>
    <row r="442" spans="1:65" s="2" customFormat="1" ht="33" customHeight="1">
      <c r="A442" s="33"/>
      <c r="B442" s="162"/>
      <c r="C442" s="163" t="s">
        <v>776</v>
      </c>
      <c r="D442" s="163" t="s">
        <v>207</v>
      </c>
      <c r="E442" s="164" t="s">
        <v>777</v>
      </c>
      <c r="F442" s="165" t="s">
        <v>778</v>
      </c>
      <c r="G442" s="166" t="s">
        <v>254</v>
      </c>
      <c r="H442" s="167">
        <v>6.2E-2</v>
      </c>
      <c r="I442" s="168"/>
      <c r="J442" s="169">
        <f>ROUND(I442*H442,2)</f>
        <v>0</v>
      </c>
      <c r="K442" s="165" t="s">
        <v>211</v>
      </c>
      <c r="L442" s="34"/>
      <c r="M442" s="170" t="s">
        <v>1</v>
      </c>
      <c r="N442" s="171" t="s">
        <v>39</v>
      </c>
      <c r="O442" s="59"/>
      <c r="P442" s="172">
        <f>O442*H442</f>
        <v>0</v>
      </c>
      <c r="Q442" s="172">
        <v>0</v>
      </c>
      <c r="R442" s="172">
        <f>Q442*H442</f>
        <v>0</v>
      </c>
      <c r="S442" s="172">
        <v>0</v>
      </c>
      <c r="T442" s="173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74" t="s">
        <v>302</v>
      </c>
      <c r="AT442" s="174" t="s">
        <v>207</v>
      </c>
      <c r="AU442" s="174" t="s">
        <v>84</v>
      </c>
      <c r="AY442" s="18" t="s">
        <v>204</v>
      </c>
      <c r="BE442" s="175">
        <f>IF(N442="základní",J442,0)</f>
        <v>0</v>
      </c>
      <c r="BF442" s="175">
        <f>IF(N442="snížená",J442,0)</f>
        <v>0</v>
      </c>
      <c r="BG442" s="175">
        <f>IF(N442="zákl. přenesená",J442,0)</f>
        <v>0</v>
      </c>
      <c r="BH442" s="175">
        <f>IF(N442="sníž. přenesená",J442,0)</f>
        <v>0</v>
      </c>
      <c r="BI442" s="175">
        <f>IF(N442="nulová",J442,0)</f>
        <v>0</v>
      </c>
      <c r="BJ442" s="18" t="s">
        <v>82</v>
      </c>
      <c r="BK442" s="175">
        <f>ROUND(I442*H442,2)</f>
        <v>0</v>
      </c>
      <c r="BL442" s="18" t="s">
        <v>302</v>
      </c>
      <c r="BM442" s="174" t="s">
        <v>779</v>
      </c>
    </row>
    <row r="443" spans="1:65" s="2" customFormat="1" ht="54">
      <c r="A443" s="33"/>
      <c r="B443" s="34"/>
      <c r="C443" s="33"/>
      <c r="D443" s="176" t="s">
        <v>213</v>
      </c>
      <c r="E443" s="33"/>
      <c r="F443" s="177" t="s">
        <v>780</v>
      </c>
      <c r="G443" s="33"/>
      <c r="H443" s="33"/>
      <c r="I443" s="98"/>
      <c r="J443" s="33"/>
      <c r="K443" s="33"/>
      <c r="L443" s="34"/>
      <c r="M443" s="178"/>
      <c r="N443" s="179"/>
      <c r="O443" s="59"/>
      <c r="P443" s="59"/>
      <c r="Q443" s="59"/>
      <c r="R443" s="59"/>
      <c r="S443" s="59"/>
      <c r="T443" s="60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8" t="s">
        <v>213</v>
      </c>
      <c r="AU443" s="18" t="s">
        <v>84</v>
      </c>
    </row>
    <row r="444" spans="1:65" s="12" customFormat="1" ht="22.75" customHeight="1">
      <c r="B444" s="149"/>
      <c r="D444" s="150" t="s">
        <v>73</v>
      </c>
      <c r="E444" s="160" t="s">
        <v>781</v>
      </c>
      <c r="F444" s="160" t="s">
        <v>782</v>
      </c>
      <c r="I444" s="152"/>
      <c r="J444" s="161">
        <f>BK444</f>
        <v>0</v>
      </c>
      <c r="L444" s="149"/>
      <c r="M444" s="154"/>
      <c r="N444" s="155"/>
      <c r="O444" s="155"/>
      <c r="P444" s="156">
        <f>SUM(P445:P472)</f>
        <v>0</v>
      </c>
      <c r="Q444" s="155"/>
      <c r="R444" s="156">
        <f>SUM(R445:R472)</f>
        <v>0.13700000000000001</v>
      </c>
      <c r="S444" s="155"/>
      <c r="T444" s="157">
        <f>SUM(T445:T472)</f>
        <v>0</v>
      </c>
      <c r="AR444" s="150" t="s">
        <v>84</v>
      </c>
      <c r="AT444" s="158" t="s">
        <v>73</v>
      </c>
      <c r="AU444" s="158" t="s">
        <v>82</v>
      </c>
      <c r="AY444" s="150" t="s">
        <v>204</v>
      </c>
      <c r="BK444" s="159">
        <f>SUM(BK445:BK472)</f>
        <v>0</v>
      </c>
    </row>
    <row r="445" spans="1:65" s="2" customFormat="1" ht="22" customHeight="1">
      <c r="A445" s="33"/>
      <c r="B445" s="162"/>
      <c r="C445" s="163" t="s">
        <v>783</v>
      </c>
      <c r="D445" s="163" t="s">
        <v>207</v>
      </c>
      <c r="E445" s="164" t="s">
        <v>784</v>
      </c>
      <c r="F445" s="165" t="s">
        <v>785</v>
      </c>
      <c r="G445" s="166" t="s">
        <v>224</v>
      </c>
      <c r="H445" s="167">
        <v>53.69</v>
      </c>
      <c r="I445" s="168"/>
      <c r="J445" s="169">
        <f>ROUND(I445*H445,2)</f>
        <v>0</v>
      </c>
      <c r="K445" s="165" t="s">
        <v>211</v>
      </c>
      <c r="L445" s="34"/>
      <c r="M445" s="170" t="s">
        <v>1</v>
      </c>
      <c r="N445" s="171" t="s">
        <v>39</v>
      </c>
      <c r="O445" s="59"/>
      <c r="P445" s="172">
        <f>O445*H445</f>
        <v>0</v>
      </c>
      <c r="Q445" s="172">
        <v>0</v>
      </c>
      <c r="R445" s="172">
        <f>Q445*H445</f>
        <v>0</v>
      </c>
      <c r="S445" s="172">
        <v>0</v>
      </c>
      <c r="T445" s="173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74" t="s">
        <v>302</v>
      </c>
      <c r="AT445" s="174" t="s">
        <v>207</v>
      </c>
      <c r="AU445" s="174" t="s">
        <v>84</v>
      </c>
      <c r="AY445" s="18" t="s">
        <v>204</v>
      </c>
      <c r="BE445" s="175">
        <f>IF(N445="základní",J445,0)</f>
        <v>0</v>
      </c>
      <c r="BF445" s="175">
        <f>IF(N445="snížená",J445,0)</f>
        <v>0</v>
      </c>
      <c r="BG445" s="175">
        <f>IF(N445="zákl. přenesená",J445,0)</f>
        <v>0</v>
      </c>
      <c r="BH445" s="175">
        <f>IF(N445="sníž. přenesená",J445,0)</f>
        <v>0</v>
      </c>
      <c r="BI445" s="175">
        <f>IF(N445="nulová",J445,0)</f>
        <v>0</v>
      </c>
      <c r="BJ445" s="18" t="s">
        <v>82</v>
      </c>
      <c r="BK445" s="175">
        <f>ROUND(I445*H445,2)</f>
        <v>0</v>
      </c>
      <c r="BL445" s="18" t="s">
        <v>302</v>
      </c>
      <c r="BM445" s="174" t="s">
        <v>786</v>
      </c>
    </row>
    <row r="446" spans="1:65" s="2" customFormat="1" ht="18">
      <c r="A446" s="33"/>
      <c r="B446" s="34"/>
      <c r="C446" s="33"/>
      <c r="D446" s="176" t="s">
        <v>213</v>
      </c>
      <c r="E446" s="33"/>
      <c r="F446" s="177" t="s">
        <v>787</v>
      </c>
      <c r="G446" s="33"/>
      <c r="H446" s="33"/>
      <c r="I446" s="98"/>
      <c r="J446" s="33"/>
      <c r="K446" s="33"/>
      <c r="L446" s="34"/>
      <c r="M446" s="178"/>
      <c r="N446" s="179"/>
      <c r="O446" s="59"/>
      <c r="P446" s="59"/>
      <c r="Q446" s="59"/>
      <c r="R446" s="59"/>
      <c r="S446" s="59"/>
      <c r="T446" s="60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8" t="s">
        <v>213</v>
      </c>
      <c r="AU446" s="18" t="s">
        <v>84</v>
      </c>
    </row>
    <row r="447" spans="1:65" s="2" customFormat="1" ht="18">
      <c r="A447" s="33"/>
      <c r="B447" s="34"/>
      <c r="C447" s="33"/>
      <c r="D447" s="176" t="s">
        <v>239</v>
      </c>
      <c r="E447" s="33"/>
      <c r="F447" s="198" t="s">
        <v>788</v>
      </c>
      <c r="G447" s="33"/>
      <c r="H447" s="33"/>
      <c r="I447" s="98"/>
      <c r="J447" s="33"/>
      <c r="K447" s="33"/>
      <c r="L447" s="34"/>
      <c r="M447" s="178"/>
      <c r="N447" s="179"/>
      <c r="O447" s="59"/>
      <c r="P447" s="59"/>
      <c r="Q447" s="59"/>
      <c r="R447" s="59"/>
      <c r="S447" s="59"/>
      <c r="T447" s="60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8" t="s">
        <v>239</v>
      </c>
      <c r="AU447" s="18" t="s">
        <v>84</v>
      </c>
    </row>
    <row r="448" spans="1:65" s="13" customFormat="1" ht="10">
      <c r="B448" s="180"/>
      <c r="D448" s="176" t="s">
        <v>215</v>
      </c>
      <c r="E448" s="181" t="s">
        <v>1</v>
      </c>
      <c r="F448" s="182" t="s">
        <v>537</v>
      </c>
      <c r="H448" s="183">
        <v>53.69</v>
      </c>
      <c r="I448" s="184"/>
      <c r="L448" s="180"/>
      <c r="M448" s="185"/>
      <c r="N448" s="186"/>
      <c r="O448" s="186"/>
      <c r="P448" s="186"/>
      <c r="Q448" s="186"/>
      <c r="R448" s="186"/>
      <c r="S448" s="186"/>
      <c r="T448" s="187"/>
      <c r="AT448" s="181" t="s">
        <v>215</v>
      </c>
      <c r="AU448" s="181" t="s">
        <v>84</v>
      </c>
      <c r="AV448" s="13" t="s">
        <v>84</v>
      </c>
      <c r="AW448" s="13" t="s">
        <v>31</v>
      </c>
      <c r="AX448" s="13" t="s">
        <v>82</v>
      </c>
      <c r="AY448" s="181" t="s">
        <v>204</v>
      </c>
    </row>
    <row r="449" spans="1:65" s="2" customFormat="1" ht="33" customHeight="1">
      <c r="A449" s="33"/>
      <c r="B449" s="162"/>
      <c r="C449" s="163" t="s">
        <v>789</v>
      </c>
      <c r="D449" s="163" t="s">
        <v>207</v>
      </c>
      <c r="E449" s="164" t="s">
        <v>790</v>
      </c>
      <c r="F449" s="165" t="s">
        <v>791</v>
      </c>
      <c r="G449" s="166" t="s">
        <v>230</v>
      </c>
      <c r="H449" s="167">
        <v>2</v>
      </c>
      <c r="I449" s="168"/>
      <c r="J449" s="169">
        <f>ROUND(I449*H449,2)</f>
        <v>0</v>
      </c>
      <c r="K449" s="165" t="s">
        <v>211</v>
      </c>
      <c r="L449" s="34"/>
      <c r="M449" s="170" t="s">
        <v>1</v>
      </c>
      <c r="N449" s="171" t="s">
        <v>39</v>
      </c>
      <c r="O449" s="59"/>
      <c r="P449" s="172">
        <f>O449*H449</f>
        <v>0</v>
      </c>
      <c r="Q449" s="172">
        <v>0</v>
      </c>
      <c r="R449" s="172">
        <f>Q449*H449</f>
        <v>0</v>
      </c>
      <c r="S449" s="172">
        <v>0</v>
      </c>
      <c r="T449" s="173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74" t="s">
        <v>302</v>
      </c>
      <c r="AT449" s="174" t="s">
        <v>207</v>
      </c>
      <c r="AU449" s="174" t="s">
        <v>84</v>
      </c>
      <c r="AY449" s="18" t="s">
        <v>204</v>
      </c>
      <c r="BE449" s="175">
        <f>IF(N449="základní",J449,0)</f>
        <v>0</v>
      </c>
      <c r="BF449" s="175">
        <f>IF(N449="snížená",J449,0)</f>
        <v>0</v>
      </c>
      <c r="BG449" s="175">
        <f>IF(N449="zákl. přenesená",J449,0)</f>
        <v>0</v>
      </c>
      <c r="BH449" s="175">
        <f>IF(N449="sníž. přenesená",J449,0)</f>
        <v>0</v>
      </c>
      <c r="BI449" s="175">
        <f>IF(N449="nulová",J449,0)</f>
        <v>0</v>
      </c>
      <c r="BJ449" s="18" t="s">
        <v>82</v>
      </c>
      <c r="BK449" s="175">
        <f>ROUND(I449*H449,2)</f>
        <v>0</v>
      </c>
      <c r="BL449" s="18" t="s">
        <v>302</v>
      </c>
      <c r="BM449" s="174" t="s">
        <v>792</v>
      </c>
    </row>
    <row r="450" spans="1:65" s="2" customFormat="1" ht="36">
      <c r="A450" s="33"/>
      <c r="B450" s="34"/>
      <c r="C450" s="33"/>
      <c r="D450" s="176" t="s">
        <v>213</v>
      </c>
      <c r="E450" s="33"/>
      <c r="F450" s="177" t="s">
        <v>793</v>
      </c>
      <c r="G450" s="33"/>
      <c r="H450" s="33"/>
      <c r="I450" s="98"/>
      <c r="J450" s="33"/>
      <c r="K450" s="33"/>
      <c r="L450" s="34"/>
      <c r="M450" s="178"/>
      <c r="N450" s="179"/>
      <c r="O450" s="59"/>
      <c r="P450" s="59"/>
      <c r="Q450" s="59"/>
      <c r="R450" s="59"/>
      <c r="S450" s="59"/>
      <c r="T450" s="60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8" t="s">
        <v>213</v>
      </c>
      <c r="AU450" s="18" t="s">
        <v>84</v>
      </c>
    </row>
    <row r="451" spans="1:65" s="13" customFormat="1" ht="10">
      <c r="B451" s="180"/>
      <c r="D451" s="176" t="s">
        <v>215</v>
      </c>
      <c r="E451" s="181" t="s">
        <v>1</v>
      </c>
      <c r="F451" s="182" t="s">
        <v>425</v>
      </c>
      <c r="H451" s="183">
        <v>1</v>
      </c>
      <c r="I451" s="184"/>
      <c r="L451" s="180"/>
      <c r="M451" s="185"/>
      <c r="N451" s="186"/>
      <c r="O451" s="186"/>
      <c r="P451" s="186"/>
      <c r="Q451" s="186"/>
      <c r="R451" s="186"/>
      <c r="S451" s="186"/>
      <c r="T451" s="187"/>
      <c r="AT451" s="181" t="s">
        <v>215</v>
      </c>
      <c r="AU451" s="181" t="s">
        <v>84</v>
      </c>
      <c r="AV451" s="13" t="s">
        <v>84</v>
      </c>
      <c r="AW451" s="13" t="s">
        <v>31</v>
      </c>
      <c r="AX451" s="13" t="s">
        <v>74</v>
      </c>
      <c r="AY451" s="181" t="s">
        <v>204</v>
      </c>
    </row>
    <row r="452" spans="1:65" s="13" customFormat="1" ht="10">
      <c r="B452" s="180"/>
      <c r="D452" s="176" t="s">
        <v>215</v>
      </c>
      <c r="E452" s="181" t="s">
        <v>1</v>
      </c>
      <c r="F452" s="182" t="s">
        <v>426</v>
      </c>
      <c r="H452" s="183">
        <v>1</v>
      </c>
      <c r="I452" s="184"/>
      <c r="L452" s="180"/>
      <c r="M452" s="185"/>
      <c r="N452" s="186"/>
      <c r="O452" s="186"/>
      <c r="P452" s="186"/>
      <c r="Q452" s="186"/>
      <c r="R452" s="186"/>
      <c r="S452" s="186"/>
      <c r="T452" s="187"/>
      <c r="AT452" s="181" t="s">
        <v>215</v>
      </c>
      <c r="AU452" s="181" t="s">
        <v>84</v>
      </c>
      <c r="AV452" s="13" t="s">
        <v>84</v>
      </c>
      <c r="AW452" s="13" t="s">
        <v>31</v>
      </c>
      <c r="AX452" s="13" t="s">
        <v>74</v>
      </c>
      <c r="AY452" s="181" t="s">
        <v>204</v>
      </c>
    </row>
    <row r="453" spans="1:65" s="14" customFormat="1" ht="10">
      <c r="B453" s="199"/>
      <c r="D453" s="176" t="s">
        <v>215</v>
      </c>
      <c r="E453" s="200" t="s">
        <v>1</v>
      </c>
      <c r="F453" s="201" t="s">
        <v>270</v>
      </c>
      <c r="H453" s="202">
        <v>2</v>
      </c>
      <c r="I453" s="203"/>
      <c r="L453" s="199"/>
      <c r="M453" s="204"/>
      <c r="N453" s="205"/>
      <c r="O453" s="205"/>
      <c r="P453" s="205"/>
      <c r="Q453" s="205"/>
      <c r="R453" s="205"/>
      <c r="S453" s="205"/>
      <c r="T453" s="206"/>
      <c r="AT453" s="200" t="s">
        <v>215</v>
      </c>
      <c r="AU453" s="200" t="s">
        <v>84</v>
      </c>
      <c r="AV453" s="14" t="s">
        <v>132</v>
      </c>
      <c r="AW453" s="14" t="s">
        <v>31</v>
      </c>
      <c r="AX453" s="14" t="s">
        <v>82</v>
      </c>
      <c r="AY453" s="200" t="s">
        <v>204</v>
      </c>
    </row>
    <row r="454" spans="1:65" s="2" customFormat="1" ht="33" customHeight="1">
      <c r="A454" s="33"/>
      <c r="B454" s="162"/>
      <c r="C454" s="188" t="s">
        <v>794</v>
      </c>
      <c r="D454" s="188" t="s">
        <v>234</v>
      </c>
      <c r="E454" s="189" t="s">
        <v>795</v>
      </c>
      <c r="F454" s="190" t="s">
        <v>796</v>
      </c>
      <c r="G454" s="191" t="s">
        <v>230</v>
      </c>
      <c r="H454" s="192">
        <v>1</v>
      </c>
      <c r="I454" s="193"/>
      <c r="J454" s="194">
        <f>ROUND(I454*H454,2)</f>
        <v>0</v>
      </c>
      <c r="K454" s="190" t="s">
        <v>1</v>
      </c>
      <c r="L454" s="195"/>
      <c r="M454" s="196" t="s">
        <v>1</v>
      </c>
      <c r="N454" s="197" t="s">
        <v>39</v>
      </c>
      <c r="O454" s="59"/>
      <c r="P454" s="172">
        <f>O454*H454</f>
        <v>0</v>
      </c>
      <c r="Q454" s="172">
        <v>1.55E-2</v>
      </c>
      <c r="R454" s="172">
        <f>Q454*H454</f>
        <v>1.55E-2</v>
      </c>
      <c r="S454" s="172">
        <v>0</v>
      </c>
      <c r="T454" s="173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74" t="s">
        <v>395</v>
      </c>
      <c r="AT454" s="174" t="s">
        <v>234</v>
      </c>
      <c r="AU454" s="174" t="s">
        <v>84</v>
      </c>
      <c r="AY454" s="18" t="s">
        <v>204</v>
      </c>
      <c r="BE454" s="175">
        <f>IF(N454="základní",J454,0)</f>
        <v>0</v>
      </c>
      <c r="BF454" s="175">
        <f>IF(N454="snížená",J454,0)</f>
        <v>0</v>
      </c>
      <c r="BG454" s="175">
        <f>IF(N454="zákl. přenesená",J454,0)</f>
        <v>0</v>
      </c>
      <c r="BH454" s="175">
        <f>IF(N454="sníž. přenesená",J454,0)</f>
        <v>0</v>
      </c>
      <c r="BI454" s="175">
        <f>IF(N454="nulová",J454,0)</f>
        <v>0</v>
      </c>
      <c r="BJ454" s="18" t="s">
        <v>82</v>
      </c>
      <c r="BK454" s="175">
        <f>ROUND(I454*H454,2)</f>
        <v>0</v>
      </c>
      <c r="BL454" s="18" t="s">
        <v>302</v>
      </c>
      <c r="BM454" s="174" t="s">
        <v>797</v>
      </c>
    </row>
    <row r="455" spans="1:65" s="2" customFormat="1" ht="27">
      <c r="A455" s="33"/>
      <c r="B455" s="34"/>
      <c r="C455" s="33"/>
      <c r="D455" s="176" t="s">
        <v>213</v>
      </c>
      <c r="E455" s="33"/>
      <c r="F455" s="177" t="s">
        <v>798</v>
      </c>
      <c r="G455" s="33"/>
      <c r="H455" s="33"/>
      <c r="I455" s="98"/>
      <c r="J455" s="33"/>
      <c r="K455" s="33"/>
      <c r="L455" s="34"/>
      <c r="M455" s="178"/>
      <c r="N455" s="179"/>
      <c r="O455" s="59"/>
      <c r="P455" s="59"/>
      <c r="Q455" s="59"/>
      <c r="R455" s="59"/>
      <c r="S455" s="59"/>
      <c r="T455" s="60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8" t="s">
        <v>213</v>
      </c>
      <c r="AU455" s="18" t="s">
        <v>84</v>
      </c>
    </row>
    <row r="456" spans="1:65" s="2" customFormat="1" ht="33" customHeight="1">
      <c r="A456" s="33"/>
      <c r="B456" s="162"/>
      <c r="C456" s="188" t="s">
        <v>799</v>
      </c>
      <c r="D456" s="188" t="s">
        <v>234</v>
      </c>
      <c r="E456" s="189" t="s">
        <v>800</v>
      </c>
      <c r="F456" s="190" t="s">
        <v>801</v>
      </c>
      <c r="G456" s="191" t="s">
        <v>230</v>
      </c>
      <c r="H456" s="192">
        <v>1</v>
      </c>
      <c r="I456" s="193"/>
      <c r="J456" s="194">
        <f>ROUND(I456*H456,2)</f>
        <v>0</v>
      </c>
      <c r="K456" s="190" t="s">
        <v>1</v>
      </c>
      <c r="L456" s="195"/>
      <c r="M456" s="196" t="s">
        <v>1</v>
      </c>
      <c r="N456" s="197" t="s">
        <v>39</v>
      </c>
      <c r="O456" s="59"/>
      <c r="P456" s="172">
        <f>O456*H456</f>
        <v>0</v>
      </c>
      <c r="Q456" s="172">
        <v>1.55E-2</v>
      </c>
      <c r="R456" s="172">
        <f>Q456*H456</f>
        <v>1.55E-2</v>
      </c>
      <c r="S456" s="172">
        <v>0</v>
      </c>
      <c r="T456" s="173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74" t="s">
        <v>395</v>
      </c>
      <c r="AT456" s="174" t="s">
        <v>234</v>
      </c>
      <c r="AU456" s="174" t="s">
        <v>84</v>
      </c>
      <c r="AY456" s="18" t="s">
        <v>204</v>
      </c>
      <c r="BE456" s="175">
        <f>IF(N456="základní",J456,0)</f>
        <v>0</v>
      </c>
      <c r="BF456" s="175">
        <f>IF(N456="snížená",J456,0)</f>
        <v>0</v>
      </c>
      <c r="BG456" s="175">
        <f>IF(N456="zákl. přenesená",J456,0)</f>
        <v>0</v>
      </c>
      <c r="BH456" s="175">
        <f>IF(N456="sníž. přenesená",J456,0)</f>
        <v>0</v>
      </c>
      <c r="BI456" s="175">
        <f>IF(N456="nulová",J456,0)</f>
        <v>0</v>
      </c>
      <c r="BJ456" s="18" t="s">
        <v>82</v>
      </c>
      <c r="BK456" s="175">
        <f>ROUND(I456*H456,2)</f>
        <v>0</v>
      </c>
      <c r="BL456" s="18" t="s">
        <v>302</v>
      </c>
      <c r="BM456" s="174" t="s">
        <v>802</v>
      </c>
    </row>
    <row r="457" spans="1:65" s="2" customFormat="1" ht="27">
      <c r="A457" s="33"/>
      <c r="B457" s="34"/>
      <c r="C457" s="33"/>
      <c r="D457" s="176" t="s">
        <v>213</v>
      </c>
      <c r="E457" s="33"/>
      <c r="F457" s="177" t="s">
        <v>801</v>
      </c>
      <c r="G457" s="33"/>
      <c r="H457" s="33"/>
      <c r="I457" s="98"/>
      <c r="J457" s="33"/>
      <c r="K457" s="33"/>
      <c r="L457" s="34"/>
      <c r="M457" s="178"/>
      <c r="N457" s="179"/>
      <c r="O457" s="59"/>
      <c r="P457" s="59"/>
      <c r="Q457" s="59"/>
      <c r="R457" s="59"/>
      <c r="S457" s="59"/>
      <c r="T457" s="60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8" t="s">
        <v>213</v>
      </c>
      <c r="AU457" s="18" t="s">
        <v>84</v>
      </c>
    </row>
    <row r="458" spans="1:65" s="2" customFormat="1" ht="44" customHeight="1">
      <c r="A458" s="33"/>
      <c r="B458" s="162"/>
      <c r="C458" s="163" t="s">
        <v>803</v>
      </c>
      <c r="D458" s="163" t="s">
        <v>207</v>
      </c>
      <c r="E458" s="164" t="s">
        <v>804</v>
      </c>
      <c r="F458" s="165" t="s">
        <v>805</v>
      </c>
      <c r="G458" s="166" t="s">
        <v>230</v>
      </c>
      <c r="H458" s="167">
        <v>1</v>
      </c>
      <c r="I458" s="168"/>
      <c r="J458" s="169">
        <f>ROUND(I458*H458,2)</f>
        <v>0</v>
      </c>
      <c r="K458" s="165" t="s">
        <v>211</v>
      </c>
      <c r="L458" s="34"/>
      <c r="M458" s="170" t="s">
        <v>1</v>
      </c>
      <c r="N458" s="171" t="s">
        <v>39</v>
      </c>
      <c r="O458" s="59"/>
      <c r="P458" s="172">
        <f>O458*H458</f>
        <v>0</v>
      </c>
      <c r="Q458" s="172">
        <v>0</v>
      </c>
      <c r="R458" s="172">
        <f>Q458*H458</f>
        <v>0</v>
      </c>
      <c r="S458" s="172">
        <v>0</v>
      </c>
      <c r="T458" s="173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74" t="s">
        <v>302</v>
      </c>
      <c r="AT458" s="174" t="s">
        <v>207</v>
      </c>
      <c r="AU458" s="174" t="s">
        <v>84</v>
      </c>
      <c r="AY458" s="18" t="s">
        <v>204</v>
      </c>
      <c r="BE458" s="175">
        <f>IF(N458="základní",J458,0)</f>
        <v>0</v>
      </c>
      <c r="BF458" s="175">
        <f>IF(N458="snížená",J458,0)</f>
        <v>0</v>
      </c>
      <c r="BG458" s="175">
        <f>IF(N458="zákl. přenesená",J458,0)</f>
        <v>0</v>
      </c>
      <c r="BH458" s="175">
        <f>IF(N458="sníž. přenesená",J458,0)</f>
        <v>0</v>
      </c>
      <c r="BI458" s="175">
        <f>IF(N458="nulová",J458,0)</f>
        <v>0</v>
      </c>
      <c r="BJ458" s="18" t="s">
        <v>82</v>
      </c>
      <c r="BK458" s="175">
        <f>ROUND(I458*H458,2)</f>
        <v>0</v>
      </c>
      <c r="BL458" s="18" t="s">
        <v>302</v>
      </c>
      <c r="BM458" s="174" t="s">
        <v>806</v>
      </c>
    </row>
    <row r="459" spans="1:65" s="2" customFormat="1" ht="36">
      <c r="A459" s="33"/>
      <c r="B459" s="34"/>
      <c r="C459" s="33"/>
      <c r="D459" s="176" t="s">
        <v>213</v>
      </c>
      <c r="E459" s="33"/>
      <c r="F459" s="177" t="s">
        <v>807</v>
      </c>
      <c r="G459" s="33"/>
      <c r="H459" s="33"/>
      <c r="I459" s="98"/>
      <c r="J459" s="33"/>
      <c r="K459" s="33"/>
      <c r="L459" s="34"/>
      <c r="M459" s="178"/>
      <c r="N459" s="179"/>
      <c r="O459" s="59"/>
      <c r="P459" s="59"/>
      <c r="Q459" s="59"/>
      <c r="R459" s="59"/>
      <c r="S459" s="59"/>
      <c r="T459" s="60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T459" s="18" t="s">
        <v>213</v>
      </c>
      <c r="AU459" s="18" t="s">
        <v>84</v>
      </c>
    </row>
    <row r="460" spans="1:65" s="13" customFormat="1" ht="10">
      <c r="B460" s="180"/>
      <c r="D460" s="176" t="s">
        <v>215</v>
      </c>
      <c r="E460" s="181" t="s">
        <v>1</v>
      </c>
      <c r="F460" s="182" t="s">
        <v>808</v>
      </c>
      <c r="H460" s="183">
        <v>1</v>
      </c>
      <c r="I460" s="184"/>
      <c r="L460" s="180"/>
      <c r="M460" s="185"/>
      <c r="N460" s="186"/>
      <c r="O460" s="186"/>
      <c r="P460" s="186"/>
      <c r="Q460" s="186"/>
      <c r="R460" s="186"/>
      <c r="S460" s="186"/>
      <c r="T460" s="187"/>
      <c r="AT460" s="181" t="s">
        <v>215</v>
      </c>
      <c r="AU460" s="181" t="s">
        <v>84</v>
      </c>
      <c r="AV460" s="13" t="s">
        <v>84</v>
      </c>
      <c r="AW460" s="13" t="s">
        <v>31</v>
      </c>
      <c r="AX460" s="13" t="s">
        <v>82</v>
      </c>
      <c r="AY460" s="181" t="s">
        <v>204</v>
      </c>
    </row>
    <row r="461" spans="1:65" s="2" customFormat="1" ht="44" customHeight="1">
      <c r="A461" s="33"/>
      <c r="B461" s="162"/>
      <c r="C461" s="188" t="s">
        <v>809</v>
      </c>
      <c r="D461" s="188" t="s">
        <v>234</v>
      </c>
      <c r="E461" s="189" t="s">
        <v>810</v>
      </c>
      <c r="F461" s="190" t="s">
        <v>811</v>
      </c>
      <c r="G461" s="191" t="s">
        <v>230</v>
      </c>
      <c r="H461" s="192">
        <v>1</v>
      </c>
      <c r="I461" s="193"/>
      <c r="J461" s="194">
        <f>ROUND(I461*H461,2)</f>
        <v>0</v>
      </c>
      <c r="K461" s="190" t="s">
        <v>1</v>
      </c>
      <c r="L461" s="195"/>
      <c r="M461" s="196" t="s">
        <v>1</v>
      </c>
      <c r="N461" s="197" t="s">
        <v>39</v>
      </c>
      <c r="O461" s="59"/>
      <c r="P461" s="172">
        <f>O461*H461</f>
        <v>0</v>
      </c>
      <c r="Q461" s="172">
        <v>0.02</v>
      </c>
      <c r="R461" s="172">
        <f>Q461*H461</f>
        <v>0.02</v>
      </c>
      <c r="S461" s="172">
        <v>0</v>
      </c>
      <c r="T461" s="173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74" t="s">
        <v>395</v>
      </c>
      <c r="AT461" s="174" t="s">
        <v>234</v>
      </c>
      <c r="AU461" s="174" t="s">
        <v>84</v>
      </c>
      <c r="AY461" s="18" t="s">
        <v>204</v>
      </c>
      <c r="BE461" s="175">
        <f>IF(N461="základní",J461,0)</f>
        <v>0</v>
      </c>
      <c r="BF461" s="175">
        <f>IF(N461="snížená",J461,0)</f>
        <v>0</v>
      </c>
      <c r="BG461" s="175">
        <f>IF(N461="zákl. přenesená",J461,0)</f>
        <v>0</v>
      </c>
      <c r="BH461" s="175">
        <f>IF(N461="sníž. přenesená",J461,0)</f>
        <v>0</v>
      </c>
      <c r="BI461" s="175">
        <f>IF(N461="nulová",J461,0)</f>
        <v>0</v>
      </c>
      <c r="BJ461" s="18" t="s">
        <v>82</v>
      </c>
      <c r="BK461" s="175">
        <f>ROUND(I461*H461,2)</f>
        <v>0</v>
      </c>
      <c r="BL461" s="18" t="s">
        <v>302</v>
      </c>
      <c r="BM461" s="174" t="s">
        <v>812</v>
      </c>
    </row>
    <row r="462" spans="1:65" s="13" customFormat="1" ht="10">
      <c r="B462" s="180"/>
      <c r="D462" s="176" t="s">
        <v>215</v>
      </c>
      <c r="E462" s="181" t="s">
        <v>1</v>
      </c>
      <c r="F462" s="182" t="s">
        <v>82</v>
      </c>
      <c r="H462" s="183">
        <v>1</v>
      </c>
      <c r="I462" s="184"/>
      <c r="L462" s="180"/>
      <c r="M462" s="185"/>
      <c r="N462" s="186"/>
      <c r="O462" s="186"/>
      <c r="P462" s="186"/>
      <c r="Q462" s="186"/>
      <c r="R462" s="186"/>
      <c r="S462" s="186"/>
      <c r="T462" s="187"/>
      <c r="AT462" s="181" t="s">
        <v>215</v>
      </c>
      <c r="AU462" s="181" t="s">
        <v>84</v>
      </c>
      <c r="AV462" s="13" t="s">
        <v>84</v>
      </c>
      <c r="AW462" s="13" t="s">
        <v>31</v>
      </c>
      <c r="AX462" s="13" t="s">
        <v>82</v>
      </c>
      <c r="AY462" s="181" t="s">
        <v>204</v>
      </c>
    </row>
    <row r="463" spans="1:65" s="2" customFormat="1" ht="22" customHeight="1">
      <c r="A463" s="33"/>
      <c r="B463" s="162"/>
      <c r="C463" s="163" t="s">
        <v>813</v>
      </c>
      <c r="D463" s="163" t="s">
        <v>207</v>
      </c>
      <c r="E463" s="164" t="s">
        <v>814</v>
      </c>
      <c r="F463" s="165" t="s">
        <v>815</v>
      </c>
      <c r="G463" s="166" t="s">
        <v>230</v>
      </c>
      <c r="H463" s="167">
        <v>1</v>
      </c>
      <c r="I463" s="168"/>
      <c r="J463" s="169">
        <f>ROUND(I463*H463,2)</f>
        <v>0</v>
      </c>
      <c r="K463" s="165" t="s">
        <v>1</v>
      </c>
      <c r="L463" s="34"/>
      <c r="M463" s="170" t="s">
        <v>1</v>
      </c>
      <c r="N463" s="171" t="s">
        <v>39</v>
      </c>
      <c r="O463" s="59"/>
      <c r="P463" s="172">
        <f>O463*H463</f>
        <v>0</v>
      </c>
      <c r="Q463" s="172">
        <v>0.08</v>
      </c>
      <c r="R463" s="172">
        <f>Q463*H463</f>
        <v>0.08</v>
      </c>
      <c r="S463" s="172">
        <v>0</v>
      </c>
      <c r="T463" s="173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74" t="s">
        <v>302</v>
      </c>
      <c r="AT463" s="174" t="s">
        <v>207</v>
      </c>
      <c r="AU463" s="174" t="s">
        <v>84</v>
      </c>
      <c r="AY463" s="18" t="s">
        <v>204</v>
      </c>
      <c r="BE463" s="175">
        <f>IF(N463="základní",J463,0)</f>
        <v>0</v>
      </c>
      <c r="BF463" s="175">
        <f>IF(N463="snížená",J463,0)</f>
        <v>0</v>
      </c>
      <c r="BG463" s="175">
        <f>IF(N463="zákl. přenesená",J463,0)</f>
        <v>0</v>
      </c>
      <c r="BH463" s="175">
        <f>IF(N463="sníž. přenesená",J463,0)</f>
        <v>0</v>
      </c>
      <c r="BI463" s="175">
        <f>IF(N463="nulová",J463,0)</f>
        <v>0</v>
      </c>
      <c r="BJ463" s="18" t="s">
        <v>82</v>
      </c>
      <c r="BK463" s="175">
        <f>ROUND(I463*H463,2)</f>
        <v>0</v>
      </c>
      <c r="BL463" s="18" t="s">
        <v>302</v>
      </c>
      <c r="BM463" s="174" t="s">
        <v>816</v>
      </c>
    </row>
    <row r="464" spans="1:65" s="2" customFormat="1" ht="18">
      <c r="A464" s="33"/>
      <c r="B464" s="34"/>
      <c r="C464" s="33"/>
      <c r="D464" s="176" t="s">
        <v>213</v>
      </c>
      <c r="E464" s="33"/>
      <c r="F464" s="177" t="s">
        <v>815</v>
      </c>
      <c r="G464" s="33"/>
      <c r="H464" s="33"/>
      <c r="I464" s="98"/>
      <c r="J464" s="33"/>
      <c r="K464" s="33"/>
      <c r="L464" s="34"/>
      <c r="M464" s="178"/>
      <c r="N464" s="179"/>
      <c r="O464" s="59"/>
      <c r="P464" s="59"/>
      <c r="Q464" s="59"/>
      <c r="R464" s="59"/>
      <c r="S464" s="59"/>
      <c r="T464" s="60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8" t="s">
        <v>213</v>
      </c>
      <c r="AU464" s="18" t="s">
        <v>84</v>
      </c>
    </row>
    <row r="465" spans="1:65" s="2" customFormat="1" ht="22" customHeight="1">
      <c r="A465" s="33"/>
      <c r="B465" s="162"/>
      <c r="C465" s="163" t="s">
        <v>817</v>
      </c>
      <c r="D465" s="163" t="s">
        <v>207</v>
      </c>
      <c r="E465" s="164" t="s">
        <v>818</v>
      </c>
      <c r="F465" s="165" t="s">
        <v>819</v>
      </c>
      <c r="G465" s="166" t="s">
        <v>230</v>
      </c>
      <c r="H465" s="167">
        <v>1</v>
      </c>
      <c r="I465" s="168"/>
      <c r="J465" s="169">
        <f>ROUND(I465*H465,2)</f>
        <v>0</v>
      </c>
      <c r="K465" s="165" t="s">
        <v>1</v>
      </c>
      <c r="L465" s="34"/>
      <c r="M465" s="170" t="s">
        <v>1</v>
      </c>
      <c r="N465" s="171" t="s">
        <v>39</v>
      </c>
      <c r="O465" s="59"/>
      <c r="P465" s="172">
        <f>O465*H465</f>
        <v>0</v>
      </c>
      <c r="Q465" s="172">
        <v>6.0000000000000001E-3</v>
      </c>
      <c r="R465" s="172">
        <f>Q465*H465</f>
        <v>6.0000000000000001E-3</v>
      </c>
      <c r="S465" s="172">
        <v>0</v>
      </c>
      <c r="T465" s="173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74" t="s">
        <v>302</v>
      </c>
      <c r="AT465" s="174" t="s">
        <v>207</v>
      </c>
      <c r="AU465" s="174" t="s">
        <v>84</v>
      </c>
      <c r="AY465" s="18" t="s">
        <v>204</v>
      </c>
      <c r="BE465" s="175">
        <f>IF(N465="základní",J465,0)</f>
        <v>0</v>
      </c>
      <c r="BF465" s="175">
        <f>IF(N465="snížená",J465,0)</f>
        <v>0</v>
      </c>
      <c r="BG465" s="175">
        <f>IF(N465="zákl. přenesená",J465,0)</f>
        <v>0</v>
      </c>
      <c r="BH465" s="175">
        <f>IF(N465="sníž. přenesená",J465,0)</f>
        <v>0</v>
      </c>
      <c r="BI465" s="175">
        <f>IF(N465="nulová",J465,0)</f>
        <v>0</v>
      </c>
      <c r="BJ465" s="18" t="s">
        <v>82</v>
      </c>
      <c r="BK465" s="175">
        <f>ROUND(I465*H465,2)</f>
        <v>0</v>
      </c>
      <c r="BL465" s="18" t="s">
        <v>302</v>
      </c>
      <c r="BM465" s="174" t="s">
        <v>820</v>
      </c>
    </row>
    <row r="466" spans="1:65" s="2" customFormat="1" ht="18">
      <c r="A466" s="33"/>
      <c r="B466" s="34"/>
      <c r="C466" s="33"/>
      <c r="D466" s="176" t="s">
        <v>213</v>
      </c>
      <c r="E466" s="33"/>
      <c r="F466" s="177" t="s">
        <v>819</v>
      </c>
      <c r="G466" s="33"/>
      <c r="H466" s="33"/>
      <c r="I466" s="98"/>
      <c r="J466" s="33"/>
      <c r="K466" s="33"/>
      <c r="L466" s="34"/>
      <c r="M466" s="178"/>
      <c r="N466" s="179"/>
      <c r="O466" s="59"/>
      <c r="P466" s="59"/>
      <c r="Q466" s="59"/>
      <c r="R466" s="59"/>
      <c r="S466" s="59"/>
      <c r="T466" s="60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8" t="s">
        <v>213</v>
      </c>
      <c r="AU466" s="18" t="s">
        <v>84</v>
      </c>
    </row>
    <row r="467" spans="1:65" s="2" customFormat="1" ht="44" customHeight="1">
      <c r="A467" s="33"/>
      <c r="B467" s="162"/>
      <c r="C467" s="163" t="s">
        <v>821</v>
      </c>
      <c r="D467" s="163" t="s">
        <v>207</v>
      </c>
      <c r="E467" s="164" t="s">
        <v>822</v>
      </c>
      <c r="F467" s="165" t="s">
        <v>823</v>
      </c>
      <c r="G467" s="166" t="s">
        <v>230</v>
      </c>
      <c r="H467" s="167">
        <v>1</v>
      </c>
      <c r="I467" s="168"/>
      <c r="J467" s="169">
        <f>ROUND(I467*H467,2)</f>
        <v>0</v>
      </c>
      <c r="K467" s="165" t="s">
        <v>1</v>
      </c>
      <c r="L467" s="34"/>
      <c r="M467" s="170" t="s">
        <v>1</v>
      </c>
      <c r="N467" s="171" t="s">
        <v>39</v>
      </c>
      <c r="O467" s="59"/>
      <c r="P467" s="172">
        <f>O467*H467</f>
        <v>0</v>
      </c>
      <c r="Q467" s="172">
        <v>0</v>
      </c>
      <c r="R467" s="172">
        <f>Q467*H467</f>
        <v>0</v>
      </c>
      <c r="S467" s="172">
        <v>0</v>
      </c>
      <c r="T467" s="173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74" t="s">
        <v>302</v>
      </c>
      <c r="AT467" s="174" t="s">
        <v>207</v>
      </c>
      <c r="AU467" s="174" t="s">
        <v>84</v>
      </c>
      <c r="AY467" s="18" t="s">
        <v>204</v>
      </c>
      <c r="BE467" s="175">
        <f>IF(N467="základní",J467,0)</f>
        <v>0</v>
      </c>
      <c r="BF467" s="175">
        <f>IF(N467="snížená",J467,0)</f>
        <v>0</v>
      </c>
      <c r="BG467" s="175">
        <f>IF(N467="zákl. přenesená",J467,0)</f>
        <v>0</v>
      </c>
      <c r="BH467" s="175">
        <f>IF(N467="sníž. přenesená",J467,0)</f>
        <v>0</v>
      </c>
      <c r="BI467" s="175">
        <f>IF(N467="nulová",J467,0)</f>
        <v>0</v>
      </c>
      <c r="BJ467" s="18" t="s">
        <v>82</v>
      </c>
      <c r="BK467" s="175">
        <f>ROUND(I467*H467,2)</f>
        <v>0</v>
      </c>
      <c r="BL467" s="18" t="s">
        <v>302</v>
      </c>
      <c r="BM467" s="174" t="s">
        <v>824</v>
      </c>
    </row>
    <row r="468" spans="1:65" s="2" customFormat="1" ht="27">
      <c r="A468" s="33"/>
      <c r="B468" s="34"/>
      <c r="C468" s="33"/>
      <c r="D468" s="176" t="s">
        <v>213</v>
      </c>
      <c r="E468" s="33"/>
      <c r="F468" s="177" t="s">
        <v>825</v>
      </c>
      <c r="G468" s="33"/>
      <c r="H468" s="33"/>
      <c r="I468" s="98"/>
      <c r="J468" s="33"/>
      <c r="K468" s="33"/>
      <c r="L468" s="34"/>
      <c r="M468" s="178"/>
      <c r="N468" s="179"/>
      <c r="O468" s="59"/>
      <c r="P468" s="59"/>
      <c r="Q468" s="59"/>
      <c r="R468" s="59"/>
      <c r="S468" s="59"/>
      <c r="T468" s="60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8" t="s">
        <v>213</v>
      </c>
      <c r="AU468" s="18" t="s">
        <v>84</v>
      </c>
    </row>
    <row r="469" spans="1:65" s="2" customFormat="1" ht="14.5" customHeight="1">
      <c r="A469" s="33"/>
      <c r="B469" s="162"/>
      <c r="C469" s="163" t="s">
        <v>826</v>
      </c>
      <c r="D469" s="163" t="s">
        <v>207</v>
      </c>
      <c r="E469" s="164" t="s">
        <v>827</v>
      </c>
      <c r="F469" s="165" t="s">
        <v>828</v>
      </c>
      <c r="G469" s="166" t="s">
        <v>230</v>
      </c>
      <c r="H469" s="167">
        <v>1</v>
      </c>
      <c r="I469" s="168"/>
      <c r="J469" s="169">
        <f>ROUND(I469*H469,2)</f>
        <v>0</v>
      </c>
      <c r="K469" s="165" t="s">
        <v>1</v>
      </c>
      <c r="L469" s="34"/>
      <c r="M469" s="170" t="s">
        <v>1</v>
      </c>
      <c r="N469" s="171" t="s">
        <v>39</v>
      </c>
      <c r="O469" s="59"/>
      <c r="P469" s="172">
        <f>O469*H469</f>
        <v>0</v>
      </c>
      <c r="Q469" s="172">
        <v>0</v>
      </c>
      <c r="R469" s="172">
        <f>Q469*H469</f>
        <v>0</v>
      </c>
      <c r="S469" s="172">
        <v>0</v>
      </c>
      <c r="T469" s="173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74" t="s">
        <v>302</v>
      </c>
      <c r="AT469" s="174" t="s">
        <v>207</v>
      </c>
      <c r="AU469" s="174" t="s">
        <v>84</v>
      </c>
      <c r="AY469" s="18" t="s">
        <v>204</v>
      </c>
      <c r="BE469" s="175">
        <f>IF(N469="základní",J469,0)</f>
        <v>0</v>
      </c>
      <c r="BF469" s="175">
        <f>IF(N469="snížená",J469,0)</f>
        <v>0</v>
      </c>
      <c r="BG469" s="175">
        <f>IF(N469="zákl. přenesená",J469,0)</f>
        <v>0</v>
      </c>
      <c r="BH469" s="175">
        <f>IF(N469="sníž. přenesená",J469,0)</f>
        <v>0</v>
      </c>
      <c r="BI469" s="175">
        <f>IF(N469="nulová",J469,0)</f>
        <v>0</v>
      </c>
      <c r="BJ469" s="18" t="s">
        <v>82</v>
      </c>
      <c r="BK469" s="175">
        <f>ROUND(I469*H469,2)</f>
        <v>0</v>
      </c>
      <c r="BL469" s="18" t="s">
        <v>302</v>
      </c>
      <c r="BM469" s="174" t="s">
        <v>829</v>
      </c>
    </row>
    <row r="470" spans="1:65" s="2" customFormat="1" ht="10">
      <c r="A470" s="33"/>
      <c r="B470" s="34"/>
      <c r="C470" s="33"/>
      <c r="D470" s="176" t="s">
        <v>213</v>
      </c>
      <c r="E470" s="33"/>
      <c r="F470" s="177" t="s">
        <v>828</v>
      </c>
      <c r="G470" s="33"/>
      <c r="H470" s="33"/>
      <c r="I470" s="98"/>
      <c r="J470" s="33"/>
      <c r="K470" s="33"/>
      <c r="L470" s="34"/>
      <c r="M470" s="178"/>
      <c r="N470" s="179"/>
      <c r="O470" s="59"/>
      <c r="P470" s="59"/>
      <c r="Q470" s="59"/>
      <c r="R470" s="59"/>
      <c r="S470" s="59"/>
      <c r="T470" s="60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8" t="s">
        <v>213</v>
      </c>
      <c r="AU470" s="18" t="s">
        <v>84</v>
      </c>
    </row>
    <row r="471" spans="1:65" s="2" customFormat="1" ht="22" customHeight="1">
      <c r="A471" s="33"/>
      <c r="B471" s="162"/>
      <c r="C471" s="163" t="s">
        <v>830</v>
      </c>
      <c r="D471" s="163" t="s">
        <v>207</v>
      </c>
      <c r="E471" s="164" t="s">
        <v>831</v>
      </c>
      <c r="F471" s="165" t="s">
        <v>832</v>
      </c>
      <c r="G471" s="166" t="s">
        <v>254</v>
      </c>
      <c r="H471" s="167">
        <v>0.13700000000000001</v>
      </c>
      <c r="I471" s="168"/>
      <c r="J471" s="169">
        <f>ROUND(I471*H471,2)</f>
        <v>0</v>
      </c>
      <c r="K471" s="165" t="s">
        <v>211</v>
      </c>
      <c r="L471" s="34"/>
      <c r="M471" s="170" t="s">
        <v>1</v>
      </c>
      <c r="N471" s="171" t="s">
        <v>39</v>
      </c>
      <c r="O471" s="59"/>
      <c r="P471" s="172">
        <f>O471*H471</f>
        <v>0</v>
      </c>
      <c r="Q471" s="172">
        <v>0</v>
      </c>
      <c r="R471" s="172">
        <f>Q471*H471</f>
        <v>0</v>
      </c>
      <c r="S471" s="172">
        <v>0</v>
      </c>
      <c r="T471" s="173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74" t="s">
        <v>302</v>
      </c>
      <c r="AT471" s="174" t="s">
        <v>207</v>
      </c>
      <c r="AU471" s="174" t="s">
        <v>84</v>
      </c>
      <c r="AY471" s="18" t="s">
        <v>204</v>
      </c>
      <c r="BE471" s="175">
        <f>IF(N471="základní",J471,0)</f>
        <v>0</v>
      </c>
      <c r="BF471" s="175">
        <f>IF(N471="snížená",J471,0)</f>
        <v>0</v>
      </c>
      <c r="BG471" s="175">
        <f>IF(N471="zákl. přenesená",J471,0)</f>
        <v>0</v>
      </c>
      <c r="BH471" s="175">
        <f>IF(N471="sníž. přenesená",J471,0)</f>
        <v>0</v>
      </c>
      <c r="BI471" s="175">
        <f>IF(N471="nulová",J471,0)</f>
        <v>0</v>
      </c>
      <c r="BJ471" s="18" t="s">
        <v>82</v>
      </c>
      <c r="BK471" s="175">
        <f>ROUND(I471*H471,2)</f>
        <v>0</v>
      </c>
      <c r="BL471" s="18" t="s">
        <v>302</v>
      </c>
      <c r="BM471" s="174" t="s">
        <v>833</v>
      </c>
    </row>
    <row r="472" spans="1:65" s="2" customFormat="1" ht="36">
      <c r="A472" s="33"/>
      <c r="B472" s="34"/>
      <c r="C472" s="33"/>
      <c r="D472" s="176" t="s">
        <v>213</v>
      </c>
      <c r="E472" s="33"/>
      <c r="F472" s="177" t="s">
        <v>834</v>
      </c>
      <c r="G472" s="33"/>
      <c r="H472" s="33"/>
      <c r="I472" s="98"/>
      <c r="J472" s="33"/>
      <c r="K472" s="33"/>
      <c r="L472" s="34"/>
      <c r="M472" s="178"/>
      <c r="N472" s="179"/>
      <c r="O472" s="59"/>
      <c r="P472" s="59"/>
      <c r="Q472" s="59"/>
      <c r="R472" s="59"/>
      <c r="S472" s="59"/>
      <c r="T472" s="60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8" t="s">
        <v>213</v>
      </c>
      <c r="AU472" s="18" t="s">
        <v>84</v>
      </c>
    </row>
    <row r="473" spans="1:65" s="12" customFormat="1" ht="22.75" customHeight="1">
      <c r="B473" s="149"/>
      <c r="D473" s="150" t="s">
        <v>73</v>
      </c>
      <c r="E473" s="160" t="s">
        <v>835</v>
      </c>
      <c r="F473" s="160" t="s">
        <v>836</v>
      </c>
      <c r="I473" s="152"/>
      <c r="J473" s="161">
        <f>BK473</f>
        <v>0</v>
      </c>
      <c r="L473" s="149"/>
      <c r="M473" s="154"/>
      <c r="N473" s="155"/>
      <c r="O473" s="155"/>
      <c r="P473" s="156">
        <f>SUM(P474:P513)</f>
        <v>0</v>
      </c>
      <c r="Q473" s="155"/>
      <c r="R473" s="156">
        <f>SUM(R474:R513)</f>
        <v>0.74941800000000003</v>
      </c>
      <c r="S473" s="155"/>
      <c r="T473" s="157">
        <f>SUM(T474:T513)</f>
        <v>0.56065200000000004</v>
      </c>
      <c r="AR473" s="150" t="s">
        <v>84</v>
      </c>
      <c r="AT473" s="158" t="s">
        <v>73</v>
      </c>
      <c r="AU473" s="158" t="s">
        <v>82</v>
      </c>
      <c r="AY473" s="150" t="s">
        <v>204</v>
      </c>
      <c r="BK473" s="159">
        <f>SUM(BK474:BK513)</f>
        <v>0</v>
      </c>
    </row>
    <row r="474" spans="1:65" s="2" customFormat="1" ht="44" customHeight="1">
      <c r="A474" s="33"/>
      <c r="B474" s="162"/>
      <c r="C474" s="163" t="s">
        <v>837</v>
      </c>
      <c r="D474" s="163" t="s">
        <v>207</v>
      </c>
      <c r="E474" s="164" t="s">
        <v>838</v>
      </c>
      <c r="F474" s="165" t="s">
        <v>839</v>
      </c>
      <c r="G474" s="166" t="s">
        <v>280</v>
      </c>
      <c r="H474" s="167">
        <v>9.1</v>
      </c>
      <c r="I474" s="168"/>
      <c r="J474" s="169">
        <f>ROUND(I474*H474,2)</f>
        <v>0</v>
      </c>
      <c r="K474" s="165" t="s">
        <v>1</v>
      </c>
      <c r="L474" s="34"/>
      <c r="M474" s="170" t="s">
        <v>1</v>
      </c>
      <c r="N474" s="171" t="s">
        <v>39</v>
      </c>
      <c r="O474" s="59"/>
      <c r="P474" s="172">
        <f>O474*H474</f>
        <v>0</v>
      </c>
      <c r="Q474" s="172">
        <v>0.05</v>
      </c>
      <c r="R474" s="172">
        <f>Q474*H474</f>
        <v>0.45500000000000002</v>
      </c>
      <c r="S474" s="172">
        <v>0</v>
      </c>
      <c r="T474" s="173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74" t="s">
        <v>302</v>
      </c>
      <c r="AT474" s="174" t="s">
        <v>207</v>
      </c>
      <c r="AU474" s="174" t="s">
        <v>84</v>
      </c>
      <c r="AY474" s="18" t="s">
        <v>204</v>
      </c>
      <c r="BE474" s="175">
        <f>IF(N474="základní",J474,0)</f>
        <v>0</v>
      </c>
      <c r="BF474" s="175">
        <f>IF(N474="snížená",J474,0)</f>
        <v>0</v>
      </c>
      <c r="BG474" s="175">
        <f>IF(N474="zákl. přenesená",J474,0)</f>
        <v>0</v>
      </c>
      <c r="BH474" s="175">
        <f>IF(N474="sníž. přenesená",J474,0)</f>
        <v>0</v>
      </c>
      <c r="BI474" s="175">
        <f>IF(N474="nulová",J474,0)</f>
        <v>0</v>
      </c>
      <c r="BJ474" s="18" t="s">
        <v>82</v>
      </c>
      <c r="BK474" s="175">
        <f>ROUND(I474*H474,2)</f>
        <v>0</v>
      </c>
      <c r="BL474" s="18" t="s">
        <v>302</v>
      </c>
      <c r="BM474" s="174" t="s">
        <v>840</v>
      </c>
    </row>
    <row r="475" spans="1:65" s="2" customFormat="1" ht="27">
      <c r="A475" s="33"/>
      <c r="B475" s="34"/>
      <c r="C475" s="33"/>
      <c r="D475" s="176" t="s">
        <v>213</v>
      </c>
      <c r="E475" s="33"/>
      <c r="F475" s="177" t="s">
        <v>839</v>
      </c>
      <c r="G475" s="33"/>
      <c r="H475" s="33"/>
      <c r="I475" s="98"/>
      <c r="J475" s="33"/>
      <c r="K475" s="33"/>
      <c r="L475" s="34"/>
      <c r="M475" s="178"/>
      <c r="N475" s="179"/>
      <c r="O475" s="59"/>
      <c r="P475" s="59"/>
      <c r="Q475" s="59"/>
      <c r="R475" s="59"/>
      <c r="S475" s="59"/>
      <c r="T475" s="60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T475" s="18" t="s">
        <v>213</v>
      </c>
      <c r="AU475" s="18" t="s">
        <v>84</v>
      </c>
    </row>
    <row r="476" spans="1:65" s="2" customFormat="1" ht="22" customHeight="1">
      <c r="A476" s="33"/>
      <c r="B476" s="162"/>
      <c r="C476" s="163" t="s">
        <v>841</v>
      </c>
      <c r="D476" s="163" t="s">
        <v>207</v>
      </c>
      <c r="E476" s="164" t="s">
        <v>842</v>
      </c>
      <c r="F476" s="165" t="s">
        <v>843</v>
      </c>
      <c r="G476" s="166" t="s">
        <v>280</v>
      </c>
      <c r="H476" s="167">
        <v>1.3</v>
      </c>
      <c r="I476" s="168"/>
      <c r="J476" s="169">
        <f>ROUND(I476*H476,2)</f>
        <v>0</v>
      </c>
      <c r="K476" s="165" t="s">
        <v>211</v>
      </c>
      <c r="L476" s="34"/>
      <c r="M476" s="170" t="s">
        <v>1</v>
      </c>
      <c r="N476" s="171" t="s">
        <v>39</v>
      </c>
      <c r="O476" s="59"/>
      <c r="P476" s="172">
        <f>O476*H476</f>
        <v>0</v>
      </c>
      <c r="Q476" s="172">
        <v>6.0000000000000002E-5</v>
      </c>
      <c r="R476" s="172">
        <f>Q476*H476</f>
        <v>7.7999999999999999E-5</v>
      </c>
      <c r="S476" s="172">
        <v>0</v>
      </c>
      <c r="T476" s="173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74" t="s">
        <v>302</v>
      </c>
      <c r="AT476" s="174" t="s">
        <v>207</v>
      </c>
      <c r="AU476" s="174" t="s">
        <v>84</v>
      </c>
      <c r="AY476" s="18" t="s">
        <v>204</v>
      </c>
      <c r="BE476" s="175">
        <f>IF(N476="základní",J476,0)</f>
        <v>0</v>
      </c>
      <c r="BF476" s="175">
        <f>IF(N476="snížená",J476,0)</f>
        <v>0</v>
      </c>
      <c r="BG476" s="175">
        <f>IF(N476="zákl. přenesená",J476,0)</f>
        <v>0</v>
      </c>
      <c r="BH476" s="175">
        <f>IF(N476="sníž. přenesená",J476,0)</f>
        <v>0</v>
      </c>
      <c r="BI476" s="175">
        <f>IF(N476="nulová",J476,0)</f>
        <v>0</v>
      </c>
      <c r="BJ476" s="18" t="s">
        <v>82</v>
      </c>
      <c r="BK476" s="175">
        <f>ROUND(I476*H476,2)</f>
        <v>0</v>
      </c>
      <c r="BL476" s="18" t="s">
        <v>302</v>
      </c>
      <c r="BM476" s="174" t="s">
        <v>844</v>
      </c>
    </row>
    <row r="477" spans="1:65" s="2" customFormat="1" ht="18">
      <c r="A477" s="33"/>
      <c r="B477" s="34"/>
      <c r="C477" s="33"/>
      <c r="D477" s="176" t="s">
        <v>213</v>
      </c>
      <c r="E477" s="33"/>
      <c r="F477" s="177" t="s">
        <v>845</v>
      </c>
      <c r="G477" s="33"/>
      <c r="H477" s="33"/>
      <c r="I477" s="98"/>
      <c r="J477" s="33"/>
      <c r="K477" s="33"/>
      <c r="L477" s="34"/>
      <c r="M477" s="178"/>
      <c r="N477" s="179"/>
      <c r="O477" s="59"/>
      <c r="P477" s="59"/>
      <c r="Q477" s="59"/>
      <c r="R477" s="59"/>
      <c r="S477" s="59"/>
      <c r="T477" s="60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T477" s="18" t="s">
        <v>213</v>
      </c>
      <c r="AU477" s="18" t="s">
        <v>84</v>
      </c>
    </row>
    <row r="478" spans="1:65" s="2" customFormat="1" ht="33" customHeight="1">
      <c r="A478" s="33"/>
      <c r="B478" s="162"/>
      <c r="C478" s="188" t="s">
        <v>846</v>
      </c>
      <c r="D478" s="188" t="s">
        <v>234</v>
      </c>
      <c r="E478" s="189" t="s">
        <v>847</v>
      </c>
      <c r="F478" s="190" t="s">
        <v>848</v>
      </c>
      <c r="G478" s="191" t="s">
        <v>280</v>
      </c>
      <c r="H478" s="192">
        <v>1.3</v>
      </c>
      <c r="I478" s="193"/>
      <c r="J478" s="194">
        <f>ROUND(I478*H478,2)</f>
        <v>0</v>
      </c>
      <c r="K478" s="190" t="s">
        <v>1</v>
      </c>
      <c r="L478" s="195"/>
      <c r="M478" s="196" t="s">
        <v>1</v>
      </c>
      <c r="N478" s="197" t="s">
        <v>39</v>
      </c>
      <c r="O478" s="59"/>
      <c r="P478" s="172">
        <f>O478*H478</f>
        <v>0</v>
      </c>
      <c r="Q478" s="172">
        <v>2E-3</v>
      </c>
      <c r="R478" s="172">
        <f>Q478*H478</f>
        <v>2.6000000000000003E-3</v>
      </c>
      <c r="S478" s="172">
        <v>0</v>
      </c>
      <c r="T478" s="173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74" t="s">
        <v>395</v>
      </c>
      <c r="AT478" s="174" t="s">
        <v>234</v>
      </c>
      <c r="AU478" s="174" t="s">
        <v>84</v>
      </c>
      <c r="AY478" s="18" t="s">
        <v>204</v>
      </c>
      <c r="BE478" s="175">
        <f>IF(N478="základní",J478,0)</f>
        <v>0</v>
      </c>
      <c r="BF478" s="175">
        <f>IF(N478="snížená",J478,0)</f>
        <v>0</v>
      </c>
      <c r="BG478" s="175">
        <f>IF(N478="zákl. přenesená",J478,0)</f>
        <v>0</v>
      </c>
      <c r="BH478" s="175">
        <f>IF(N478="sníž. přenesená",J478,0)</f>
        <v>0</v>
      </c>
      <c r="BI478" s="175">
        <f>IF(N478="nulová",J478,0)</f>
        <v>0</v>
      </c>
      <c r="BJ478" s="18" t="s">
        <v>82</v>
      </c>
      <c r="BK478" s="175">
        <f>ROUND(I478*H478,2)</f>
        <v>0</v>
      </c>
      <c r="BL478" s="18" t="s">
        <v>302</v>
      </c>
      <c r="BM478" s="174" t="s">
        <v>849</v>
      </c>
    </row>
    <row r="479" spans="1:65" s="2" customFormat="1" ht="27">
      <c r="A479" s="33"/>
      <c r="B479" s="34"/>
      <c r="C479" s="33"/>
      <c r="D479" s="176" t="s">
        <v>213</v>
      </c>
      <c r="E479" s="33"/>
      <c r="F479" s="177" t="s">
        <v>848</v>
      </c>
      <c r="G479" s="33"/>
      <c r="H479" s="33"/>
      <c r="I479" s="98"/>
      <c r="J479" s="33"/>
      <c r="K479" s="33"/>
      <c r="L479" s="34"/>
      <c r="M479" s="178"/>
      <c r="N479" s="179"/>
      <c r="O479" s="59"/>
      <c r="P479" s="59"/>
      <c r="Q479" s="59"/>
      <c r="R479" s="59"/>
      <c r="S479" s="59"/>
      <c r="T479" s="60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T479" s="18" t="s">
        <v>213</v>
      </c>
      <c r="AU479" s="18" t="s">
        <v>84</v>
      </c>
    </row>
    <row r="480" spans="1:65" s="2" customFormat="1" ht="22" customHeight="1">
      <c r="A480" s="33"/>
      <c r="B480" s="162"/>
      <c r="C480" s="163" t="s">
        <v>850</v>
      </c>
      <c r="D480" s="163" t="s">
        <v>207</v>
      </c>
      <c r="E480" s="164" t="s">
        <v>851</v>
      </c>
      <c r="F480" s="165" t="s">
        <v>852</v>
      </c>
      <c r="G480" s="166" t="s">
        <v>224</v>
      </c>
      <c r="H480" s="167">
        <v>140.16300000000001</v>
      </c>
      <c r="I480" s="168"/>
      <c r="J480" s="169">
        <f>ROUND(I480*H480,2)</f>
        <v>0</v>
      </c>
      <c r="K480" s="165" t="s">
        <v>211</v>
      </c>
      <c r="L480" s="34"/>
      <c r="M480" s="170" t="s">
        <v>1</v>
      </c>
      <c r="N480" s="171" t="s">
        <v>39</v>
      </c>
      <c r="O480" s="59"/>
      <c r="P480" s="172">
        <f>O480*H480</f>
        <v>0</v>
      </c>
      <c r="Q480" s="172">
        <v>0</v>
      </c>
      <c r="R480" s="172">
        <f>Q480*H480</f>
        <v>0</v>
      </c>
      <c r="S480" s="172">
        <v>4.0000000000000001E-3</v>
      </c>
      <c r="T480" s="173">
        <f>S480*H480</f>
        <v>0.56065200000000004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74" t="s">
        <v>302</v>
      </c>
      <c r="AT480" s="174" t="s">
        <v>207</v>
      </c>
      <c r="AU480" s="174" t="s">
        <v>84</v>
      </c>
      <c r="AY480" s="18" t="s">
        <v>204</v>
      </c>
      <c r="BE480" s="175">
        <f>IF(N480="základní",J480,0)</f>
        <v>0</v>
      </c>
      <c r="BF480" s="175">
        <f>IF(N480="snížená",J480,0)</f>
        <v>0</v>
      </c>
      <c r="BG480" s="175">
        <f>IF(N480="zákl. přenesená",J480,0)</f>
        <v>0</v>
      </c>
      <c r="BH480" s="175">
        <f>IF(N480="sníž. přenesená",J480,0)</f>
        <v>0</v>
      </c>
      <c r="BI480" s="175">
        <f>IF(N480="nulová",J480,0)</f>
        <v>0</v>
      </c>
      <c r="BJ480" s="18" t="s">
        <v>82</v>
      </c>
      <c r="BK480" s="175">
        <f>ROUND(I480*H480,2)</f>
        <v>0</v>
      </c>
      <c r="BL480" s="18" t="s">
        <v>302</v>
      </c>
      <c r="BM480" s="174" t="s">
        <v>853</v>
      </c>
    </row>
    <row r="481" spans="1:65" s="2" customFormat="1" ht="10">
      <c r="A481" s="33"/>
      <c r="B481" s="34"/>
      <c r="C481" s="33"/>
      <c r="D481" s="176" t="s">
        <v>213</v>
      </c>
      <c r="E481" s="33"/>
      <c r="F481" s="177" t="s">
        <v>854</v>
      </c>
      <c r="G481" s="33"/>
      <c r="H481" s="33"/>
      <c r="I481" s="98"/>
      <c r="J481" s="33"/>
      <c r="K481" s="33"/>
      <c r="L481" s="34"/>
      <c r="M481" s="178"/>
      <c r="N481" s="179"/>
      <c r="O481" s="59"/>
      <c r="P481" s="59"/>
      <c r="Q481" s="59"/>
      <c r="R481" s="59"/>
      <c r="S481" s="59"/>
      <c r="T481" s="6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T481" s="18" t="s">
        <v>213</v>
      </c>
      <c r="AU481" s="18" t="s">
        <v>84</v>
      </c>
    </row>
    <row r="482" spans="1:65" s="13" customFormat="1" ht="10">
      <c r="B482" s="180"/>
      <c r="D482" s="176" t="s">
        <v>215</v>
      </c>
      <c r="E482" s="181" t="s">
        <v>1</v>
      </c>
      <c r="F482" s="182" t="s">
        <v>855</v>
      </c>
      <c r="H482" s="183">
        <v>140.16300000000001</v>
      </c>
      <c r="I482" s="184"/>
      <c r="L482" s="180"/>
      <c r="M482" s="185"/>
      <c r="N482" s="186"/>
      <c r="O482" s="186"/>
      <c r="P482" s="186"/>
      <c r="Q482" s="186"/>
      <c r="R482" s="186"/>
      <c r="S482" s="186"/>
      <c r="T482" s="187"/>
      <c r="AT482" s="181" t="s">
        <v>215</v>
      </c>
      <c r="AU482" s="181" t="s">
        <v>84</v>
      </c>
      <c r="AV482" s="13" t="s">
        <v>84</v>
      </c>
      <c r="AW482" s="13" t="s">
        <v>31</v>
      </c>
      <c r="AX482" s="13" t="s">
        <v>82</v>
      </c>
      <c r="AY482" s="181" t="s">
        <v>204</v>
      </c>
    </row>
    <row r="483" spans="1:65" s="2" customFormat="1" ht="33" customHeight="1">
      <c r="A483" s="33"/>
      <c r="B483" s="162"/>
      <c r="C483" s="163" t="s">
        <v>856</v>
      </c>
      <c r="D483" s="163" t="s">
        <v>207</v>
      </c>
      <c r="E483" s="164" t="s">
        <v>857</v>
      </c>
      <c r="F483" s="165" t="s">
        <v>858</v>
      </c>
      <c r="G483" s="166" t="s">
        <v>224</v>
      </c>
      <c r="H483" s="167">
        <v>2</v>
      </c>
      <c r="I483" s="168"/>
      <c r="J483" s="169">
        <f>ROUND(I483*H483,2)</f>
        <v>0</v>
      </c>
      <c r="K483" s="165" t="s">
        <v>211</v>
      </c>
      <c r="L483" s="34"/>
      <c r="M483" s="170" t="s">
        <v>1</v>
      </c>
      <c r="N483" s="171" t="s">
        <v>39</v>
      </c>
      <c r="O483" s="59"/>
      <c r="P483" s="172">
        <f>O483*H483</f>
        <v>0</v>
      </c>
      <c r="Q483" s="172">
        <v>9.3999999999999997E-4</v>
      </c>
      <c r="R483" s="172">
        <f>Q483*H483</f>
        <v>1.8799999999999999E-3</v>
      </c>
      <c r="S483" s="172">
        <v>0</v>
      </c>
      <c r="T483" s="173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74" t="s">
        <v>302</v>
      </c>
      <c r="AT483" s="174" t="s">
        <v>207</v>
      </c>
      <c r="AU483" s="174" t="s">
        <v>84</v>
      </c>
      <c r="AY483" s="18" t="s">
        <v>204</v>
      </c>
      <c r="BE483" s="175">
        <f>IF(N483="základní",J483,0)</f>
        <v>0</v>
      </c>
      <c r="BF483" s="175">
        <f>IF(N483="snížená",J483,0)</f>
        <v>0</v>
      </c>
      <c r="BG483" s="175">
        <f>IF(N483="zákl. přenesená",J483,0)</f>
        <v>0</v>
      </c>
      <c r="BH483" s="175">
        <f>IF(N483="sníž. přenesená",J483,0)</f>
        <v>0</v>
      </c>
      <c r="BI483" s="175">
        <f>IF(N483="nulová",J483,0)</f>
        <v>0</v>
      </c>
      <c r="BJ483" s="18" t="s">
        <v>82</v>
      </c>
      <c r="BK483" s="175">
        <f>ROUND(I483*H483,2)</f>
        <v>0</v>
      </c>
      <c r="BL483" s="18" t="s">
        <v>302</v>
      </c>
      <c r="BM483" s="174" t="s">
        <v>859</v>
      </c>
    </row>
    <row r="484" spans="1:65" s="2" customFormat="1" ht="36">
      <c r="A484" s="33"/>
      <c r="B484" s="34"/>
      <c r="C484" s="33"/>
      <c r="D484" s="176" t="s">
        <v>213</v>
      </c>
      <c r="E484" s="33"/>
      <c r="F484" s="177" t="s">
        <v>860</v>
      </c>
      <c r="G484" s="33"/>
      <c r="H484" s="33"/>
      <c r="I484" s="98"/>
      <c r="J484" s="33"/>
      <c r="K484" s="33"/>
      <c r="L484" s="34"/>
      <c r="M484" s="178"/>
      <c r="N484" s="179"/>
      <c r="O484" s="59"/>
      <c r="P484" s="59"/>
      <c r="Q484" s="59"/>
      <c r="R484" s="59"/>
      <c r="S484" s="59"/>
      <c r="T484" s="60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8" t="s">
        <v>213</v>
      </c>
      <c r="AU484" s="18" t="s">
        <v>84</v>
      </c>
    </row>
    <row r="485" spans="1:65" s="13" customFormat="1" ht="10">
      <c r="B485" s="180"/>
      <c r="D485" s="176" t="s">
        <v>215</v>
      </c>
      <c r="E485" s="181" t="s">
        <v>1</v>
      </c>
      <c r="F485" s="182" t="s">
        <v>423</v>
      </c>
      <c r="H485" s="183">
        <v>1</v>
      </c>
      <c r="I485" s="184"/>
      <c r="L485" s="180"/>
      <c r="M485" s="185"/>
      <c r="N485" s="186"/>
      <c r="O485" s="186"/>
      <c r="P485" s="186"/>
      <c r="Q485" s="186"/>
      <c r="R485" s="186"/>
      <c r="S485" s="186"/>
      <c r="T485" s="187"/>
      <c r="AT485" s="181" t="s">
        <v>215</v>
      </c>
      <c r="AU485" s="181" t="s">
        <v>84</v>
      </c>
      <c r="AV485" s="13" t="s">
        <v>84</v>
      </c>
      <c r="AW485" s="13" t="s">
        <v>31</v>
      </c>
      <c r="AX485" s="13" t="s">
        <v>74</v>
      </c>
      <c r="AY485" s="181" t="s">
        <v>204</v>
      </c>
    </row>
    <row r="486" spans="1:65" s="13" customFormat="1" ht="10">
      <c r="B486" s="180"/>
      <c r="D486" s="176" t="s">
        <v>215</v>
      </c>
      <c r="E486" s="181" t="s">
        <v>1</v>
      </c>
      <c r="F486" s="182" t="s">
        <v>424</v>
      </c>
      <c r="H486" s="183">
        <v>1</v>
      </c>
      <c r="I486" s="184"/>
      <c r="L486" s="180"/>
      <c r="M486" s="185"/>
      <c r="N486" s="186"/>
      <c r="O486" s="186"/>
      <c r="P486" s="186"/>
      <c r="Q486" s="186"/>
      <c r="R486" s="186"/>
      <c r="S486" s="186"/>
      <c r="T486" s="187"/>
      <c r="AT486" s="181" t="s">
        <v>215</v>
      </c>
      <c r="AU486" s="181" t="s">
        <v>84</v>
      </c>
      <c r="AV486" s="13" t="s">
        <v>84</v>
      </c>
      <c r="AW486" s="13" t="s">
        <v>31</v>
      </c>
      <c r="AX486" s="13" t="s">
        <v>74</v>
      </c>
      <c r="AY486" s="181" t="s">
        <v>204</v>
      </c>
    </row>
    <row r="487" spans="1:65" s="14" customFormat="1" ht="10">
      <c r="B487" s="199"/>
      <c r="D487" s="176" t="s">
        <v>215</v>
      </c>
      <c r="E487" s="200" t="s">
        <v>1</v>
      </c>
      <c r="F487" s="201" t="s">
        <v>270</v>
      </c>
      <c r="H487" s="202">
        <v>2</v>
      </c>
      <c r="I487" s="203"/>
      <c r="L487" s="199"/>
      <c r="M487" s="204"/>
      <c r="N487" s="205"/>
      <c r="O487" s="205"/>
      <c r="P487" s="205"/>
      <c r="Q487" s="205"/>
      <c r="R487" s="205"/>
      <c r="S487" s="205"/>
      <c r="T487" s="206"/>
      <c r="AT487" s="200" t="s">
        <v>215</v>
      </c>
      <c r="AU487" s="200" t="s">
        <v>84</v>
      </c>
      <c r="AV487" s="14" t="s">
        <v>132</v>
      </c>
      <c r="AW487" s="14" t="s">
        <v>31</v>
      </c>
      <c r="AX487" s="14" t="s">
        <v>82</v>
      </c>
      <c r="AY487" s="200" t="s">
        <v>204</v>
      </c>
    </row>
    <row r="488" spans="1:65" s="2" customFormat="1" ht="55" customHeight="1">
      <c r="A488" s="33"/>
      <c r="B488" s="162"/>
      <c r="C488" s="188" t="s">
        <v>861</v>
      </c>
      <c r="D488" s="188" t="s">
        <v>234</v>
      </c>
      <c r="E488" s="189" t="s">
        <v>862</v>
      </c>
      <c r="F488" s="190" t="s">
        <v>863</v>
      </c>
      <c r="G488" s="191" t="s">
        <v>224</v>
      </c>
      <c r="H488" s="192">
        <v>4.28</v>
      </c>
      <c r="I488" s="193"/>
      <c r="J488" s="194">
        <f>ROUND(I488*H488,2)</f>
        <v>0</v>
      </c>
      <c r="K488" s="190" t="s">
        <v>1</v>
      </c>
      <c r="L488" s="195"/>
      <c r="M488" s="196" t="s">
        <v>1</v>
      </c>
      <c r="N488" s="197" t="s">
        <v>39</v>
      </c>
      <c r="O488" s="59"/>
      <c r="P488" s="172">
        <f>O488*H488</f>
        <v>0</v>
      </c>
      <c r="Q488" s="172">
        <v>0.03</v>
      </c>
      <c r="R488" s="172">
        <f>Q488*H488</f>
        <v>0.12840000000000001</v>
      </c>
      <c r="S488" s="172">
        <v>0</v>
      </c>
      <c r="T488" s="173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74" t="s">
        <v>395</v>
      </c>
      <c r="AT488" s="174" t="s">
        <v>234</v>
      </c>
      <c r="AU488" s="174" t="s">
        <v>84</v>
      </c>
      <c r="AY488" s="18" t="s">
        <v>204</v>
      </c>
      <c r="BE488" s="175">
        <f>IF(N488="základní",J488,0)</f>
        <v>0</v>
      </c>
      <c r="BF488" s="175">
        <f>IF(N488="snížená",J488,0)</f>
        <v>0</v>
      </c>
      <c r="BG488" s="175">
        <f>IF(N488="zákl. přenesená",J488,0)</f>
        <v>0</v>
      </c>
      <c r="BH488" s="175">
        <f>IF(N488="sníž. přenesená",J488,0)</f>
        <v>0</v>
      </c>
      <c r="BI488" s="175">
        <f>IF(N488="nulová",J488,0)</f>
        <v>0</v>
      </c>
      <c r="BJ488" s="18" t="s">
        <v>82</v>
      </c>
      <c r="BK488" s="175">
        <f>ROUND(I488*H488,2)</f>
        <v>0</v>
      </c>
      <c r="BL488" s="18" t="s">
        <v>302</v>
      </c>
      <c r="BM488" s="174" t="s">
        <v>864</v>
      </c>
    </row>
    <row r="489" spans="1:65" s="2" customFormat="1" ht="36">
      <c r="A489" s="33"/>
      <c r="B489" s="34"/>
      <c r="C489" s="33"/>
      <c r="D489" s="176" t="s">
        <v>213</v>
      </c>
      <c r="E489" s="33"/>
      <c r="F489" s="177" t="s">
        <v>863</v>
      </c>
      <c r="G489" s="33"/>
      <c r="H489" s="33"/>
      <c r="I489" s="98"/>
      <c r="J489" s="33"/>
      <c r="K489" s="33"/>
      <c r="L489" s="34"/>
      <c r="M489" s="178"/>
      <c r="N489" s="179"/>
      <c r="O489" s="59"/>
      <c r="P489" s="59"/>
      <c r="Q489" s="59"/>
      <c r="R489" s="59"/>
      <c r="S489" s="59"/>
      <c r="T489" s="60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T489" s="18" t="s">
        <v>213</v>
      </c>
      <c r="AU489" s="18" t="s">
        <v>84</v>
      </c>
    </row>
    <row r="490" spans="1:65" s="2" customFormat="1" ht="18">
      <c r="A490" s="33"/>
      <c r="B490" s="34"/>
      <c r="C490" s="33"/>
      <c r="D490" s="176" t="s">
        <v>239</v>
      </c>
      <c r="E490" s="33"/>
      <c r="F490" s="198" t="s">
        <v>865</v>
      </c>
      <c r="G490" s="33"/>
      <c r="H490" s="33"/>
      <c r="I490" s="98"/>
      <c r="J490" s="33"/>
      <c r="K490" s="33"/>
      <c r="L490" s="34"/>
      <c r="M490" s="178"/>
      <c r="N490" s="179"/>
      <c r="O490" s="59"/>
      <c r="P490" s="59"/>
      <c r="Q490" s="59"/>
      <c r="R490" s="59"/>
      <c r="S490" s="59"/>
      <c r="T490" s="60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8" t="s">
        <v>239</v>
      </c>
      <c r="AU490" s="18" t="s">
        <v>84</v>
      </c>
    </row>
    <row r="491" spans="1:65" s="13" customFormat="1" ht="10">
      <c r="B491" s="180"/>
      <c r="D491" s="176" t="s">
        <v>215</v>
      </c>
      <c r="E491" s="181" t="s">
        <v>1</v>
      </c>
      <c r="F491" s="182" t="s">
        <v>866</v>
      </c>
      <c r="H491" s="183">
        <v>4.28</v>
      </c>
      <c r="I491" s="184"/>
      <c r="L491" s="180"/>
      <c r="M491" s="185"/>
      <c r="N491" s="186"/>
      <c r="O491" s="186"/>
      <c r="P491" s="186"/>
      <c r="Q491" s="186"/>
      <c r="R491" s="186"/>
      <c r="S491" s="186"/>
      <c r="T491" s="187"/>
      <c r="AT491" s="181" t="s">
        <v>215</v>
      </c>
      <c r="AU491" s="181" t="s">
        <v>84</v>
      </c>
      <c r="AV491" s="13" t="s">
        <v>84</v>
      </c>
      <c r="AW491" s="13" t="s">
        <v>31</v>
      </c>
      <c r="AX491" s="13" t="s">
        <v>82</v>
      </c>
      <c r="AY491" s="181" t="s">
        <v>204</v>
      </c>
    </row>
    <row r="492" spans="1:65" s="2" customFormat="1" ht="44" customHeight="1">
      <c r="A492" s="33"/>
      <c r="B492" s="162"/>
      <c r="C492" s="163" t="s">
        <v>867</v>
      </c>
      <c r="D492" s="163" t="s">
        <v>207</v>
      </c>
      <c r="E492" s="164" t="s">
        <v>868</v>
      </c>
      <c r="F492" s="165" t="s">
        <v>869</v>
      </c>
      <c r="G492" s="166" t="s">
        <v>230</v>
      </c>
      <c r="H492" s="167">
        <v>1</v>
      </c>
      <c r="I492" s="168"/>
      <c r="J492" s="169">
        <f>ROUND(I492*H492,2)</f>
        <v>0</v>
      </c>
      <c r="K492" s="165" t="s">
        <v>1</v>
      </c>
      <c r="L492" s="34"/>
      <c r="M492" s="170" t="s">
        <v>1</v>
      </c>
      <c r="N492" s="171" t="s">
        <v>39</v>
      </c>
      <c r="O492" s="59"/>
      <c r="P492" s="172">
        <f>O492*H492</f>
        <v>0</v>
      </c>
      <c r="Q492" s="172">
        <v>0</v>
      </c>
      <c r="R492" s="172">
        <f>Q492*H492</f>
        <v>0</v>
      </c>
      <c r="S492" s="172">
        <v>0</v>
      </c>
      <c r="T492" s="173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74" t="s">
        <v>302</v>
      </c>
      <c r="AT492" s="174" t="s">
        <v>207</v>
      </c>
      <c r="AU492" s="174" t="s">
        <v>84</v>
      </c>
      <c r="AY492" s="18" t="s">
        <v>204</v>
      </c>
      <c r="BE492" s="175">
        <f>IF(N492="základní",J492,0)</f>
        <v>0</v>
      </c>
      <c r="BF492" s="175">
        <f>IF(N492="snížená",J492,0)</f>
        <v>0</v>
      </c>
      <c r="BG492" s="175">
        <f>IF(N492="zákl. přenesená",J492,0)</f>
        <v>0</v>
      </c>
      <c r="BH492" s="175">
        <f>IF(N492="sníž. přenesená",J492,0)</f>
        <v>0</v>
      </c>
      <c r="BI492" s="175">
        <f>IF(N492="nulová",J492,0)</f>
        <v>0</v>
      </c>
      <c r="BJ492" s="18" t="s">
        <v>82</v>
      </c>
      <c r="BK492" s="175">
        <f>ROUND(I492*H492,2)</f>
        <v>0</v>
      </c>
      <c r="BL492" s="18" t="s">
        <v>302</v>
      </c>
      <c r="BM492" s="174" t="s">
        <v>870</v>
      </c>
    </row>
    <row r="493" spans="1:65" s="2" customFormat="1" ht="27">
      <c r="A493" s="33"/>
      <c r="B493" s="34"/>
      <c r="C493" s="33"/>
      <c r="D493" s="176" t="s">
        <v>213</v>
      </c>
      <c r="E493" s="33"/>
      <c r="F493" s="177" t="s">
        <v>869</v>
      </c>
      <c r="G493" s="33"/>
      <c r="H493" s="33"/>
      <c r="I493" s="98"/>
      <c r="J493" s="33"/>
      <c r="K493" s="33"/>
      <c r="L493" s="34"/>
      <c r="M493" s="178"/>
      <c r="N493" s="179"/>
      <c r="O493" s="59"/>
      <c r="P493" s="59"/>
      <c r="Q493" s="59"/>
      <c r="R493" s="59"/>
      <c r="S493" s="59"/>
      <c r="T493" s="60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8" t="s">
        <v>213</v>
      </c>
      <c r="AU493" s="18" t="s">
        <v>84</v>
      </c>
    </row>
    <row r="494" spans="1:65" s="2" customFormat="1" ht="33" customHeight="1">
      <c r="A494" s="33"/>
      <c r="B494" s="162"/>
      <c r="C494" s="163" t="s">
        <v>871</v>
      </c>
      <c r="D494" s="163" t="s">
        <v>207</v>
      </c>
      <c r="E494" s="164" t="s">
        <v>872</v>
      </c>
      <c r="F494" s="165" t="s">
        <v>873</v>
      </c>
      <c r="G494" s="166" t="s">
        <v>230</v>
      </c>
      <c r="H494" s="167">
        <v>1</v>
      </c>
      <c r="I494" s="168"/>
      <c r="J494" s="169">
        <f>ROUND(I494*H494,2)</f>
        <v>0</v>
      </c>
      <c r="K494" s="165" t="s">
        <v>1</v>
      </c>
      <c r="L494" s="34"/>
      <c r="M494" s="170" t="s">
        <v>1</v>
      </c>
      <c r="N494" s="171" t="s">
        <v>39</v>
      </c>
      <c r="O494" s="59"/>
      <c r="P494" s="172">
        <f>O494*H494</f>
        <v>0</v>
      </c>
      <c r="Q494" s="172">
        <v>0</v>
      </c>
      <c r="R494" s="172">
        <f>Q494*H494</f>
        <v>0</v>
      </c>
      <c r="S494" s="172">
        <v>0</v>
      </c>
      <c r="T494" s="173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74" t="s">
        <v>302</v>
      </c>
      <c r="AT494" s="174" t="s">
        <v>207</v>
      </c>
      <c r="AU494" s="174" t="s">
        <v>84</v>
      </c>
      <c r="AY494" s="18" t="s">
        <v>204</v>
      </c>
      <c r="BE494" s="175">
        <f>IF(N494="základní",J494,0)</f>
        <v>0</v>
      </c>
      <c r="BF494" s="175">
        <f>IF(N494="snížená",J494,0)</f>
        <v>0</v>
      </c>
      <c r="BG494" s="175">
        <f>IF(N494="zákl. přenesená",J494,0)</f>
        <v>0</v>
      </c>
      <c r="BH494" s="175">
        <f>IF(N494="sníž. přenesená",J494,0)</f>
        <v>0</v>
      </c>
      <c r="BI494" s="175">
        <f>IF(N494="nulová",J494,0)</f>
        <v>0</v>
      </c>
      <c r="BJ494" s="18" t="s">
        <v>82</v>
      </c>
      <c r="BK494" s="175">
        <f>ROUND(I494*H494,2)</f>
        <v>0</v>
      </c>
      <c r="BL494" s="18" t="s">
        <v>302</v>
      </c>
      <c r="BM494" s="174" t="s">
        <v>874</v>
      </c>
    </row>
    <row r="495" spans="1:65" s="2" customFormat="1" ht="27">
      <c r="A495" s="33"/>
      <c r="B495" s="34"/>
      <c r="C495" s="33"/>
      <c r="D495" s="176" t="s">
        <v>213</v>
      </c>
      <c r="E495" s="33"/>
      <c r="F495" s="177" t="s">
        <v>875</v>
      </c>
      <c r="G495" s="33"/>
      <c r="H495" s="33"/>
      <c r="I495" s="98"/>
      <c r="J495" s="33"/>
      <c r="K495" s="33"/>
      <c r="L495" s="34"/>
      <c r="M495" s="178"/>
      <c r="N495" s="179"/>
      <c r="O495" s="59"/>
      <c r="P495" s="59"/>
      <c r="Q495" s="59"/>
      <c r="R495" s="59"/>
      <c r="S495" s="59"/>
      <c r="T495" s="60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T495" s="18" t="s">
        <v>213</v>
      </c>
      <c r="AU495" s="18" t="s">
        <v>84</v>
      </c>
    </row>
    <row r="496" spans="1:65" s="2" customFormat="1" ht="22" customHeight="1">
      <c r="A496" s="33"/>
      <c r="B496" s="162"/>
      <c r="C496" s="163" t="s">
        <v>876</v>
      </c>
      <c r="D496" s="163" t="s">
        <v>207</v>
      </c>
      <c r="E496" s="164" t="s">
        <v>877</v>
      </c>
      <c r="F496" s="165" t="s">
        <v>878</v>
      </c>
      <c r="G496" s="166" t="s">
        <v>230</v>
      </c>
      <c r="H496" s="167">
        <v>1</v>
      </c>
      <c r="I496" s="168"/>
      <c r="J496" s="169">
        <f>ROUND(I496*H496,2)</f>
        <v>0</v>
      </c>
      <c r="K496" s="165" t="s">
        <v>211</v>
      </c>
      <c r="L496" s="34"/>
      <c r="M496" s="170" t="s">
        <v>1</v>
      </c>
      <c r="N496" s="171" t="s">
        <v>39</v>
      </c>
      <c r="O496" s="59"/>
      <c r="P496" s="172">
        <f>O496*H496</f>
        <v>0</v>
      </c>
      <c r="Q496" s="172">
        <v>5.5999999999999995E-4</v>
      </c>
      <c r="R496" s="172">
        <f>Q496*H496</f>
        <v>5.5999999999999995E-4</v>
      </c>
      <c r="S496" s="172">
        <v>0</v>
      </c>
      <c r="T496" s="173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74" t="s">
        <v>302</v>
      </c>
      <c r="AT496" s="174" t="s">
        <v>207</v>
      </c>
      <c r="AU496" s="174" t="s">
        <v>84</v>
      </c>
      <c r="AY496" s="18" t="s">
        <v>204</v>
      </c>
      <c r="BE496" s="175">
        <f>IF(N496="základní",J496,0)</f>
        <v>0</v>
      </c>
      <c r="BF496" s="175">
        <f>IF(N496="snížená",J496,0)</f>
        <v>0</v>
      </c>
      <c r="BG496" s="175">
        <f>IF(N496="zákl. přenesená",J496,0)</f>
        <v>0</v>
      </c>
      <c r="BH496" s="175">
        <f>IF(N496="sníž. přenesená",J496,0)</f>
        <v>0</v>
      </c>
      <c r="BI496" s="175">
        <f>IF(N496="nulová",J496,0)</f>
        <v>0</v>
      </c>
      <c r="BJ496" s="18" t="s">
        <v>82</v>
      </c>
      <c r="BK496" s="175">
        <f>ROUND(I496*H496,2)</f>
        <v>0</v>
      </c>
      <c r="BL496" s="18" t="s">
        <v>302</v>
      </c>
      <c r="BM496" s="174" t="s">
        <v>879</v>
      </c>
    </row>
    <row r="497" spans="1:65" s="2" customFormat="1" ht="18">
      <c r="A497" s="33"/>
      <c r="B497" s="34"/>
      <c r="C497" s="33"/>
      <c r="D497" s="176" t="s">
        <v>213</v>
      </c>
      <c r="E497" s="33"/>
      <c r="F497" s="177" t="s">
        <v>880</v>
      </c>
      <c r="G497" s="33"/>
      <c r="H497" s="33"/>
      <c r="I497" s="98"/>
      <c r="J497" s="33"/>
      <c r="K497" s="33"/>
      <c r="L497" s="34"/>
      <c r="M497" s="178"/>
      <c r="N497" s="179"/>
      <c r="O497" s="59"/>
      <c r="P497" s="59"/>
      <c r="Q497" s="59"/>
      <c r="R497" s="59"/>
      <c r="S497" s="59"/>
      <c r="T497" s="60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T497" s="18" t="s">
        <v>213</v>
      </c>
      <c r="AU497" s="18" t="s">
        <v>84</v>
      </c>
    </row>
    <row r="498" spans="1:65" s="13" customFormat="1" ht="10">
      <c r="B498" s="180"/>
      <c r="D498" s="176" t="s">
        <v>215</v>
      </c>
      <c r="E498" s="181" t="s">
        <v>1</v>
      </c>
      <c r="F498" s="182" t="s">
        <v>442</v>
      </c>
      <c r="H498" s="183">
        <v>1</v>
      </c>
      <c r="I498" s="184"/>
      <c r="L498" s="180"/>
      <c r="M498" s="185"/>
      <c r="N498" s="186"/>
      <c r="O498" s="186"/>
      <c r="P498" s="186"/>
      <c r="Q498" s="186"/>
      <c r="R498" s="186"/>
      <c r="S498" s="186"/>
      <c r="T498" s="187"/>
      <c r="AT498" s="181" t="s">
        <v>215</v>
      </c>
      <c r="AU498" s="181" t="s">
        <v>84</v>
      </c>
      <c r="AV498" s="13" t="s">
        <v>84</v>
      </c>
      <c r="AW498" s="13" t="s">
        <v>31</v>
      </c>
      <c r="AX498" s="13" t="s">
        <v>82</v>
      </c>
      <c r="AY498" s="181" t="s">
        <v>204</v>
      </c>
    </row>
    <row r="499" spans="1:65" s="2" customFormat="1" ht="44" customHeight="1">
      <c r="A499" s="33"/>
      <c r="B499" s="162"/>
      <c r="C499" s="188" t="s">
        <v>881</v>
      </c>
      <c r="D499" s="188" t="s">
        <v>234</v>
      </c>
      <c r="E499" s="189" t="s">
        <v>882</v>
      </c>
      <c r="F499" s="190" t="s">
        <v>883</v>
      </c>
      <c r="G499" s="191" t="s">
        <v>230</v>
      </c>
      <c r="H499" s="192">
        <v>1</v>
      </c>
      <c r="I499" s="193"/>
      <c r="J499" s="194">
        <f>ROUND(I499*H499,2)</f>
        <v>0</v>
      </c>
      <c r="K499" s="190" t="s">
        <v>1</v>
      </c>
      <c r="L499" s="195"/>
      <c r="M499" s="196" t="s">
        <v>1</v>
      </c>
      <c r="N499" s="197" t="s">
        <v>39</v>
      </c>
      <c r="O499" s="59"/>
      <c r="P499" s="172">
        <f>O499*H499</f>
        <v>0</v>
      </c>
      <c r="Q499" s="172">
        <v>0.153</v>
      </c>
      <c r="R499" s="172">
        <f>Q499*H499</f>
        <v>0.153</v>
      </c>
      <c r="S499" s="172">
        <v>0</v>
      </c>
      <c r="T499" s="173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74" t="s">
        <v>395</v>
      </c>
      <c r="AT499" s="174" t="s">
        <v>234</v>
      </c>
      <c r="AU499" s="174" t="s">
        <v>84</v>
      </c>
      <c r="AY499" s="18" t="s">
        <v>204</v>
      </c>
      <c r="BE499" s="175">
        <f>IF(N499="základní",J499,0)</f>
        <v>0</v>
      </c>
      <c r="BF499" s="175">
        <f>IF(N499="snížená",J499,0)</f>
        <v>0</v>
      </c>
      <c r="BG499" s="175">
        <f>IF(N499="zákl. přenesená",J499,0)</f>
        <v>0</v>
      </c>
      <c r="BH499" s="175">
        <f>IF(N499="sníž. přenesená",J499,0)</f>
        <v>0</v>
      </c>
      <c r="BI499" s="175">
        <f>IF(N499="nulová",J499,0)</f>
        <v>0</v>
      </c>
      <c r="BJ499" s="18" t="s">
        <v>82</v>
      </c>
      <c r="BK499" s="175">
        <f>ROUND(I499*H499,2)</f>
        <v>0</v>
      </c>
      <c r="BL499" s="18" t="s">
        <v>302</v>
      </c>
      <c r="BM499" s="174" t="s">
        <v>884</v>
      </c>
    </row>
    <row r="500" spans="1:65" s="2" customFormat="1" ht="27">
      <c r="A500" s="33"/>
      <c r="B500" s="34"/>
      <c r="C500" s="33"/>
      <c r="D500" s="176" t="s">
        <v>213</v>
      </c>
      <c r="E500" s="33"/>
      <c r="F500" s="177" t="s">
        <v>883</v>
      </c>
      <c r="G500" s="33"/>
      <c r="H500" s="33"/>
      <c r="I500" s="98"/>
      <c r="J500" s="33"/>
      <c r="K500" s="33"/>
      <c r="L500" s="34"/>
      <c r="M500" s="178"/>
      <c r="N500" s="179"/>
      <c r="O500" s="59"/>
      <c r="P500" s="59"/>
      <c r="Q500" s="59"/>
      <c r="R500" s="59"/>
      <c r="S500" s="59"/>
      <c r="T500" s="60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18" t="s">
        <v>213</v>
      </c>
      <c r="AU500" s="18" t="s">
        <v>84</v>
      </c>
    </row>
    <row r="501" spans="1:65" s="2" customFormat="1" ht="22" customHeight="1">
      <c r="A501" s="33"/>
      <c r="B501" s="162"/>
      <c r="C501" s="163" t="s">
        <v>885</v>
      </c>
      <c r="D501" s="163" t="s">
        <v>207</v>
      </c>
      <c r="E501" s="164" t="s">
        <v>886</v>
      </c>
      <c r="F501" s="165" t="s">
        <v>887</v>
      </c>
      <c r="G501" s="166" t="s">
        <v>230</v>
      </c>
      <c r="H501" s="167">
        <v>3</v>
      </c>
      <c r="I501" s="168"/>
      <c r="J501" s="169">
        <f>ROUND(I501*H501,2)</f>
        <v>0</v>
      </c>
      <c r="K501" s="165" t="s">
        <v>211</v>
      </c>
      <c r="L501" s="34"/>
      <c r="M501" s="170" t="s">
        <v>1</v>
      </c>
      <c r="N501" s="171" t="s">
        <v>39</v>
      </c>
      <c r="O501" s="59"/>
      <c r="P501" s="172">
        <f>O501*H501</f>
        <v>0</v>
      </c>
      <c r="Q501" s="172">
        <v>0</v>
      </c>
      <c r="R501" s="172">
        <f>Q501*H501</f>
        <v>0</v>
      </c>
      <c r="S501" s="172">
        <v>0</v>
      </c>
      <c r="T501" s="173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74" t="s">
        <v>302</v>
      </c>
      <c r="AT501" s="174" t="s">
        <v>207</v>
      </c>
      <c r="AU501" s="174" t="s">
        <v>84</v>
      </c>
      <c r="AY501" s="18" t="s">
        <v>204</v>
      </c>
      <c r="BE501" s="175">
        <f>IF(N501="základní",J501,0)</f>
        <v>0</v>
      </c>
      <c r="BF501" s="175">
        <f>IF(N501="snížená",J501,0)</f>
        <v>0</v>
      </c>
      <c r="BG501" s="175">
        <f>IF(N501="zákl. přenesená",J501,0)</f>
        <v>0</v>
      </c>
      <c r="BH501" s="175">
        <f>IF(N501="sníž. přenesená",J501,0)</f>
        <v>0</v>
      </c>
      <c r="BI501" s="175">
        <f>IF(N501="nulová",J501,0)</f>
        <v>0</v>
      </c>
      <c r="BJ501" s="18" t="s">
        <v>82</v>
      </c>
      <c r="BK501" s="175">
        <f>ROUND(I501*H501,2)</f>
        <v>0</v>
      </c>
      <c r="BL501" s="18" t="s">
        <v>302</v>
      </c>
      <c r="BM501" s="174" t="s">
        <v>888</v>
      </c>
    </row>
    <row r="502" spans="1:65" s="2" customFormat="1" ht="18">
      <c r="A502" s="33"/>
      <c r="B502" s="34"/>
      <c r="C502" s="33"/>
      <c r="D502" s="176" t="s">
        <v>213</v>
      </c>
      <c r="E502" s="33"/>
      <c r="F502" s="177" t="s">
        <v>889</v>
      </c>
      <c r="G502" s="33"/>
      <c r="H502" s="33"/>
      <c r="I502" s="98"/>
      <c r="J502" s="33"/>
      <c r="K502" s="33"/>
      <c r="L502" s="34"/>
      <c r="M502" s="178"/>
      <c r="N502" s="179"/>
      <c r="O502" s="59"/>
      <c r="P502" s="59"/>
      <c r="Q502" s="59"/>
      <c r="R502" s="59"/>
      <c r="S502" s="59"/>
      <c r="T502" s="60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T502" s="18" t="s">
        <v>213</v>
      </c>
      <c r="AU502" s="18" t="s">
        <v>84</v>
      </c>
    </row>
    <row r="503" spans="1:65" s="13" customFormat="1" ht="10">
      <c r="B503" s="180"/>
      <c r="D503" s="176" t="s">
        <v>215</v>
      </c>
      <c r="E503" s="181" t="s">
        <v>1</v>
      </c>
      <c r="F503" s="182" t="s">
        <v>205</v>
      </c>
      <c r="H503" s="183">
        <v>3</v>
      </c>
      <c r="I503" s="184"/>
      <c r="L503" s="180"/>
      <c r="M503" s="185"/>
      <c r="N503" s="186"/>
      <c r="O503" s="186"/>
      <c r="P503" s="186"/>
      <c r="Q503" s="186"/>
      <c r="R503" s="186"/>
      <c r="S503" s="186"/>
      <c r="T503" s="187"/>
      <c r="AT503" s="181" t="s">
        <v>215</v>
      </c>
      <c r="AU503" s="181" t="s">
        <v>84</v>
      </c>
      <c r="AV503" s="13" t="s">
        <v>84</v>
      </c>
      <c r="AW503" s="13" t="s">
        <v>31</v>
      </c>
      <c r="AX503" s="13" t="s">
        <v>82</v>
      </c>
      <c r="AY503" s="181" t="s">
        <v>204</v>
      </c>
    </row>
    <row r="504" spans="1:65" s="2" customFormat="1" ht="22" customHeight="1">
      <c r="A504" s="33"/>
      <c r="B504" s="162"/>
      <c r="C504" s="188" t="s">
        <v>890</v>
      </c>
      <c r="D504" s="188" t="s">
        <v>234</v>
      </c>
      <c r="E504" s="189" t="s">
        <v>891</v>
      </c>
      <c r="F504" s="190" t="s">
        <v>892</v>
      </c>
      <c r="G504" s="191" t="s">
        <v>230</v>
      </c>
      <c r="H504" s="192">
        <v>1</v>
      </c>
      <c r="I504" s="193"/>
      <c r="J504" s="194">
        <f>ROUND(I504*H504,2)</f>
        <v>0</v>
      </c>
      <c r="K504" s="190" t="s">
        <v>1</v>
      </c>
      <c r="L504" s="195"/>
      <c r="M504" s="196" t="s">
        <v>1</v>
      </c>
      <c r="N504" s="197" t="s">
        <v>39</v>
      </c>
      <c r="O504" s="59"/>
      <c r="P504" s="172">
        <f>O504*H504</f>
        <v>0</v>
      </c>
      <c r="Q504" s="172">
        <v>4.7000000000000002E-3</v>
      </c>
      <c r="R504" s="172">
        <f>Q504*H504</f>
        <v>4.7000000000000002E-3</v>
      </c>
      <c r="S504" s="172">
        <v>0</v>
      </c>
      <c r="T504" s="173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74" t="s">
        <v>395</v>
      </c>
      <c r="AT504" s="174" t="s">
        <v>234</v>
      </c>
      <c r="AU504" s="174" t="s">
        <v>84</v>
      </c>
      <c r="AY504" s="18" t="s">
        <v>204</v>
      </c>
      <c r="BE504" s="175">
        <f>IF(N504="základní",J504,0)</f>
        <v>0</v>
      </c>
      <c r="BF504" s="175">
        <f>IF(N504="snížená",J504,0)</f>
        <v>0</v>
      </c>
      <c r="BG504" s="175">
        <f>IF(N504="zákl. přenesená",J504,0)</f>
        <v>0</v>
      </c>
      <c r="BH504" s="175">
        <f>IF(N504="sníž. přenesená",J504,0)</f>
        <v>0</v>
      </c>
      <c r="BI504" s="175">
        <f>IF(N504="nulová",J504,0)</f>
        <v>0</v>
      </c>
      <c r="BJ504" s="18" t="s">
        <v>82</v>
      </c>
      <c r="BK504" s="175">
        <f>ROUND(I504*H504,2)</f>
        <v>0</v>
      </c>
      <c r="BL504" s="18" t="s">
        <v>302</v>
      </c>
      <c r="BM504" s="174" t="s">
        <v>893</v>
      </c>
    </row>
    <row r="505" spans="1:65" s="2" customFormat="1" ht="10">
      <c r="A505" s="33"/>
      <c r="B505" s="34"/>
      <c r="C505" s="33"/>
      <c r="D505" s="176" t="s">
        <v>213</v>
      </c>
      <c r="E505" s="33"/>
      <c r="F505" s="177" t="s">
        <v>892</v>
      </c>
      <c r="G505" s="33"/>
      <c r="H505" s="33"/>
      <c r="I505" s="98"/>
      <c r="J505" s="33"/>
      <c r="K505" s="33"/>
      <c r="L505" s="34"/>
      <c r="M505" s="178"/>
      <c r="N505" s="179"/>
      <c r="O505" s="59"/>
      <c r="P505" s="59"/>
      <c r="Q505" s="59"/>
      <c r="R505" s="59"/>
      <c r="S505" s="59"/>
      <c r="T505" s="60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T505" s="18" t="s">
        <v>213</v>
      </c>
      <c r="AU505" s="18" t="s">
        <v>84</v>
      </c>
    </row>
    <row r="506" spans="1:65" s="2" customFormat="1" ht="33" customHeight="1">
      <c r="A506" s="33"/>
      <c r="B506" s="162"/>
      <c r="C506" s="188" t="s">
        <v>894</v>
      </c>
      <c r="D506" s="188" t="s">
        <v>234</v>
      </c>
      <c r="E506" s="189" t="s">
        <v>895</v>
      </c>
      <c r="F506" s="190" t="s">
        <v>896</v>
      </c>
      <c r="G506" s="191" t="s">
        <v>230</v>
      </c>
      <c r="H506" s="192">
        <v>2</v>
      </c>
      <c r="I506" s="193"/>
      <c r="J506" s="194">
        <f>ROUND(I506*H506,2)</f>
        <v>0</v>
      </c>
      <c r="K506" s="190" t="s">
        <v>211</v>
      </c>
      <c r="L506" s="195"/>
      <c r="M506" s="196" t="s">
        <v>1</v>
      </c>
      <c r="N506" s="197" t="s">
        <v>39</v>
      </c>
      <c r="O506" s="59"/>
      <c r="P506" s="172">
        <f>O506*H506</f>
        <v>0</v>
      </c>
      <c r="Q506" s="172">
        <v>1.6000000000000001E-3</v>
      </c>
      <c r="R506" s="172">
        <f>Q506*H506</f>
        <v>3.2000000000000002E-3</v>
      </c>
      <c r="S506" s="172">
        <v>0</v>
      </c>
      <c r="T506" s="173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74" t="s">
        <v>395</v>
      </c>
      <c r="AT506" s="174" t="s">
        <v>234</v>
      </c>
      <c r="AU506" s="174" t="s">
        <v>84</v>
      </c>
      <c r="AY506" s="18" t="s">
        <v>204</v>
      </c>
      <c r="BE506" s="175">
        <f>IF(N506="základní",J506,0)</f>
        <v>0</v>
      </c>
      <c r="BF506" s="175">
        <f>IF(N506="snížená",J506,0)</f>
        <v>0</v>
      </c>
      <c r="BG506" s="175">
        <f>IF(N506="zákl. přenesená",J506,0)</f>
        <v>0</v>
      </c>
      <c r="BH506" s="175">
        <f>IF(N506="sníž. přenesená",J506,0)</f>
        <v>0</v>
      </c>
      <c r="BI506" s="175">
        <f>IF(N506="nulová",J506,0)</f>
        <v>0</v>
      </c>
      <c r="BJ506" s="18" t="s">
        <v>82</v>
      </c>
      <c r="BK506" s="175">
        <f>ROUND(I506*H506,2)</f>
        <v>0</v>
      </c>
      <c r="BL506" s="18" t="s">
        <v>302</v>
      </c>
      <c r="BM506" s="174" t="s">
        <v>897</v>
      </c>
    </row>
    <row r="507" spans="1:65" s="2" customFormat="1" ht="18">
      <c r="A507" s="33"/>
      <c r="B507" s="34"/>
      <c r="C507" s="33"/>
      <c r="D507" s="176" t="s">
        <v>213</v>
      </c>
      <c r="E507" s="33"/>
      <c r="F507" s="177" t="s">
        <v>896</v>
      </c>
      <c r="G507" s="33"/>
      <c r="H507" s="33"/>
      <c r="I507" s="98"/>
      <c r="J507" s="33"/>
      <c r="K507" s="33"/>
      <c r="L507" s="34"/>
      <c r="M507" s="178"/>
      <c r="N507" s="179"/>
      <c r="O507" s="59"/>
      <c r="P507" s="59"/>
      <c r="Q507" s="59"/>
      <c r="R507" s="59"/>
      <c r="S507" s="59"/>
      <c r="T507" s="60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18" t="s">
        <v>213</v>
      </c>
      <c r="AU507" s="18" t="s">
        <v>84</v>
      </c>
    </row>
    <row r="508" spans="1:65" s="2" customFormat="1" ht="22" customHeight="1">
      <c r="A508" s="33"/>
      <c r="B508" s="162"/>
      <c r="C508" s="163" t="s">
        <v>898</v>
      </c>
      <c r="D508" s="163" t="s">
        <v>207</v>
      </c>
      <c r="E508" s="164" t="s">
        <v>899</v>
      </c>
      <c r="F508" s="165" t="s">
        <v>900</v>
      </c>
      <c r="G508" s="166" t="s">
        <v>230</v>
      </c>
      <c r="H508" s="167">
        <v>2</v>
      </c>
      <c r="I508" s="168"/>
      <c r="J508" s="169">
        <f>ROUND(I508*H508,2)</f>
        <v>0</v>
      </c>
      <c r="K508" s="165" t="s">
        <v>211</v>
      </c>
      <c r="L508" s="34"/>
      <c r="M508" s="170" t="s">
        <v>1</v>
      </c>
      <c r="N508" s="171" t="s">
        <v>39</v>
      </c>
      <c r="O508" s="59"/>
      <c r="P508" s="172">
        <f>O508*H508</f>
        <v>0</v>
      </c>
      <c r="Q508" s="172">
        <v>0</v>
      </c>
      <c r="R508" s="172">
        <f>Q508*H508</f>
        <v>0</v>
      </c>
      <c r="S508" s="172">
        <v>0</v>
      </c>
      <c r="T508" s="173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74" t="s">
        <v>302</v>
      </c>
      <c r="AT508" s="174" t="s">
        <v>207</v>
      </c>
      <c r="AU508" s="174" t="s">
        <v>84</v>
      </c>
      <c r="AY508" s="18" t="s">
        <v>204</v>
      </c>
      <c r="BE508" s="175">
        <f>IF(N508="základní",J508,0)</f>
        <v>0</v>
      </c>
      <c r="BF508" s="175">
        <f>IF(N508="snížená",J508,0)</f>
        <v>0</v>
      </c>
      <c r="BG508" s="175">
        <f>IF(N508="zákl. přenesená",J508,0)</f>
        <v>0</v>
      </c>
      <c r="BH508" s="175">
        <f>IF(N508="sníž. přenesená",J508,0)</f>
        <v>0</v>
      </c>
      <c r="BI508" s="175">
        <f>IF(N508="nulová",J508,0)</f>
        <v>0</v>
      </c>
      <c r="BJ508" s="18" t="s">
        <v>82</v>
      </c>
      <c r="BK508" s="175">
        <f>ROUND(I508*H508,2)</f>
        <v>0</v>
      </c>
      <c r="BL508" s="18" t="s">
        <v>302</v>
      </c>
      <c r="BM508" s="174" t="s">
        <v>901</v>
      </c>
    </row>
    <row r="509" spans="1:65" s="2" customFormat="1" ht="36">
      <c r="A509" s="33"/>
      <c r="B509" s="34"/>
      <c r="C509" s="33"/>
      <c r="D509" s="176" t="s">
        <v>213</v>
      </c>
      <c r="E509" s="33"/>
      <c r="F509" s="177" t="s">
        <v>902</v>
      </c>
      <c r="G509" s="33"/>
      <c r="H509" s="33"/>
      <c r="I509" s="98"/>
      <c r="J509" s="33"/>
      <c r="K509" s="33"/>
      <c r="L509" s="34"/>
      <c r="M509" s="178"/>
      <c r="N509" s="179"/>
      <c r="O509" s="59"/>
      <c r="P509" s="59"/>
      <c r="Q509" s="59"/>
      <c r="R509" s="59"/>
      <c r="S509" s="59"/>
      <c r="T509" s="60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T509" s="18" t="s">
        <v>213</v>
      </c>
      <c r="AU509" s="18" t="s">
        <v>84</v>
      </c>
    </row>
    <row r="510" spans="1:65" s="2" customFormat="1" ht="22" customHeight="1">
      <c r="A510" s="33"/>
      <c r="B510" s="162"/>
      <c r="C510" s="163" t="s">
        <v>903</v>
      </c>
      <c r="D510" s="163" t="s">
        <v>207</v>
      </c>
      <c r="E510" s="164" t="s">
        <v>904</v>
      </c>
      <c r="F510" s="165" t="s">
        <v>905</v>
      </c>
      <c r="G510" s="166" t="s">
        <v>230</v>
      </c>
      <c r="H510" s="167">
        <v>20</v>
      </c>
      <c r="I510" s="168"/>
      <c r="J510" s="169">
        <f>ROUND(I510*H510,2)</f>
        <v>0</v>
      </c>
      <c r="K510" s="165" t="s">
        <v>1</v>
      </c>
      <c r="L510" s="34"/>
      <c r="M510" s="170" t="s">
        <v>1</v>
      </c>
      <c r="N510" s="171" t="s">
        <v>39</v>
      </c>
      <c r="O510" s="59"/>
      <c r="P510" s="172">
        <f>O510*H510</f>
        <v>0</v>
      </c>
      <c r="Q510" s="172">
        <v>0</v>
      </c>
      <c r="R510" s="172">
        <f>Q510*H510</f>
        <v>0</v>
      </c>
      <c r="S510" s="172">
        <v>0</v>
      </c>
      <c r="T510" s="173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74" t="s">
        <v>302</v>
      </c>
      <c r="AT510" s="174" t="s">
        <v>207</v>
      </c>
      <c r="AU510" s="174" t="s">
        <v>84</v>
      </c>
      <c r="AY510" s="18" t="s">
        <v>204</v>
      </c>
      <c r="BE510" s="175">
        <f>IF(N510="základní",J510,0)</f>
        <v>0</v>
      </c>
      <c r="BF510" s="175">
        <f>IF(N510="snížená",J510,0)</f>
        <v>0</v>
      </c>
      <c r="BG510" s="175">
        <f>IF(N510="zákl. přenesená",J510,0)</f>
        <v>0</v>
      </c>
      <c r="BH510" s="175">
        <f>IF(N510="sníž. přenesená",J510,0)</f>
        <v>0</v>
      </c>
      <c r="BI510" s="175">
        <f>IF(N510="nulová",J510,0)</f>
        <v>0</v>
      </c>
      <c r="BJ510" s="18" t="s">
        <v>82</v>
      </c>
      <c r="BK510" s="175">
        <f>ROUND(I510*H510,2)</f>
        <v>0</v>
      </c>
      <c r="BL510" s="18" t="s">
        <v>302</v>
      </c>
      <c r="BM510" s="174" t="s">
        <v>906</v>
      </c>
    </row>
    <row r="511" spans="1:65" s="2" customFormat="1" ht="18">
      <c r="A511" s="33"/>
      <c r="B511" s="34"/>
      <c r="C511" s="33"/>
      <c r="D511" s="176" t="s">
        <v>213</v>
      </c>
      <c r="E511" s="33"/>
      <c r="F511" s="177" t="s">
        <v>905</v>
      </c>
      <c r="G511" s="33"/>
      <c r="H511" s="33"/>
      <c r="I511" s="98"/>
      <c r="J511" s="33"/>
      <c r="K511" s="33"/>
      <c r="L511" s="34"/>
      <c r="M511" s="178"/>
      <c r="N511" s="179"/>
      <c r="O511" s="59"/>
      <c r="P511" s="59"/>
      <c r="Q511" s="59"/>
      <c r="R511" s="59"/>
      <c r="S511" s="59"/>
      <c r="T511" s="60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T511" s="18" t="s">
        <v>213</v>
      </c>
      <c r="AU511" s="18" t="s">
        <v>84</v>
      </c>
    </row>
    <row r="512" spans="1:65" s="2" customFormat="1" ht="22" customHeight="1">
      <c r="A512" s="33"/>
      <c r="B512" s="162"/>
      <c r="C512" s="163" t="s">
        <v>907</v>
      </c>
      <c r="D512" s="163" t="s">
        <v>207</v>
      </c>
      <c r="E512" s="164" t="s">
        <v>908</v>
      </c>
      <c r="F512" s="165" t="s">
        <v>909</v>
      </c>
      <c r="G512" s="166" t="s">
        <v>254</v>
      </c>
      <c r="H512" s="167">
        <v>0.749</v>
      </c>
      <c r="I512" s="168"/>
      <c r="J512" s="169">
        <f>ROUND(I512*H512,2)</f>
        <v>0</v>
      </c>
      <c r="K512" s="165" t="s">
        <v>211</v>
      </c>
      <c r="L512" s="34"/>
      <c r="M512" s="170" t="s">
        <v>1</v>
      </c>
      <c r="N512" s="171" t="s">
        <v>39</v>
      </c>
      <c r="O512" s="59"/>
      <c r="P512" s="172">
        <f>O512*H512</f>
        <v>0</v>
      </c>
      <c r="Q512" s="172">
        <v>0</v>
      </c>
      <c r="R512" s="172">
        <f>Q512*H512</f>
        <v>0</v>
      </c>
      <c r="S512" s="172">
        <v>0</v>
      </c>
      <c r="T512" s="173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74" t="s">
        <v>302</v>
      </c>
      <c r="AT512" s="174" t="s">
        <v>207</v>
      </c>
      <c r="AU512" s="174" t="s">
        <v>84</v>
      </c>
      <c r="AY512" s="18" t="s">
        <v>204</v>
      </c>
      <c r="BE512" s="175">
        <f>IF(N512="základní",J512,0)</f>
        <v>0</v>
      </c>
      <c r="BF512" s="175">
        <f>IF(N512="snížená",J512,0)</f>
        <v>0</v>
      </c>
      <c r="BG512" s="175">
        <f>IF(N512="zákl. přenesená",J512,0)</f>
        <v>0</v>
      </c>
      <c r="BH512" s="175">
        <f>IF(N512="sníž. přenesená",J512,0)</f>
        <v>0</v>
      </c>
      <c r="BI512" s="175">
        <f>IF(N512="nulová",J512,0)</f>
        <v>0</v>
      </c>
      <c r="BJ512" s="18" t="s">
        <v>82</v>
      </c>
      <c r="BK512" s="175">
        <f>ROUND(I512*H512,2)</f>
        <v>0</v>
      </c>
      <c r="BL512" s="18" t="s">
        <v>302</v>
      </c>
      <c r="BM512" s="174" t="s">
        <v>910</v>
      </c>
    </row>
    <row r="513" spans="1:65" s="2" customFormat="1" ht="36">
      <c r="A513" s="33"/>
      <c r="B513" s="34"/>
      <c r="C513" s="33"/>
      <c r="D513" s="176" t="s">
        <v>213</v>
      </c>
      <c r="E513" s="33"/>
      <c r="F513" s="177" t="s">
        <v>911</v>
      </c>
      <c r="G513" s="33"/>
      <c r="H513" s="33"/>
      <c r="I513" s="98"/>
      <c r="J513" s="33"/>
      <c r="K513" s="33"/>
      <c r="L513" s="34"/>
      <c r="M513" s="178"/>
      <c r="N513" s="179"/>
      <c r="O513" s="59"/>
      <c r="P513" s="59"/>
      <c r="Q513" s="59"/>
      <c r="R513" s="59"/>
      <c r="S513" s="59"/>
      <c r="T513" s="60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T513" s="18" t="s">
        <v>213</v>
      </c>
      <c r="AU513" s="18" t="s">
        <v>84</v>
      </c>
    </row>
    <row r="514" spans="1:65" s="12" customFormat="1" ht="22.75" customHeight="1">
      <c r="B514" s="149"/>
      <c r="D514" s="150" t="s">
        <v>73</v>
      </c>
      <c r="E514" s="160" t="s">
        <v>912</v>
      </c>
      <c r="F514" s="160" t="s">
        <v>913</v>
      </c>
      <c r="I514" s="152"/>
      <c r="J514" s="161">
        <f>BK514</f>
        <v>0</v>
      </c>
      <c r="L514" s="149"/>
      <c r="M514" s="154"/>
      <c r="N514" s="155"/>
      <c r="O514" s="155"/>
      <c r="P514" s="156">
        <f>SUM(P515:P560)</f>
        <v>0</v>
      </c>
      <c r="Q514" s="155"/>
      <c r="R514" s="156">
        <f>SUM(R515:R560)</f>
        <v>3.3919274000000001</v>
      </c>
      <c r="S514" s="155"/>
      <c r="T514" s="157">
        <f>SUM(T515:T560)</f>
        <v>0</v>
      </c>
      <c r="AR514" s="150" t="s">
        <v>84</v>
      </c>
      <c r="AT514" s="158" t="s">
        <v>73</v>
      </c>
      <c r="AU514" s="158" t="s">
        <v>82</v>
      </c>
      <c r="AY514" s="150" t="s">
        <v>204</v>
      </c>
      <c r="BK514" s="159">
        <f>SUM(BK515:BK560)</f>
        <v>0</v>
      </c>
    </row>
    <row r="515" spans="1:65" s="2" customFormat="1" ht="22" customHeight="1">
      <c r="A515" s="33"/>
      <c r="B515" s="162"/>
      <c r="C515" s="163" t="s">
        <v>914</v>
      </c>
      <c r="D515" s="163" t="s">
        <v>207</v>
      </c>
      <c r="E515" s="164" t="s">
        <v>915</v>
      </c>
      <c r="F515" s="165" t="s">
        <v>916</v>
      </c>
      <c r="G515" s="166" t="s">
        <v>224</v>
      </c>
      <c r="H515" s="167">
        <v>87.53</v>
      </c>
      <c r="I515" s="168"/>
      <c r="J515" s="169">
        <f>ROUND(I515*H515,2)</f>
        <v>0</v>
      </c>
      <c r="K515" s="165" t="s">
        <v>211</v>
      </c>
      <c r="L515" s="34"/>
      <c r="M515" s="170" t="s">
        <v>1</v>
      </c>
      <c r="N515" s="171" t="s">
        <v>39</v>
      </c>
      <c r="O515" s="59"/>
      <c r="P515" s="172">
        <f>O515*H515</f>
        <v>0</v>
      </c>
      <c r="Q515" s="172">
        <v>2.9999999999999997E-4</v>
      </c>
      <c r="R515" s="172">
        <f>Q515*H515</f>
        <v>2.6258999999999998E-2</v>
      </c>
      <c r="S515" s="172">
        <v>0</v>
      </c>
      <c r="T515" s="173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74" t="s">
        <v>302</v>
      </c>
      <c r="AT515" s="174" t="s">
        <v>207</v>
      </c>
      <c r="AU515" s="174" t="s">
        <v>84</v>
      </c>
      <c r="AY515" s="18" t="s">
        <v>204</v>
      </c>
      <c r="BE515" s="175">
        <f>IF(N515="základní",J515,0)</f>
        <v>0</v>
      </c>
      <c r="BF515" s="175">
        <f>IF(N515="snížená",J515,0)</f>
        <v>0</v>
      </c>
      <c r="BG515" s="175">
        <f>IF(N515="zákl. přenesená",J515,0)</f>
        <v>0</v>
      </c>
      <c r="BH515" s="175">
        <f>IF(N515="sníž. přenesená",J515,0)</f>
        <v>0</v>
      </c>
      <c r="BI515" s="175">
        <f>IF(N515="nulová",J515,0)</f>
        <v>0</v>
      </c>
      <c r="BJ515" s="18" t="s">
        <v>82</v>
      </c>
      <c r="BK515" s="175">
        <f>ROUND(I515*H515,2)</f>
        <v>0</v>
      </c>
      <c r="BL515" s="18" t="s">
        <v>302</v>
      </c>
      <c r="BM515" s="174" t="s">
        <v>917</v>
      </c>
    </row>
    <row r="516" spans="1:65" s="2" customFormat="1" ht="18">
      <c r="A516" s="33"/>
      <c r="B516" s="34"/>
      <c r="C516" s="33"/>
      <c r="D516" s="176" t="s">
        <v>213</v>
      </c>
      <c r="E516" s="33"/>
      <c r="F516" s="177" t="s">
        <v>918</v>
      </c>
      <c r="G516" s="33"/>
      <c r="H516" s="33"/>
      <c r="I516" s="98"/>
      <c r="J516" s="33"/>
      <c r="K516" s="33"/>
      <c r="L516" s="34"/>
      <c r="M516" s="178"/>
      <c r="N516" s="179"/>
      <c r="O516" s="59"/>
      <c r="P516" s="59"/>
      <c r="Q516" s="59"/>
      <c r="R516" s="59"/>
      <c r="S516" s="59"/>
      <c r="T516" s="60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T516" s="18" t="s">
        <v>213</v>
      </c>
      <c r="AU516" s="18" t="s">
        <v>84</v>
      </c>
    </row>
    <row r="517" spans="1:65" s="13" customFormat="1" ht="10">
      <c r="B517" s="180"/>
      <c r="D517" s="176" t="s">
        <v>215</v>
      </c>
      <c r="E517" s="181" t="s">
        <v>1</v>
      </c>
      <c r="F517" s="182" t="s">
        <v>919</v>
      </c>
      <c r="H517" s="183">
        <v>87.53</v>
      </c>
      <c r="I517" s="184"/>
      <c r="L517" s="180"/>
      <c r="M517" s="185"/>
      <c r="N517" s="186"/>
      <c r="O517" s="186"/>
      <c r="P517" s="186"/>
      <c r="Q517" s="186"/>
      <c r="R517" s="186"/>
      <c r="S517" s="186"/>
      <c r="T517" s="187"/>
      <c r="AT517" s="181" t="s">
        <v>215</v>
      </c>
      <c r="AU517" s="181" t="s">
        <v>84</v>
      </c>
      <c r="AV517" s="13" t="s">
        <v>84</v>
      </c>
      <c r="AW517" s="13" t="s">
        <v>31</v>
      </c>
      <c r="AX517" s="13" t="s">
        <v>82</v>
      </c>
      <c r="AY517" s="181" t="s">
        <v>204</v>
      </c>
    </row>
    <row r="518" spans="1:65" s="2" customFormat="1" ht="22" customHeight="1">
      <c r="A518" s="33"/>
      <c r="B518" s="162"/>
      <c r="C518" s="163" t="s">
        <v>920</v>
      </c>
      <c r="D518" s="163" t="s">
        <v>207</v>
      </c>
      <c r="E518" s="164" t="s">
        <v>921</v>
      </c>
      <c r="F518" s="165" t="s">
        <v>922</v>
      </c>
      <c r="G518" s="166" t="s">
        <v>224</v>
      </c>
      <c r="H518" s="167">
        <v>87.53</v>
      </c>
      <c r="I518" s="168"/>
      <c r="J518" s="169">
        <f>ROUND(I518*H518,2)</f>
        <v>0</v>
      </c>
      <c r="K518" s="165" t="s">
        <v>211</v>
      </c>
      <c r="L518" s="34"/>
      <c r="M518" s="170" t="s">
        <v>1</v>
      </c>
      <c r="N518" s="171" t="s">
        <v>39</v>
      </c>
      <c r="O518" s="59"/>
      <c r="P518" s="172">
        <f>O518*H518</f>
        <v>0</v>
      </c>
      <c r="Q518" s="172">
        <v>7.5799999999999999E-3</v>
      </c>
      <c r="R518" s="172">
        <f>Q518*H518</f>
        <v>0.66347739999999999</v>
      </c>
      <c r="S518" s="172">
        <v>0</v>
      </c>
      <c r="T518" s="173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74" t="s">
        <v>302</v>
      </c>
      <c r="AT518" s="174" t="s">
        <v>207</v>
      </c>
      <c r="AU518" s="174" t="s">
        <v>84</v>
      </c>
      <c r="AY518" s="18" t="s">
        <v>204</v>
      </c>
      <c r="BE518" s="175">
        <f>IF(N518="základní",J518,0)</f>
        <v>0</v>
      </c>
      <c r="BF518" s="175">
        <f>IF(N518="snížená",J518,0)</f>
        <v>0</v>
      </c>
      <c r="BG518" s="175">
        <f>IF(N518="zákl. přenesená",J518,0)</f>
        <v>0</v>
      </c>
      <c r="BH518" s="175">
        <f>IF(N518="sníž. přenesená",J518,0)</f>
        <v>0</v>
      </c>
      <c r="BI518" s="175">
        <f>IF(N518="nulová",J518,0)</f>
        <v>0</v>
      </c>
      <c r="BJ518" s="18" t="s">
        <v>82</v>
      </c>
      <c r="BK518" s="175">
        <f>ROUND(I518*H518,2)</f>
        <v>0</v>
      </c>
      <c r="BL518" s="18" t="s">
        <v>302</v>
      </c>
      <c r="BM518" s="174" t="s">
        <v>923</v>
      </c>
    </row>
    <row r="519" spans="1:65" s="2" customFormat="1" ht="27">
      <c r="A519" s="33"/>
      <c r="B519" s="34"/>
      <c r="C519" s="33"/>
      <c r="D519" s="176" t="s">
        <v>213</v>
      </c>
      <c r="E519" s="33"/>
      <c r="F519" s="177" t="s">
        <v>924</v>
      </c>
      <c r="G519" s="33"/>
      <c r="H519" s="33"/>
      <c r="I519" s="98"/>
      <c r="J519" s="33"/>
      <c r="K519" s="33"/>
      <c r="L519" s="34"/>
      <c r="M519" s="178"/>
      <c r="N519" s="179"/>
      <c r="O519" s="59"/>
      <c r="P519" s="59"/>
      <c r="Q519" s="59"/>
      <c r="R519" s="59"/>
      <c r="S519" s="59"/>
      <c r="T519" s="60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18" t="s">
        <v>213</v>
      </c>
      <c r="AU519" s="18" t="s">
        <v>84</v>
      </c>
    </row>
    <row r="520" spans="1:65" s="13" customFormat="1" ht="10">
      <c r="B520" s="180"/>
      <c r="D520" s="176" t="s">
        <v>215</v>
      </c>
      <c r="E520" s="181" t="s">
        <v>1</v>
      </c>
      <c r="F520" s="182" t="s">
        <v>919</v>
      </c>
      <c r="H520" s="183">
        <v>87.53</v>
      </c>
      <c r="I520" s="184"/>
      <c r="L520" s="180"/>
      <c r="M520" s="185"/>
      <c r="N520" s="186"/>
      <c r="O520" s="186"/>
      <c r="P520" s="186"/>
      <c r="Q520" s="186"/>
      <c r="R520" s="186"/>
      <c r="S520" s="186"/>
      <c r="T520" s="187"/>
      <c r="AT520" s="181" t="s">
        <v>215</v>
      </c>
      <c r="AU520" s="181" t="s">
        <v>84</v>
      </c>
      <c r="AV520" s="13" t="s">
        <v>84</v>
      </c>
      <c r="AW520" s="13" t="s">
        <v>31</v>
      </c>
      <c r="AX520" s="13" t="s">
        <v>82</v>
      </c>
      <c r="AY520" s="181" t="s">
        <v>204</v>
      </c>
    </row>
    <row r="521" spans="1:65" s="2" customFormat="1" ht="22" customHeight="1">
      <c r="A521" s="33"/>
      <c r="B521" s="162"/>
      <c r="C521" s="163" t="s">
        <v>925</v>
      </c>
      <c r="D521" s="163" t="s">
        <v>207</v>
      </c>
      <c r="E521" s="164" t="s">
        <v>926</v>
      </c>
      <c r="F521" s="165" t="s">
        <v>927</v>
      </c>
      <c r="G521" s="166" t="s">
        <v>280</v>
      </c>
      <c r="H521" s="167">
        <v>14.318</v>
      </c>
      <c r="I521" s="168"/>
      <c r="J521" s="169">
        <f>ROUND(I521*H521,2)</f>
        <v>0</v>
      </c>
      <c r="K521" s="165" t="s">
        <v>211</v>
      </c>
      <c r="L521" s="34"/>
      <c r="M521" s="170" t="s">
        <v>1</v>
      </c>
      <c r="N521" s="171" t="s">
        <v>39</v>
      </c>
      <c r="O521" s="59"/>
      <c r="P521" s="172">
        <f>O521*H521</f>
        <v>0</v>
      </c>
      <c r="Q521" s="172">
        <v>0</v>
      </c>
      <c r="R521" s="172">
        <f>Q521*H521</f>
        <v>0</v>
      </c>
      <c r="S521" s="172">
        <v>0</v>
      </c>
      <c r="T521" s="173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74" t="s">
        <v>302</v>
      </c>
      <c r="AT521" s="174" t="s">
        <v>207</v>
      </c>
      <c r="AU521" s="174" t="s">
        <v>84</v>
      </c>
      <c r="AY521" s="18" t="s">
        <v>204</v>
      </c>
      <c r="BE521" s="175">
        <f>IF(N521="základní",J521,0)</f>
        <v>0</v>
      </c>
      <c r="BF521" s="175">
        <f>IF(N521="snížená",J521,0)</f>
        <v>0</v>
      </c>
      <c r="BG521" s="175">
        <f>IF(N521="zákl. přenesená",J521,0)</f>
        <v>0</v>
      </c>
      <c r="BH521" s="175">
        <f>IF(N521="sníž. přenesená",J521,0)</f>
        <v>0</v>
      </c>
      <c r="BI521" s="175">
        <f>IF(N521="nulová",J521,0)</f>
        <v>0</v>
      </c>
      <c r="BJ521" s="18" t="s">
        <v>82</v>
      </c>
      <c r="BK521" s="175">
        <f>ROUND(I521*H521,2)</f>
        <v>0</v>
      </c>
      <c r="BL521" s="18" t="s">
        <v>302</v>
      </c>
      <c r="BM521" s="174" t="s">
        <v>928</v>
      </c>
    </row>
    <row r="522" spans="1:65" s="2" customFormat="1" ht="18">
      <c r="A522" s="33"/>
      <c r="B522" s="34"/>
      <c r="C522" s="33"/>
      <c r="D522" s="176" t="s">
        <v>213</v>
      </c>
      <c r="E522" s="33"/>
      <c r="F522" s="177" t="s">
        <v>929</v>
      </c>
      <c r="G522" s="33"/>
      <c r="H522" s="33"/>
      <c r="I522" s="98"/>
      <c r="J522" s="33"/>
      <c r="K522" s="33"/>
      <c r="L522" s="34"/>
      <c r="M522" s="178"/>
      <c r="N522" s="179"/>
      <c r="O522" s="59"/>
      <c r="P522" s="59"/>
      <c r="Q522" s="59"/>
      <c r="R522" s="59"/>
      <c r="S522" s="59"/>
      <c r="T522" s="60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T522" s="18" t="s">
        <v>213</v>
      </c>
      <c r="AU522" s="18" t="s">
        <v>84</v>
      </c>
    </row>
    <row r="523" spans="1:65" s="13" customFormat="1" ht="10">
      <c r="B523" s="180"/>
      <c r="D523" s="176" t="s">
        <v>215</v>
      </c>
      <c r="E523" s="181" t="s">
        <v>156</v>
      </c>
      <c r="F523" s="182" t="s">
        <v>930</v>
      </c>
      <c r="H523" s="183">
        <v>14.318</v>
      </c>
      <c r="I523" s="184"/>
      <c r="L523" s="180"/>
      <c r="M523" s="185"/>
      <c r="N523" s="186"/>
      <c r="O523" s="186"/>
      <c r="P523" s="186"/>
      <c r="Q523" s="186"/>
      <c r="R523" s="186"/>
      <c r="S523" s="186"/>
      <c r="T523" s="187"/>
      <c r="AT523" s="181" t="s">
        <v>215</v>
      </c>
      <c r="AU523" s="181" t="s">
        <v>84</v>
      </c>
      <c r="AV523" s="13" t="s">
        <v>84</v>
      </c>
      <c r="AW523" s="13" t="s">
        <v>31</v>
      </c>
      <c r="AX523" s="13" t="s">
        <v>82</v>
      </c>
      <c r="AY523" s="181" t="s">
        <v>204</v>
      </c>
    </row>
    <row r="524" spans="1:65" s="2" customFormat="1" ht="14.5" customHeight="1">
      <c r="A524" s="33"/>
      <c r="B524" s="162"/>
      <c r="C524" s="188" t="s">
        <v>931</v>
      </c>
      <c r="D524" s="188" t="s">
        <v>234</v>
      </c>
      <c r="E524" s="189" t="s">
        <v>932</v>
      </c>
      <c r="F524" s="190" t="s">
        <v>933</v>
      </c>
      <c r="G524" s="191" t="s">
        <v>280</v>
      </c>
      <c r="H524" s="192">
        <v>15.75</v>
      </c>
      <c r="I524" s="193"/>
      <c r="J524" s="194">
        <f>ROUND(I524*H524,2)</f>
        <v>0</v>
      </c>
      <c r="K524" s="190" t="s">
        <v>1</v>
      </c>
      <c r="L524" s="195"/>
      <c r="M524" s="196" t="s">
        <v>1</v>
      </c>
      <c r="N524" s="197" t="s">
        <v>39</v>
      </c>
      <c r="O524" s="59"/>
      <c r="P524" s="172">
        <f>O524*H524</f>
        <v>0</v>
      </c>
      <c r="Q524" s="172">
        <v>4.0000000000000003E-5</v>
      </c>
      <c r="R524" s="172">
        <f>Q524*H524</f>
        <v>6.3000000000000003E-4</v>
      </c>
      <c r="S524" s="172">
        <v>0</v>
      </c>
      <c r="T524" s="173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74" t="s">
        <v>395</v>
      </c>
      <c r="AT524" s="174" t="s">
        <v>234</v>
      </c>
      <c r="AU524" s="174" t="s">
        <v>84</v>
      </c>
      <c r="AY524" s="18" t="s">
        <v>204</v>
      </c>
      <c r="BE524" s="175">
        <f>IF(N524="základní",J524,0)</f>
        <v>0</v>
      </c>
      <c r="BF524" s="175">
        <f>IF(N524="snížená",J524,0)</f>
        <v>0</v>
      </c>
      <c r="BG524" s="175">
        <f>IF(N524="zákl. přenesená",J524,0)</f>
        <v>0</v>
      </c>
      <c r="BH524" s="175">
        <f>IF(N524="sníž. přenesená",J524,0)</f>
        <v>0</v>
      </c>
      <c r="BI524" s="175">
        <f>IF(N524="nulová",J524,0)</f>
        <v>0</v>
      </c>
      <c r="BJ524" s="18" t="s">
        <v>82</v>
      </c>
      <c r="BK524" s="175">
        <f>ROUND(I524*H524,2)</f>
        <v>0</v>
      </c>
      <c r="BL524" s="18" t="s">
        <v>302</v>
      </c>
      <c r="BM524" s="174" t="s">
        <v>934</v>
      </c>
    </row>
    <row r="525" spans="1:65" s="2" customFormat="1" ht="10">
      <c r="A525" s="33"/>
      <c r="B525" s="34"/>
      <c r="C525" s="33"/>
      <c r="D525" s="176" t="s">
        <v>213</v>
      </c>
      <c r="E525" s="33"/>
      <c r="F525" s="177" t="s">
        <v>935</v>
      </c>
      <c r="G525" s="33"/>
      <c r="H525" s="33"/>
      <c r="I525" s="98"/>
      <c r="J525" s="33"/>
      <c r="K525" s="33"/>
      <c r="L525" s="34"/>
      <c r="M525" s="178"/>
      <c r="N525" s="179"/>
      <c r="O525" s="59"/>
      <c r="P525" s="59"/>
      <c r="Q525" s="59"/>
      <c r="R525" s="59"/>
      <c r="S525" s="59"/>
      <c r="T525" s="60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T525" s="18" t="s">
        <v>213</v>
      </c>
      <c r="AU525" s="18" t="s">
        <v>84</v>
      </c>
    </row>
    <row r="526" spans="1:65" s="13" customFormat="1" ht="10">
      <c r="B526" s="180"/>
      <c r="D526" s="176" t="s">
        <v>215</v>
      </c>
      <c r="E526" s="181" t="s">
        <v>1</v>
      </c>
      <c r="F526" s="182" t="s">
        <v>936</v>
      </c>
      <c r="H526" s="183">
        <v>15.75</v>
      </c>
      <c r="I526" s="184"/>
      <c r="L526" s="180"/>
      <c r="M526" s="185"/>
      <c r="N526" s="186"/>
      <c r="O526" s="186"/>
      <c r="P526" s="186"/>
      <c r="Q526" s="186"/>
      <c r="R526" s="186"/>
      <c r="S526" s="186"/>
      <c r="T526" s="187"/>
      <c r="AT526" s="181" t="s">
        <v>215</v>
      </c>
      <c r="AU526" s="181" t="s">
        <v>84</v>
      </c>
      <c r="AV526" s="13" t="s">
        <v>84</v>
      </c>
      <c r="AW526" s="13" t="s">
        <v>31</v>
      </c>
      <c r="AX526" s="13" t="s">
        <v>82</v>
      </c>
      <c r="AY526" s="181" t="s">
        <v>204</v>
      </c>
    </row>
    <row r="527" spans="1:65" s="2" customFormat="1" ht="22" customHeight="1">
      <c r="A527" s="33"/>
      <c r="B527" s="162"/>
      <c r="C527" s="163" t="s">
        <v>937</v>
      </c>
      <c r="D527" s="163" t="s">
        <v>207</v>
      </c>
      <c r="E527" s="164" t="s">
        <v>938</v>
      </c>
      <c r="F527" s="165" t="s">
        <v>939</v>
      </c>
      <c r="G527" s="166" t="s">
        <v>280</v>
      </c>
      <c r="H527" s="167">
        <v>12.48</v>
      </c>
      <c r="I527" s="168"/>
      <c r="J527" s="169">
        <f>ROUND(I527*H527,2)</f>
        <v>0</v>
      </c>
      <c r="K527" s="165" t="s">
        <v>211</v>
      </c>
      <c r="L527" s="34"/>
      <c r="M527" s="170" t="s">
        <v>1</v>
      </c>
      <c r="N527" s="171" t="s">
        <v>39</v>
      </c>
      <c r="O527" s="59"/>
      <c r="P527" s="172">
        <f>O527*H527</f>
        <v>0</v>
      </c>
      <c r="Q527" s="172">
        <v>5.8E-4</v>
      </c>
      <c r="R527" s="172">
        <f>Q527*H527</f>
        <v>7.2383999999999999E-3</v>
      </c>
      <c r="S527" s="172">
        <v>0</v>
      </c>
      <c r="T527" s="173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74" t="s">
        <v>302</v>
      </c>
      <c r="AT527" s="174" t="s">
        <v>207</v>
      </c>
      <c r="AU527" s="174" t="s">
        <v>84</v>
      </c>
      <c r="AY527" s="18" t="s">
        <v>204</v>
      </c>
      <c r="BE527" s="175">
        <f>IF(N527="základní",J527,0)</f>
        <v>0</v>
      </c>
      <c r="BF527" s="175">
        <f>IF(N527="snížená",J527,0)</f>
        <v>0</v>
      </c>
      <c r="BG527" s="175">
        <f>IF(N527="zákl. přenesená",J527,0)</f>
        <v>0</v>
      </c>
      <c r="BH527" s="175">
        <f>IF(N527="sníž. přenesená",J527,0)</f>
        <v>0</v>
      </c>
      <c r="BI527" s="175">
        <f>IF(N527="nulová",J527,0)</f>
        <v>0</v>
      </c>
      <c r="BJ527" s="18" t="s">
        <v>82</v>
      </c>
      <c r="BK527" s="175">
        <f>ROUND(I527*H527,2)</f>
        <v>0</v>
      </c>
      <c r="BL527" s="18" t="s">
        <v>302</v>
      </c>
      <c r="BM527" s="174" t="s">
        <v>940</v>
      </c>
    </row>
    <row r="528" spans="1:65" s="2" customFormat="1" ht="27">
      <c r="A528" s="33"/>
      <c r="B528" s="34"/>
      <c r="C528" s="33"/>
      <c r="D528" s="176" t="s">
        <v>213</v>
      </c>
      <c r="E528" s="33"/>
      <c r="F528" s="177" t="s">
        <v>941</v>
      </c>
      <c r="G528" s="33"/>
      <c r="H528" s="33"/>
      <c r="I528" s="98"/>
      <c r="J528" s="33"/>
      <c r="K528" s="33"/>
      <c r="L528" s="34"/>
      <c r="M528" s="178"/>
      <c r="N528" s="179"/>
      <c r="O528" s="59"/>
      <c r="P528" s="59"/>
      <c r="Q528" s="59"/>
      <c r="R528" s="59"/>
      <c r="S528" s="59"/>
      <c r="T528" s="60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T528" s="18" t="s">
        <v>213</v>
      </c>
      <c r="AU528" s="18" t="s">
        <v>84</v>
      </c>
    </row>
    <row r="529" spans="1:65" s="13" customFormat="1" ht="10">
      <c r="B529" s="180"/>
      <c r="D529" s="176" t="s">
        <v>215</v>
      </c>
      <c r="E529" s="181" t="s">
        <v>1</v>
      </c>
      <c r="F529" s="182" t="s">
        <v>942</v>
      </c>
      <c r="H529" s="183">
        <v>11.18</v>
      </c>
      <c r="I529" s="184"/>
      <c r="L529" s="180"/>
      <c r="M529" s="185"/>
      <c r="N529" s="186"/>
      <c r="O529" s="186"/>
      <c r="P529" s="186"/>
      <c r="Q529" s="186"/>
      <c r="R529" s="186"/>
      <c r="S529" s="186"/>
      <c r="T529" s="187"/>
      <c r="AT529" s="181" t="s">
        <v>215</v>
      </c>
      <c r="AU529" s="181" t="s">
        <v>84</v>
      </c>
      <c r="AV529" s="13" t="s">
        <v>84</v>
      </c>
      <c r="AW529" s="13" t="s">
        <v>31</v>
      </c>
      <c r="AX529" s="13" t="s">
        <v>74</v>
      </c>
      <c r="AY529" s="181" t="s">
        <v>204</v>
      </c>
    </row>
    <row r="530" spans="1:65" s="13" customFormat="1" ht="10">
      <c r="B530" s="180"/>
      <c r="D530" s="176" t="s">
        <v>215</v>
      </c>
      <c r="E530" s="181" t="s">
        <v>1</v>
      </c>
      <c r="F530" s="182" t="s">
        <v>943</v>
      </c>
      <c r="H530" s="183">
        <v>1.3</v>
      </c>
      <c r="I530" s="184"/>
      <c r="L530" s="180"/>
      <c r="M530" s="185"/>
      <c r="N530" s="186"/>
      <c r="O530" s="186"/>
      <c r="P530" s="186"/>
      <c r="Q530" s="186"/>
      <c r="R530" s="186"/>
      <c r="S530" s="186"/>
      <c r="T530" s="187"/>
      <c r="AT530" s="181" t="s">
        <v>215</v>
      </c>
      <c r="AU530" s="181" t="s">
        <v>84</v>
      </c>
      <c r="AV530" s="13" t="s">
        <v>84</v>
      </c>
      <c r="AW530" s="13" t="s">
        <v>31</v>
      </c>
      <c r="AX530" s="13" t="s">
        <v>74</v>
      </c>
      <c r="AY530" s="181" t="s">
        <v>204</v>
      </c>
    </row>
    <row r="531" spans="1:65" s="14" customFormat="1" ht="10">
      <c r="B531" s="199"/>
      <c r="D531" s="176" t="s">
        <v>215</v>
      </c>
      <c r="E531" s="200" t="s">
        <v>139</v>
      </c>
      <c r="F531" s="201" t="s">
        <v>270</v>
      </c>
      <c r="H531" s="202">
        <v>12.48</v>
      </c>
      <c r="I531" s="203"/>
      <c r="L531" s="199"/>
      <c r="M531" s="204"/>
      <c r="N531" s="205"/>
      <c r="O531" s="205"/>
      <c r="P531" s="205"/>
      <c r="Q531" s="205"/>
      <c r="R531" s="205"/>
      <c r="S531" s="205"/>
      <c r="T531" s="206"/>
      <c r="AT531" s="200" t="s">
        <v>215</v>
      </c>
      <c r="AU531" s="200" t="s">
        <v>84</v>
      </c>
      <c r="AV531" s="14" t="s">
        <v>132</v>
      </c>
      <c r="AW531" s="14" t="s">
        <v>31</v>
      </c>
      <c r="AX531" s="14" t="s">
        <v>82</v>
      </c>
      <c r="AY531" s="200" t="s">
        <v>204</v>
      </c>
    </row>
    <row r="532" spans="1:65" s="2" customFormat="1" ht="44" customHeight="1">
      <c r="A532" s="33"/>
      <c r="B532" s="162"/>
      <c r="C532" s="163" t="s">
        <v>944</v>
      </c>
      <c r="D532" s="163" t="s">
        <v>207</v>
      </c>
      <c r="E532" s="164" t="s">
        <v>945</v>
      </c>
      <c r="F532" s="165" t="s">
        <v>946</v>
      </c>
      <c r="G532" s="166" t="s">
        <v>224</v>
      </c>
      <c r="H532" s="167">
        <v>80.542000000000002</v>
      </c>
      <c r="I532" s="168"/>
      <c r="J532" s="169">
        <f>ROUND(I532*H532,2)</f>
        <v>0</v>
      </c>
      <c r="K532" s="165" t="s">
        <v>211</v>
      </c>
      <c r="L532" s="34"/>
      <c r="M532" s="170" t="s">
        <v>1</v>
      </c>
      <c r="N532" s="171" t="s">
        <v>39</v>
      </c>
      <c r="O532" s="59"/>
      <c r="P532" s="172">
        <f>O532*H532</f>
        <v>0</v>
      </c>
      <c r="Q532" s="172">
        <v>8.9999999999999993E-3</v>
      </c>
      <c r="R532" s="172">
        <f>Q532*H532</f>
        <v>0.72487799999999991</v>
      </c>
      <c r="S532" s="172">
        <v>0</v>
      </c>
      <c r="T532" s="173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74" t="s">
        <v>302</v>
      </c>
      <c r="AT532" s="174" t="s">
        <v>207</v>
      </c>
      <c r="AU532" s="174" t="s">
        <v>84</v>
      </c>
      <c r="AY532" s="18" t="s">
        <v>204</v>
      </c>
      <c r="BE532" s="175">
        <f>IF(N532="základní",J532,0)</f>
        <v>0</v>
      </c>
      <c r="BF532" s="175">
        <f>IF(N532="snížená",J532,0)</f>
        <v>0</v>
      </c>
      <c r="BG532" s="175">
        <f>IF(N532="zákl. přenesená",J532,0)</f>
        <v>0</v>
      </c>
      <c r="BH532" s="175">
        <f>IF(N532="sníž. přenesená",J532,0)</f>
        <v>0</v>
      </c>
      <c r="BI532" s="175">
        <f>IF(N532="nulová",J532,0)</f>
        <v>0</v>
      </c>
      <c r="BJ532" s="18" t="s">
        <v>82</v>
      </c>
      <c r="BK532" s="175">
        <f>ROUND(I532*H532,2)</f>
        <v>0</v>
      </c>
      <c r="BL532" s="18" t="s">
        <v>302</v>
      </c>
      <c r="BM532" s="174" t="s">
        <v>947</v>
      </c>
    </row>
    <row r="533" spans="1:65" s="2" customFormat="1" ht="45">
      <c r="A533" s="33"/>
      <c r="B533" s="34"/>
      <c r="C533" s="33"/>
      <c r="D533" s="176" t="s">
        <v>213</v>
      </c>
      <c r="E533" s="33"/>
      <c r="F533" s="177" t="s">
        <v>948</v>
      </c>
      <c r="G533" s="33"/>
      <c r="H533" s="33"/>
      <c r="I533" s="98"/>
      <c r="J533" s="33"/>
      <c r="K533" s="33"/>
      <c r="L533" s="34"/>
      <c r="M533" s="178"/>
      <c r="N533" s="179"/>
      <c r="O533" s="59"/>
      <c r="P533" s="59"/>
      <c r="Q533" s="59"/>
      <c r="R533" s="59"/>
      <c r="S533" s="59"/>
      <c r="T533" s="60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T533" s="18" t="s">
        <v>213</v>
      </c>
      <c r="AU533" s="18" t="s">
        <v>84</v>
      </c>
    </row>
    <row r="534" spans="1:65" s="13" customFormat="1" ht="20">
      <c r="B534" s="180"/>
      <c r="D534" s="176" t="s">
        <v>215</v>
      </c>
      <c r="E534" s="181" t="s">
        <v>1</v>
      </c>
      <c r="F534" s="182" t="s">
        <v>949</v>
      </c>
      <c r="H534" s="183">
        <v>3.9940000000000002</v>
      </c>
      <c r="I534" s="184"/>
      <c r="L534" s="180"/>
      <c r="M534" s="185"/>
      <c r="N534" s="186"/>
      <c r="O534" s="186"/>
      <c r="P534" s="186"/>
      <c r="Q534" s="186"/>
      <c r="R534" s="186"/>
      <c r="S534" s="186"/>
      <c r="T534" s="187"/>
      <c r="AT534" s="181" t="s">
        <v>215</v>
      </c>
      <c r="AU534" s="181" t="s">
        <v>84</v>
      </c>
      <c r="AV534" s="13" t="s">
        <v>84</v>
      </c>
      <c r="AW534" s="13" t="s">
        <v>31</v>
      </c>
      <c r="AX534" s="13" t="s">
        <v>74</v>
      </c>
      <c r="AY534" s="181" t="s">
        <v>204</v>
      </c>
    </row>
    <row r="535" spans="1:65" s="16" customFormat="1" ht="10">
      <c r="B535" s="214"/>
      <c r="D535" s="176" t="s">
        <v>215</v>
      </c>
      <c r="E535" s="215" t="s">
        <v>143</v>
      </c>
      <c r="F535" s="216" t="s">
        <v>950</v>
      </c>
      <c r="H535" s="217">
        <v>3.9940000000000002</v>
      </c>
      <c r="I535" s="218"/>
      <c r="L535" s="214"/>
      <c r="M535" s="219"/>
      <c r="N535" s="220"/>
      <c r="O535" s="220"/>
      <c r="P535" s="220"/>
      <c r="Q535" s="220"/>
      <c r="R535" s="220"/>
      <c r="S535" s="220"/>
      <c r="T535" s="221"/>
      <c r="AT535" s="215" t="s">
        <v>215</v>
      </c>
      <c r="AU535" s="215" t="s">
        <v>84</v>
      </c>
      <c r="AV535" s="16" t="s">
        <v>205</v>
      </c>
      <c r="AW535" s="16" t="s">
        <v>31</v>
      </c>
      <c r="AX535" s="16" t="s">
        <v>74</v>
      </c>
      <c r="AY535" s="215" t="s">
        <v>204</v>
      </c>
    </row>
    <row r="536" spans="1:65" s="13" customFormat="1" ht="10">
      <c r="B536" s="180"/>
      <c r="D536" s="176" t="s">
        <v>215</v>
      </c>
      <c r="E536" s="181" t="s">
        <v>1</v>
      </c>
      <c r="F536" s="182" t="s">
        <v>951</v>
      </c>
      <c r="H536" s="183">
        <v>45.497999999999998</v>
      </c>
      <c r="I536" s="184"/>
      <c r="L536" s="180"/>
      <c r="M536" s="185"/>
      <c r="N536" s="186"/>
      <c r="O536" s="186"/>
      <c r="P536" s="186"/>
      <c r="Q536" s="186"/>
      <c r="R536" s="186"/>
      <c r="S536" s="186"/>
      <c r="T536" s="187"/>
      <c r="AT536" s="181" t="s">
        <v>215</v>
      </c>
      <c r="AU536" s="181" t="s">
        <v>84</v>
      </c>
      <c r="AV536" s="13" t="s">
        <v>84</v>
      </c>
      <c r="AW536" s="13" t="s">
        <v>31</v>
      </c>
      <c r="AX536" s="13" t="s">
        <v>74</v>
      </c>
      <c r="AY536" s="181" t="s">
        <v>204</v>
      </c>
    </row>
    <row r="537" spans="1:65" s="13" customFormat="1" ht="10">
      <c r="B537" s="180"/>
      <c r="D537" s="176" t="s">
        <v>215</v>
      </c>
      <c r="E537" s="181" t="s">
        <v>1</v>
      </c>
      <c r="F537" s="182" t="s">
        <v>699</v>
      </c>
      <c r="H537" s="183">
        <v>4.4000000000000004</v>
      </c>
      <c r="I537" s="184"/>
      <c r="L537" s="180"/>
      <c r="M537" s="185"/>
      <c r="N537" s="186"/>
      <c r="O537" s="186"/>
      <c r="P537" s="186"/>
      <c r="Q537" s="186"/>
      <c r="R537" s="186"/>
      <c r="S537" s="186"/>
      <c r="T537" s="187"/>
      <c r="AT537" s="181" t="s">
        <v>215</v>
      </c>
      <c r="AU537" s="181" t="s">
        <v>84</v>
      </c>
      <c r="AV537" s="13" t="s">
        <v>84</v>
      </c>
      <c r="AW537" s="13" t="s">
        <v>31</v>
      </c>
      <c r="AX537" s="13" t="s">
        <v>74</v>
      </c>
      <c r="AY537" s="181" t="s">
        <v>204</v>
      </c>
    </row>
    <row r="538" spans="1:65" s="13" customFormat="1" ht="10">
      <c r="B538" s="180"/>
      <c r="D538" s="176" t="s">
        <v>215</v>
      </c>
      <c r="E538" s="181" t="s">
        <v>1</v>
      </c>
      <c r="F538" s="182" t="s">
        <v>700</v>
      </c>
      <c r="H538" s="183">
        <v>5.2</v>
      </c>
      <c r="I538" s="184"/>
      <c r="L538" s="180"/>
      <c r="M538" s="185"/>
      <c r="N538" s="186"/>
      <c r="O538" s="186"/>
      <c r="P538" s="186"/>
      <c r="Q538" s="186"/>
      <c r="R538" s="186"/>
      <c r="S538" s="186"/>
      <c r="T538" s="187"/>
      <c r="AT538" s="181" t="s">
        <v>215</v>
      </c>
      <c r="AU538" s="181" t="s">
        <v>84</v>
      </c>
      <c r="AV538" s="13" t="s">
        <v>84</v>
      </c>
      <c r="AW538" s="13" t="s">
        <v>31</v>
      </c>
      <c r="AX538" s="13" t="s">
        <v>74</v>
      </c>
      <c r="AY538" s="181" t="s">
        <v>204</v>
      </c>
    </row>
    <row r="539" spans="1:65" s="13" customFormat="1" ht="10">
      <c r="B539" s="180"/>
      <c r="D539" s="176" t="s">
        <v>215</v>
      </c>
      <c r="E539" s="181" t="s">
        <v>1</v>
      </c>
      <c r="F539" s="182" t="s">
        <v>952</v>
      </c>
      <c r="H539" s="183">
        <v>5.6</v>
      </c>
      <c r="I539" s="184"/>
      <c r="L539" s="180"/>
      <c r="M539" s="185"/>
      <c r="N539" s="186"/>
      <c r="O539" s="186"/>
      <c r="P539" s="186"/>
      <c r="Q539" s="186"/>
      <c r="R539" s="186"/>
      <c r="S539" s="186"/>
      <c r="T539" s="187"/>
      <c r="AT539" s="181" t="s">
        <v>215</v>
      </c>
      <c r="AU539" s="181" t="s">
        <v>84</v>
      </c>
      <c r="AV539" s="13" t="s">
        <v>84</v>
      </c>
      <c r="AW539" s="13" t="s">
        <v>31</v>
      </c>
      <c r="AX539" s="13" t="s">
        <v>74</v>
      </c>
      <c r="AY539" s="181" t="s">
        <v>204</v>
      </c>
    </row>
    <row r="540" spans="1:65" s="13" customFormat="1" ht="10">
      <c r="B540" s="180"/>
      <c r="D540" s="176" t="s">
        <v>215</v>
      </c>
      <c r="E540" s="181" t="s">
        <v>1</v>
      </c>
      <c r="F540" s="182" t="s">
        <v>701</v>
      </c>
      <c r="H540" s="183">
        <v>2.6</v>
      </c>
      <c r="I540" s="184"/>
      <c r="L540" s="180"/>
      <c r="M540" s="185"/>
      <c r="N540" s="186"/>
      <c r="O540" s="186"/>
      <c r="P540" s="186"/>
      <c r="Q540" s="186"/>
      <c r="R540" s="186"/>
      <c r="S540" s="186"/>
      <c r="T540" s="187"/>
      <c r="AT540" s="181" t="s">
        <v>215</v>
      </c>
      <c r="AU540" s="181" t="s">
        <v>84</v>
      </c>
      <c r="AV540" s="13" t="s">
        <v>84</v>
      </c>
      <c r="AW540" s="13" t="s">
        <v>31</v>
      </c>
      <c r="AX540" s="13" t="s">
        <v>74</v>
      </c>
      <c r="AY540" s="181" t="s">
        <v>204</v>
      </c>
    </row>
    <row r="541" spans="1:65" s="13" customFormat="1" ht="10">
      <c r="B541" s="180"/>
      <c r="D541" s="176" t="s">
        <v>215</v>
      </c>
      <c r="E541" s="181" t="s">
        <v>1</v>
      </c>
      <c r="F541" s="182" t="s">
        <v>702</v>
      </c>
      <c r="H541" s="183">
        <v>2.1</v>
      </c>
      <c r="I541" s="184"/>
      <c r="L541" s="180"/>
      <c r="M541" s="185"/>
      <c r="N541" s="186"/>
      <c r="O541" s="186"/>
      <c r="P541" s="186"/>
      <c r="Q541" s="186"/>
      <c r="R541" s="186"/>
      <c r="S541" s="186"/>
      <c r="T541" s="187"/>
      <c r="AT541" s="181" t="s">
        <v>215</v>
      </c>
      <c r="AU541" s="181" t="s">
        <v>84</v>
      </c>
      <c r="AV541" s="13" t="s">
        <v>84</v>
      </c>
      <c r="AW541" s="13" t="s">
        <v>31</v>
      </c>
      <c r="AX541" s="13" t="s">
        <v>74</v>
      </c>
      <c r="AY541" s="181" t="s">
        <v>204</v>
      </c>
    </row>
    <row r="542" spans="1:65" s="13" customFormat="1" ht="10">
      <c r="B542" s="180"/>
      <c r="D542" s="176" t="s">
        <v>215</v>
      </c>
      <c r="E542" s="181" t="s">
        <v>1</v>
      </c>
      <c r="F542" s="182" t="s">
        <v>703</v>
      </c>
      <c r="H542" s="183">
        <v>10.6</v>
      </c>
      <c r="I542" s="184"/>
      <c r="L542" s="180"/>
      <c r="M542" s="185"/>
      <c r="N542" s="186"/>
      <c r="O542" s="186"/>
      <c r="P542" s="186"/>
      <c r="Q542" s="186"/>
      <c r="R542" s="186"/>
      <c r="S542" s="186"/>
      <c r="T542" s="187"/>
      <c r="AT542" s="181" t="s">
        <v>215</v>
      </c>
      <c r="AU542" s="181" t="s">
        <v>84</v>
      </c>
      <c r="AV542" s="13" t="s">
        <v>84</v>
      </c>
      <c r="AW542" s="13" t="s">
        <v>31</v>
      </c>
      <c r="AX542" s="13" t="s">
        <v>74</v>
      </c>
      <c r="AY542" s="181" t="s">
        <v>204</v>
      </c>
    </row>
    <row r="543" spans="1:65" s="13" customFormat="1" ht="10">
      <c r="B543" s="180"/>
      <c r="D543" s="176" t="s">
        <v>215</v>
      </c>
      <c r="E543" s="181" t="s">
        <v>1</v>
      </c>
      <c r="F543" s="182" t="s">
        <v>704</v>
      </c>
      <c r="H543" s="183">
        <v>0.55000000000000004</v>
      </c>
      <c r="I543" s="184"/>
      <c r="L543" s="180"/>
      <c r="M543" s="185"/>
      <c r="N543" s="186"/>
      <c r="O543" s="186"/>
      <c r="P543" s="186"/>
      <c r="Q543" s="186"/>
      <c r="R543" s="186"/>
      <c r="S543" s="186"/>
      <c r="T543" s="187"/>
      <c r="AT543" s="181" t="s">
        <v>215</v>
      </c>
      <c r="AU543" s="181" t="s">
        <v>84</v>
      </c>
      <c r="AV543" s="13" t="s">
        <v>84</v>
      </c>
      <c r="AW543" s="13" t="s">
        <v>31</v>
      </c>
      <c r="AX543" s="13" t="s">
        <v>74</v>
      </c>
      <c r="AY543" s="181" t="s">
        <v>204</v>
      </c>
    </row>
    <row r="544" spans="1:65" s="16" customFormat="1" ht="10">
      <c r="B544" s="214"/>
      <c r="D544" s="176" t="s">
        <v>215</v>
      </c>
      <c r="E544" s="215" t="s">
        <v>141</v>
      </c>
      <c r="F544" s="216" t="s">
        <v>950</v>
      </c>
      <c r="H544" s="217">
        <v>76.548000000000002</v>
      </c>
      <c r="I544" s="218"/>
      <c r="L544" s="214"/>
      <c r="M544" s="219"/>
      <c r="N544" s="220"/>
      <c r="O544" s="220"/>
      <c r="P544" s="220"/>
      <c r="Q544" s="220"/>
      <c r="R544" s="220"/>
      <c r="S544" s="220"/>
      <c r="T544" s="221"/>
      <c r="AT544" s="215" t="s">
        <v>215</v>
      </c>
      <c r="AU544" s="215" t="s">
        <v>84</v>
      </c>
      <c r="AV544" s="16" t="s">
        <v>205</v>
      </c>
      <c r="AW544" s="16" t="s">
        <v>31</v>
      </c>
      <c r="AX544" s="16" t="s">
        <v>74</v>
      </c>
      <c r="AY544" s="215" t="s">
        <v>204</v>
      </c>
    </row>
    <row r="545" spans="1:65" s="14" customFormat="1" ht="10">
      <c r="B545" s="199"/>
      <c r="D545" s="176" t="s">
        <v>215</v>
      </c>
      <c r="E545" s="200" t="s">
        <v>1</v>
      </c>
      <c r="F545" s="201" t="s">
        <v>270</v>
      </c>
      <c r="H545" s="202">
        <v>80.542000000000002</v>
      </c>
      <c r="I545" s="203"/>
      <c r="L545" s="199"/>
      <c r="M545" s="204"/>
      <c r="N545" s="205"/>
      <c r="O545" s="205"/>
      <c r="P545" s="205"/>
      <c r="Q545" s="205"/>
      <c r="R545" s="205"/>
      <c r="S545" s="205"/>
      <c r="T545" s="206"/>
      <c r="AT545" s="200" t="s">
        <v>215</v>
      </c>
      <c r="AU545" s="200" t="s">
        <v>84</v>
      </c>
      <c r="AV545" s="14" t="s">
        <v>132</v>
      </c>
      <c r="AW545" s="14" t="s">
        <v>31</v>
      </c>
      <c r="AX545" s="14" t="s">
        <v>82</v>
      </c>
      <c r="AY545" s="200" t="s">
        <v>204</v>
      </c>
    </row>
    <row r="546" spans="1:65" s="2" customFormat="1" ht="44" customHeight="1">
      <c r="A546" s="33"/>
      <c r="B546" s="162"/>
      <c r="C546" s="188" t="s">
        <v>953</v>
      </c>
      <c r="D546" s="188" t="s">
        <v>234</v>
      </c>
      <c r="E546" s="189" t="s">
        <v>954</v>
      </c>
      <c r="F546" s="190" t="s">
        <v>955</v>
      </c>
      <c r="G546" s="191" t="s">
        <v>224</v>
      </c>
      <c r="H546" s="192">
        <v>94.058999999999997</v>
      </c>
      <c r="I546" s="193"/>
      <c r="J546" s="194">
        <f>ROUND(I546*H546,2)</f>
        <v>0</v>
      </c>
      <c r="K546" s="190" t="s">
        <v>211</v>
      </c>
      <c r="L546" s="195"/>
      <c r="M546" s="196" t="s">
        <v>1</v>
      </c>
      <c r="N546" s="197" t="s">
        <v>39</v>
      </c>
      <c r="O546" s="59"/>
      <c r="P546" s="172">
        <f>O546*H546</f>
        <v>0</v>
      </c>
      <c r="Q546" s="172">
        <v>1.9199999999999998E-2</v>
      </c>
      <c r="R546" s="172">
        <f>Q546*H546</f>
        <v>1.8059327999999999</v>
      </c>
      <c r="S546" s="172">
        <v>0</v>
      </c>
      <c r="T546" s="173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74" t="s">
        <v>395</v>
      </c>
      <c r="AT546" s="174" t="s">
        <v>234</v>
      </c>
      <c r="AU546" s="174" t="s">
        <v>84</v>
      </c>
      <c r="AY546" s="18" t="s">
        <v>204</v>
      </c>
      <c r="BE546" s="175">
        <f>IF(N546="základní",J546,0)</f>
        <v>0</v>
      </c>
      <c r="BF546" s="175">
        <f>IF(N546="snížená",J546,0)</f>
        <v>0</v>
      </c>
      <c r="BG546" s="175">
        <f>IF(N546="zákl. přenesená",J546,0)</f>
        <v>0</v>
      </c>
      <c r="BH546" s="175">
        <f>IF(N546="sníž. přenesená",J546,0)</f>
        <v>0</v>
      </c>
      <c r="BI546" s="175">
        <f>IF(N546="nulová",J546,0)</f>
        <v>0</v>
      </c>
      <c r="BJ546" s="18" t="s">
        <v>82</v>
      </c>
      <c r="BK546" s="175">
        <f>ROUND(I546*H546,2)</f>
        <v>0</v>
      </c>
      <c r="BL546" s="18" t="s">
        <v>302</v>
      </c>
      <c r="BM546" s="174" t="s">
        <v>956</v>
      </c>
    </row>
    <row r="547" spans="1:65" s="2" customFormat="1" ht="27">
      <c r="A547" s="33"/>
      <c r="B547" s="34"/>
      <c r="C547" s="33"/>
      <c r="D547" s="176" t="s">
        <v>213</v>
      </c>
      <c r="E547" s="33"/>
      <c r="F547" s="177" t="s">
        <v>955</v>
      </c>
      <c r="G547" s="33"/>
      <c r="H547" s="33"/>
      <c r="I547" s="98"/>
      <c r="J547" s="33"/>
      <c r="K547" s="33"/>
      <c r="L547" s="34"/>
      <c r="M547" s="178"/>
      <c r="N547" s="179"/>
      <c r="O547" s="59"/>
      <c r="P547" s="59"/>
      <c r="Q547" s="59"/>
      <c r="R547" s="59"/>
      <c r="S547" s="59"/>
      <c r="T547" s="60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T547" s="18" t="s">
        <v>213</v>
      </c>
      <c r="AU547" s="18" t="s">
        <v>84</v>
      </c>
    </row>
    <row r="548" spans="1:65" s="2" customFormat="1" ht="18">
      <c r="A548" s="33"/>
      <c r="B548" s="34"/>
      <c r="C548" s="33"/>
      <c r="D548" s="176" t="s">
        <v>239</v>
      </c>
      <c r="E548" s="33"/>
      <c r="F548" s="198" t="s">
        <v>957</v>
      </c>
      <c r="G548" s="33"/>
      <c r="H548" s="33"/>
      <c r="I548" s="98"/>
      <c r="J548" s="33"/>
      <c r="K548" s="33"/>
      <c r="L548" s="34"/>
      <c r="M548" s="178"/>
      <c r="N548" s="179"/>
      <c r="O548" s="59"/>
      <c r="P548" s="59"/>
      <c r="Q548" s="59"/>
      <c r="R548" s="59"/>
      <c r="S548" s="59"/>
      <c r="T548" s="60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T548" s="18" t="s">
        <v>239</v>
      </c>
      <c r="AU548" s="18" t="s">
        <v>84</v>
      </c>
    </row>
    <row r="549" spans="1:65" s="13" customFormat="1" ht="10">
      <c r="B549" s="180"/>
      <c r="D549" s="176" t="s">
        <v>215</v>
      </c>
      <c r="E549" s="181" t="s">
        <v>1</v>
      </c>
      <c r="F549" s="182" t="s">
        <v>958</v>
      </c>
      <c r="H549" s="183">
        <v>94.058999999999997</v>
      </c>
      <c r="I549" s="184"/>
      <c r="L549" s="180"/>
      <c r="M549" s="185"/>
      <c r="N549" s="186"/>
      <c r="O549" s="186"/>
      <c r="P549" s="186"/>
      <c r="Q549" s="186"/>
      <c r="R549" s="186"/>
      <c r="S549" s="186"/>
      <c r="T549" s="187"/>
      <c r="AT549" s="181" t="s">
        <v>215</v>
      </c>
      <c r="AU549" s="181" t="s">
        <v>84</v>
      </c>
      <c r="AV549" s="13" t="s">
        <v>84</v>
      </c>
      <c r="AW549" s="13" t="s">
        <v>31</v>
      </c>
      <c r="AX549" s="13" t="s">
        <v>82</v>
      </c>
      <c r="AY549" s="181" t="s">
        <v>204</v>
      </c>
    </row>
    <row r="550" spans="1:65" s="2" customFormat="1" ht="33" customHeight="1">
      <c r="A550" s="33"/>
      <c r="B550" s="162"/>
      <c r="C550" s="163" t="s">
        <v>959</v>
      </c>
      <c r="D550" s="163" t="s">
        <v>207</v>
      </c>
      <c r="E550" s="164" t="s">
        <v>960</v>
      </c>
      <c r="F550" s="165" t="s">
        <v>961</v>
      </c>
      <c r="G550" s="166" t="s">
        <v>224</v>
      </c>
      <c r="H550" s="167">
        <v>80.542000000000002</v>
      </c>
      <c r="I550" s="168"/>
      <c r="J550" s="169">
        <f>ROUND(I550*H550,2)</f>
        <v>0</v>
      </c>
      <c r="K550" s="165" t="s">
        <v>211</v>
      </c>
      <c r="L550" s="34"/>
      <c r="M550" s="170" t="s">
        <v>1</v>
      </c>
      <c r="N550" s="171" t="s">
        <v>39</v>
      </c>
      <c r="O550" s="59"/>
      <c r="P550" s="172">
        <f>O550*H550</f>
        <v>0</v>
      </c>
      <c r="Q550" s="172">
        <v>0</v>
      </c>
      <c r="R550" s="172">
        <f>Q550*H550</f>
        <v>0</v>
      </c>
      <c r="S550" s="172">
        <v>0</v>
      </c>
      <c r="T550" s="173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74" t="s">
        <v>302</v>
      </c>
      <c r="AT550" s="174" t="s">
        <v>207</v>
      </c>
      <c r="AU550" s="174" t="s">
        <v>84</v>
      </c>
      <c r="AY550" s="18" t="s">
        <v>204</v>
      </c>
      <c r="BE550" s="175">
        <f>IF(N550="základní",J550,0)</f>
        <v>0</v>
      </c>
      <c r="BF550" s="175">
        <f>IF(N550="snížená",J550,0)</f>
        <v>0</v>
      </c>
      <c r="BG550" s="175">
        <f>IF(N550="zákl. přenesená",J550,0)</f>
        <v>0</v>
      </c>
      <c r="BH550" s="175">
        <f>IF(N550="sníž. přenesená",J550,0)</f>
        <v>0</v>
      </c>
      <c r="BI550" s="175">
        <f>IF(N550="nulová",J550,0)</f>
        <v>0</v>
      </c>
      <c r="BJ550" s="18" t="s">
        <v>82</v>
      </c>
      <c r="BK550" s="175">
        <f>ROUND(I550*H550,2)</f>
        <v>0</v>
      </c>
      <c r="BL550" s="18" t="s">
        <v>302</v>
      </c>
      <c r="BM550" s="174" t="s">
        <v>962</v>
      </c>
    </row>
    <row r="551" spans="1:65" s="2" customFormat="1" ht="27">
      <c r="A551" s="33"/>
      <c r="B551" s="34"/>
      <c r="C551" s="33"/>
      <c r="D551" s="176" t="s">
        <v>213</v>
      </c>
      <c r="E551" s="33"/>
      <c r="F551" s="177" t="s">
        <v>963</v>
      </c>
      <c r="G551" s="33"/>
      <c r="H551" s="33"/>
      <c r="I551" s="98"/>
      <c r="J551" s="33"/>
      <c r="K551" s="33"/>
      <c r="L551" s="34"/>
      <c r="M551" s="178"/>
      <c r="N551" s="179"/>
      <c r="O551" s="59"/>
      <c r="P551" s="59"/>
      <c r="Q551" s="59"/>
      <c r="R551" s="59"/>
      <c r="S551" s="59"/>
      <c r="T551" s="60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T551" s="18" t="s">
        <v>213</v>
      </c>
      <c r="AU551" s="18" t="s">
        <v>84</v>
      </c>
    </row>
    <row r="552" spans="1:65" s="13" customFormat="1" ht="10">
      <c r="B552" s="180"/>
      <c r="D552" s="176" t="s">
        <v>215</v>
      </c>
      <c r="E552" s="181" t="s">
        <v>1</v>
      </c>
      <c r="F552" s="182" t="s">
        <v>417</v>
      </c>
      <c r="H552" s="183">
        <v>80.542000000000002</v>
      </c>
      <c r="I552" s="184"/>
      <c r="L552" s="180"/>
      <c r="M552" s="185"/>
      <c r="N552" s="186"/>
      <c r="O552" s="186"/>
      <c r="P552" s="186"/>
      <c r="Q552" s="186"/>
      <c r="R552" s="186"/>
      <c r="S552" s="186"/>
      <c r="T552" s="187"/>
      <c r="AT552" s="181" t="s">
        <v>215</v>
      </c>
      <c r="AU552" s="181" t="s">
        <v>84</v>
      </c>
      <c r="AV552" s="13" t="s">
        <v>84</v>
      </c>
      <c r="AW552" s="13" t="s">
        <v>31</v>
      </c>
      <c r="AX552" s="13" t="s">
        <v>82</v>
      </c>
      <c r="AY552" s="181" t="s">
        <v>204</v>
      </c>
    </row>
    <row r="553" spans="1:65" s="2" customFormat="1" ht="22" customHeight="1">
      <c r="A553" s="33"/>
      <c r="B553" s="162"/>
      <c r="C553" s="163" t="s">
        <v>964</v>
      </c>
      <c r="D553" s="163" t="s">
        <v>207</v>
      </c>
      <c r="E553" s="164" t="s">
        <v>965</v>
      </c>
      <c r="F553" s="165" t="s">
        <v>966</v>
      </c>
      <c r="G553" s="166" t="s">
        <v>224</v>
      </c>
      <c r="H553" s="167">
        <v>87.53</v>
      </c>
      <c r="I553" s="168"/>
      <c r="J553" s="169">
        <f>ROUND(I553*H553,2)</f>
        <v>0</v>
      </c>
      <c r="K553" s="165" t="s">
        <v>211</v>
      </c>
      <c r="L553" s="34"/>
      <c r="M553" s="170" t="s">
        <v>1</v>
      </c>
      <c r="N553" s="171" t="s">
        <v>39</v>
      </c>
      <c r="O553" s="59"/>
      <c r="P553" s="172">
        <f>O553*H553</f>
        <v>0</v>
      </c>
      <c r="Q553" s="172">
        <v>1.5E-3</v>
      </c>
      <c r="R553" s="172">
        <f>Q553*H553</f>
        <v>0.131295</v>
      </c>
      <c r="S553" s="172">
        <v>0</v>
      </c>
      <c r="T553" s="173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74" t="s">
        <v>302</v>
      </c>
      <c r="AT553" s="174" t="s">
        <v>207</v>
      </c>
      <c r="AU553" s="174" t="s">
        <v>84</v>
      </c>
      <c r="AY553" s="18" t="s">
        <v>204</v>
      </c>
      <c r="BE553" s="175">
        <f>IF(N553="základní",J553,0)</f>
        <v>0</v>
      </c>
      <c r="BF553" s="175">
        <f>IF(N553="snížená",J553,0)</f>
        <v>0</v>
      </c>
      <c r="BG553" s="175">
        <f>IF(N553="zákl. přenesená",J553,0)</f>
        <v>0</v>
      </c>
      <c r="BH553" s="175">
        <f>IF(N553="sníž. přenesená",J553,0)</f>
        <v>0</v>
      </c>
      <c r="BI553" s="175">
        <f>IF(N553="nulová",J553,0)</f>
        <v>0</v>
      </c>
      <c r="BJ553" s="18" t="s">
        <v>82</v>
      </c>
      <c r="BK553" s="175">
        <f>ROUND(I553*H553,2)</f>
        <v>0</v>
      </c>
      <c r="BL553" s="18" t="s">
        <v>302</v>
      </c>
      <c r="BM553" s="174" t="s">
        <v>967</v>
      </c>
    </row>
    <row r="554" spans="1:65" s="2" customFormat="1" ht="18">
      <c r="A554" s="33"/>
      <c r="B554" s="34"/>
      <c r="C554" s="33"/>
      <c r="D554" s="176" t="s">
        <v>213</v>
      </c>
      <c r="E554" s="33"/>
      <c r="F554" s="177" t="s">
        <v>968</v>
      </c>
      <c r="G554" s="33"/>
      <c r="H554" s="33"/>
      <c r="I554" s="98"/>
      <c r="J554" s="33"/>
      <c r="K554" s="33"/>
      <c r="L554" s="34"/>
      <c r="M554" s="178"/>
      <c r="N554" s="179"/>
      <c r="O554" s="59"/>
      <c r="P554" s="59"/>
      <c r="Q554" s="59"/>
      <c r="R554" s="59"/>
      <c r="S554" s="59"/>
      <c r="T554" s="60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T554" s="18" t="s">
        <v>213</v>
      </c>
      <c r="AU554" s="18" t="s">
        <v>84</v>
      </c>
    </row>
    <row r="555" spans="1:65" s="13" customFormat="1" ht="10">
      <c r="B555" s="180"/>
      <c r="D555" s="176" t="s">
        <v>215</v>
      </c>
      <c r="E555" s="181" t="s">
        <v>1</v>
      </c>
      <c r="F555" s="182" t="s">
        <v>919</v>
      </c>
      <c r="H555" s="183">
        <v>87.53</v>
      </c>
      <c r="I555" s="184"/>
      <c r="L555" s="180"/>
      <c r="M555" s="185"/>
      <c r="N555" s="186"/>
      <c r="O555" s="186"/>
      <c r="P555" s="186"/>
      <c r="Q555" s="186"/>
      <c r="R555" s="186"/>
      <c r="S555" s="186"/>
      <c r="T555" s="187"/>
      <c r="AT555" s="181" t="s">
        <v>215</v>
      </c>
      <c r="AU555" s="181" t="s">
        <v>84</v>
      </c>
      <c r="AV555" s="13" t="s">
        <v>84</v>
      </c>
      <c r="AW555" s="13" t="s">
        <v>31</v>
      </c>
      <c r="AX555" s="13" t="s">
        <v>82</v>
      </c>
      <c r="AY555" s="181" t="s">
        <v>204</v>
      </c>
    </row>
    <row r="556" spans="1:65" s="2" customFormat="1" ht="22" customHeight="1">
      <c r="A556" s="33"/>
      <c r="B556" s="162"/>
      <c r="C556" s="163" t="s">
        <v>969</v>
      </c>
      <c r="D556" s="163" t="s">
        <v>207</v>
      </c>
      <c r="E556" s="164" t="s">
        <v>970</v>
      </c>
      <c r="F556" s="165" t="s">
        <v>971</v>
      </c>
      <c r="G556" s="166" t="s">
        <v>280</v>
      </c>
      <c r="H556" s="167">
        <v>80.542000000000002</v>
      </c>
      <c r="I556" s="168"/>
      <c r="J556" s="169">
        <f>ROUND(I556*H556,2)</f>
        <v>0</v>
      </c>
      <c r="K556" s="165" t="s">
        <v>211</v>
      </c>
      <c r="L556" s="34"/>
      <c r="M556" s="170" t="s">
        <v>1</v>
      </c>
      <c r="N556" s="171" t="s">
        <v>39</v>
      </c>
      <c r="O556" s="59"/>
      <c r="P556" s="172">
        <f>O556*H556</f>
        <v>0</v>
      </c>
      <c r="Q556" s="172">
        <v>4.0000000000000002E-4</v>
      </c>
      <c r="R556" s="172">
        <f>Q556*H556</f>
        <v>3.2216800000000004E-2</v>
      </c>
      <c r="S556" s="172">
        <v>0</v>
      </c>
      <c r="T556" s="173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74" t="s">
        <v>302</v>
      </c>
      <c r="AT556" s="174" t="s">
        <v>207</v>
      </c>
      <c r="AU556" s="174" t="s">
        <v>84</v>
      </c>
      <c r="AY556" s="18" t="s">
        <v>204</v>
      </c>
      <c r="BE556" s="175">
        <f>IF(N556="základní",J556,0)</f>
        <v>0</v>
      </c>
      <c r="BF556" s="175">
        <f>IF(N556="snížená",J556,0)</f>
        <v>0</v>
      </c>
      <c r="BG556" s="175">
        <f>IF(N556="zákl. přenesená",J556,0)</f>
        <v>0</v>
      </c>
      <c r="BH556" s="175">
        <f>IF(N556="sníž. přenesená",J556,0)</f>
        <v>0</v>
      </c>
      <c r="BI556" s="175">
        <f>IF(N556="nulová",J556,0)</f>
        <v>0</v>
      </c>
      <c r="BJ556" s="18" t="s">
        <v>82</v>
      </c>
      <c r="BK556" s="175">
        <f>ROUND(I556*H556,2)</f>
        <v>0</v>
      </c>
      <c r="BL556" s="18" t="s">
        <v>302</v>
      </c>
      <c r="BM556" s="174" t="s">
        <v>972</v>
      </c>
    </row>
    <row r="557" spans="1:65" s="2" customFormat="1" ht="18">
      <c r="A557" s="33"/>
      <c r="B557" s="34"/>
      <c r="C557" s="33"/>
      <c r="D557" s="176" t="s">
        <v>213</v>
      </c>
      <c r="E557" s="33"/>
      <c r="F557" s="177" t="s">
        <v>973</v>
      </c>
      <c r="G557" s="33"/>
      <c r="H557" s="33"/>
      <c r="I557" s="98"/>
      <c r="J557" s="33"/>
      <c r="K557" s="33"/>
      <c r="L557" s="34"/>
      <c r="M557" s="178"/>
      <c r="N557" s="179"/>
      <c r="O557" s="59"/>
      <c r="P557" s="59"/>
      <c r="Q557" s="59"/>
      <c r="R557" s="59"/>
      <c r="S557" s="59"/>
      <c r="T557" s="60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T557" s="18" t="s">
        <v>213</v>
      </c>
      <c r="AU557" s="18" t="s">
        <v>84</v>
      </c>
    </row>
    <row r="558" spans="1:65" s="13" customFormat="1" ht="10">
      <c r="B558" s="180"/>
      <c r="D558" s="176" t="s">
        <v>215</v>
      </c>
      <c r="E558" s="181" t="s">
        <v>1</v>
      </c>
      <c r="F558" s="182" t="s">
        <v>417</v>
      </c>
      <c r="H558" s="183">
        <v>80.542000000000002</v>
      </c>
      <c r="I558" s="184"/>
      <c r="L558" s="180"/>
      <c r="M558" s="185"/>
      <c r="N558" s="186"/>
      <c r="O558" s="186"/>
      <c r="P558" s="186"/>
      <c r="Q558" s="186"/>
      <c r="R558" s="186"/>
      <c r="S558" s="186"/>
      <c r="T558" s="187"/>
      <c r="AT558" s="181" t="s">
        <v>215</v>
      </c>
      <c r="AU558" s="181" t="s">
        <v>84</v>
      </c>
      <c r="AV558" s="13" t="s">
        <v>84</v>
      </c>
      <c r="AW558" s="13" t="s">
        <v>31</v>
      </c>
      <c r="AX558" s="13" t="s">
        <v>82</v>
      </c>
      <c r="AY558" s="181" t="s">
        <v>204</v>
      </c>
    </row>
    <row r="559" spans="1:65" s="2" customFormat="1" ht="22" customHeight="1">
      <c r="A559" s="33"/>
      <c r="B559" s="162"/>
      <c r="C559" s="163" t="s">
        <v>974</v>
      </c>
      <c r="D559" s="163" t="s">
        <v>207</v>
      </c>
      <c r="E559" s="164" t="s">
        <v>975</v>
      </c>
      <c r="F559" s="165" t="s">
        <v>976</v>
      </c>
      <c r="G559" s="166" t="s">
        <v>254</v>
      </c>
      <c r="H559" s="167">
        <v>3.3919999999999999</v>
      </c>
      <c r="I559" s="168"/>
      <c r="J559" s="169">
        <f>ROUND(I559*H559,2)</f>
        <v>0</v>
      </c>
      <c r="K559" s="165" t="s">
        <v>211</v>
      </c>
      <c r="L559" s="34"/>
      <c r="M559" s="170" t="s">
        <v>1</v>
      </c>
      <c r="N559" s="171" t="s">
        <v>39</v>
      </c>
      <c r="O559" s="59"/>
      <c r="P559" s="172">
        <f>O559*H559</f>
        <v>0</v>
      </c>
      <c r="Q559" s="172">
        <v>0</v>
      </c>
      <c r="R559" s="172">
        <f>Q559*H559</f>
        <v>0</v>
      </c>
      <c r="S559" s="172">
        <v>0</v>
      </c>
      <c r="T559" s="173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74" t="s">
        <v>302</v>
      </c>
      <c r="AT559" s="174" t="s">
        <v>207</v>
      </c>
      <c r="AU559" s="174" t="s">
        <v>84</v>
      </c>
      <c r="AY559" s="18" t="s">
        <v>204</v>
      </c>
      <c r="BE559" s="175">
        <f>IF(N559="základní",J559,0)</f>
        <v>0</v>
      </c>
      <c r="BF559" s="175">
        <f>IF(N559="snížená",J559,0)</f>
        <v>0</v>
      </c>
      <c r="BG559" s="175">
        <f>IF(N559="zákl. přenesená",J559,0)</f>
        <v>0</v>
      </c>
      <c r="BH559" s="175">
        <f>IF(N559="sníž. přenesená",J559,0)</f>
        <v>0</v>
      </c>
      <c r="BI559" s="175">
        <f>IF(N559="nulová",J559,0)</f>
        <v>0</v>
      </c>
      <c r="BJ559" s="18" t="s">
        <v>82</v>
      </c>
      <c r="BK559" s="175">
        <f>ROUND(I559*H559,2)</f>
        <v>0</v>
      </c>
      <c r="BL559" s="18" t="s">
        <v>302</v>
      </c>
      <c r="BM559" s="174" t="s">
        <v>977</v>
      </c>
    </row>
    <row r="560" spans="1:65" s="2" customFormat="1" ht="36">
      <c r="A560" s="33"/>
      <c r="B560" s="34"/>
      <c r="C560" s="33"/>
      <c r="D560" s="176" t="s">
        <v>213</v>
      </c>
      <c r="E560" s="33"/>
      <c r="F560" s="177" t="s">
        <v>978</v>
      </c>
      <c r="G560" s="33"/>
      <c r="H560" s="33"/>
      <c r="I560" s="98"/>
      <c r="J560" s="33"/>
      <c r="K560" s="33"/>
      <c r="L560" s="34"/>
      <c r="M560" s="178"/>
      <c r="N560" s="179"/>
      <c r="O560" s="59"/>
      <c r="P560" s="59"/>
      <c r="Q560" s="59"/>
      <c r="R560" s="59"/>
      <c r="S560" s="59"/>
      <c r="T560" s="60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T560" s="18" t="s">
        <v>213</v>
      </c>
      <c r="AU560" s="18" t="s">
        <v>84</v>
      </c>
    </row>
    <row r="561" spans="1:65" s="12" customFormat="1" ht="22.75" customHeight="1">
      <c r="B561" s="149"/>
      <c r="D561" s="150" t="s">
        <v>73</v>
      </c>
      <c r="E561" s="160" t="s">
        <v>979</v>
      </c>
      <c r="F561" s="160" t="s">
        <v>980</v>
      </c>
      <c r="I561" s="152"/>
      <c r="J561" s="161">
        <f>BK561</f>
        <v>0</v>
      </c>
      <c r="L561" s="149"/>
      <c r="M561" s="154"/>
      <c r="N561" s="155"/>
      <c r="O561" s="155"/>
      <c r="P561" s="156">
        <f>SUM(P562:P572)</f>
        <v>0</v>
      </c>
      <c r="Q561" s="155"/>
      <c r="R561" s="156">
        <f>SUM(R562:R572)</f>
        <v>5.5087710000000005E-2</v>
      </c>
      <c r="S561" s="155"/>
      <c r="T561" s="157">
        <f>SUM(T562:T572)</f>
        <v>4.9777500000000002E-2</v>
      </c>
      <c r="AR561" s="150" t="s">
        <v>84</v>
      </c>
      <c r="AT561" s="158" t="s">
        <v>73</v>
      </c>
      <c r="AU561" s="158" t="s">
        <v>82</v>
      </c>
      <c r="AY561" s="150" t="s">
        <v>204</v>
      </c>
      <c r="BK561" s="159">
        <f>SUM(BK562:BK572)</f>
        <v>0</v>
      </c>
    </row>
    <row r="562" spans="1:65" s="2" customFormat="1" ht="22" customHeight="1">
      <c r="A562" s="33"/>
      <c r="B562" s="162"/>
      <c r="C562" s="163" t="s">
        <v>981</v>
      </c>
      <c r="D562" s="163" t="s">
        <v>207</v>
      </c>
      <c r="E562" s="164" t="s">
        <v>982</v>
      </c>
      <c r="F562" s="165" t="s">
        <v>983</v>
      </c>
      <c r="G562" s="166" t="s">
        <v>224</v>
      </c>
      <c r="H562" s="167">
        <v>19.911000000000001</v>
      </c>
      <c r="I562" s="168"/>
      <c r="J562" s="169">
        <f>ROUND(I562*H562,2)</f>
        <v>0</v>
      </c>
      <c r="K562" s="165" t="s">
        <v>211</v>
      </c>
      <c r="L562" s="34"/>
      <c r="M562" s="170" t="s">
        <v>1</v>
      </c>
      <c r="N562" s="171" t="s">
        <v>39</v>
      </c>
      <c r="O562" s="59"/>
      <c r="P562" s="172">
        <f>O562*H562</f>
        <v>0</v>
      </c>
      <c r="Q562" s="172">
        <v>0</v>
      </c>
      <c r="R562" s="172">
        <f>Q562*H562</f>
        <v>0</v>
      </c>
      <c r="S562" s="172">
        <v>2.5000000000000001E-3</v>
      </c>
      <c r="T562" s="173">
        <f>S562*H562</f>
        <v>4.9777500000000002E-2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74" t="s">
        <v>302</v>
      </c>
      <c r="AT562" s="174" t="s">
        <v>207</v>
      </c>
      <c r="AU562" s="174" t="s">
        <v>84</v>
      </c>
      <c r="AY562" s="18" t="s">
        <v>204</v>
      </c>
      <c r="BE562" s="175">
        <f>IF(N562="základní",J562,0)</f>
        <v>0</v>
      </c>
      <c r="BF562" s="175">
        <f>IF(N562="snížená",J562,0)</f>
        <v>0</v>
      </c>
      <c r="BG562" s="175">
        <f>IF(N562="zákl. přenesená",J562,0)</f>
        <v>0</v>
      </c>
      <c r="BH562" s="175">
        <f>IF(N562="sníž. přenesená",J562,0)</f>
        <v>0</v>
      </c>
      <c r="BI562" s="175">
        <f>IF(N562="nulová",J562,0)</f>
        <v>0</v>
      </c>
      <c r="BJ562" s="18" t="s">
        <v>82</v>
      </c>
      <c r="BK562" s="175">
        <f>ROUND(I562*H562,2)</f>
        <v>0</v>
      </c>
      <c r="BL562" s="18" t="s">
        <v>302</v>
      </c>
      <c r="BM562" s="174" t="s">
        <v>984</v>
      </c>
    </row>
    <row r="563" spans="1:65" s="2" customFormat="1" ht="18">
      <c r="A563" s="33"/>
      <c r="B563" s="34"/>
      <c r="C563" s="33"/>
      <c r="D563" s="176" t="s">
        <v>213</v>
      </c>
      <c r="E563" s="33"/>
      <c r="F563" s="177" t="s">
        <v>985</v>
      </c>
      <c r="G563" s="33"/>
      <c r="H563" s="33"/>
      <c r="I563" s="98"/>
      <c r="J563" s="33"/>
      <c r="K563" s="33"/>
      <c r="L563" s="34"/>
      <c r="M563" s="178"/>
      <c r="N563" s="179"/>
      <c r="O563" s="59"/>
      <c r="P563" s="59"/>
      <c r="Q563" s="59"/>
      <c r="R563" s="59"/>
      <c r="S563" s="59"/>
      <c r="T563" s="60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T563" s="18" t="s">
        <v>213</v>
      </c>
      <c r="AU563" s="18" t="s">
        <v>84</v>
      </c>
    </row>
    <row r="564" spans="1:65" s="13" customFormat="1" ht="10">
      <c r="B564" s="180"/>
      <c r="D564" s="176" t="s">
        <v>215</v>
      </c>
      <c r="E564" s="181" t="s">
        <v>1</v>
      </c>
      <c r="F564" s="182" t="s">
        <v>986</v>
      </c>
      <c r="H564" s="183">
        <v>14.2</v>
      </c>
      <c r="I564" s="184"/>
      <c r="L564" s="180"/>
      <c r="M564" s="185"/>
      <c r="N564" s="186"/>
      <c r="O564" s="186"/>
      <c r="P564" s="186"/>
      <c r="Q564" s="186"/>
      <c r="R564" s="186"/>
      <c r="S564" s="186"/>
      <c r="T564" s="187"/>
      <c r="AT564" s="181" t="s">
        <v>215</v>
      </c>
      <c r="AU564" s="181" t="s">
        <v>84</v>
      </c>
      <c r="AV564" s="13" t="s">
        <v>84</v>
      </c>
      <c r="AW564" s="13" t="s">
        <v>31</v>
      </c>
      <c r="AX564" s="13" t="s">
        <v>74</v>
      </c>
      <c r="AY564" s="181" t="s">
        <v>204</v>
      </c>
    </row>
    <row r="565" spans="1:65" s="13" customFormat="1" ht="20">
      <c r="B565" s="180"/>
      <c r="D565" s="176" t="s">
        <v>215</v>
      </c>
      <c r="E565" s="181" t="s">
        <v>1</v>
      </c>
      <c r="F565" s="182" t="s">
        <v>987</v>
      </c>
      <c r="H565" s="183">
        <v>5.7110000000000003</v>
      </c>
      <c r="I565" s="184"/>
      <c r="L565" s="180"/>
      <c r="M565" s="185"/>
      <c r="N565" s="186"/>
      <c r="O565" s="186"/>
      <c r="P565" s="186"/>
      <c r="Q565" s="186"/>
      <c r="R565" s="186"/>
      <c r="S565" s="186"/>
      <c r="T565" s="187"/>
      <c r="AT565" s="181" t="s">
        <v>215</v>
      </c>
      <c r="AU565" s="181" t="s">
        <v>84</v>
      </c>
      <c r="AV565" s="13" t="s">
        <v>84</v>
      </c>
      <c r="AW565" s="13" t="s">
        <v>31</v>
      </c>
      <c r="AX565" s="13" t="s">
        <v>74</v>
      </c>
      <c r="AY565" s="181" t="s">
        <v>204</v>
      </c>
    </row>
    <row r="566" spans="1:65" s="14" customFormat="1" ht="10">
      <c r="B566" s="199"/>
      <c r="D566" s="176" t="s">
        <v>215</v>
      </c>
      <c r="E566" s="200" t="s">
        <v>1</v>
      </c>
      <c r="F566" s="201" t="s">
        <v>270</v>
      </c>
      <c r="H566" s="202">
        <v>19.911000000000001</v>
      </c>
      <c r="I566" s="203"/>
      <c r="L566" s="199"/>
      <c r="M566" s="204"/>
      <c r="N566" s="205"/>
      <c r="O566" s="205"/>
      <c r="P566" s="205"/>
      <c r="Q566" s="205"/>
      <c r="R566" s="205"/>
      <c r="S566" s="205"/>
      <c r="T566" s="206"/>
      <c r="AT566" s="200" t="s">
        <v>215</v>
      </c>
      <c r="AU566" s="200" t="s">
        <v>84</v>
      </c>
      <c r="AV566" s="14" t="s">
        <v>132</v>
      </c>
      <c r="AW566" s="14" t="s">
        <v>31</v>
      </c>
      <c r="AX566" s="14" t="s">
        <v>82</v>
      </c>
      <c r="AY566" s="200" t="s">
        <v>204</v>
      </c>
    </row>
    <row r="567" spans="1:65" s="2" customFormat="1" ht="22" customHeight="1">
      <c r="A567" s="33"/>
      <c r="B567" s="162"/>
      <c r="C567" s="163" t="s">
        <v>988</v>
      </c>
      <c r="D567" s="163" t="s">
        <v>207</v>
      </c>
      <c r="E567" s="164" t="s">
        <v>989</v>
      </c>
      <c r="F567" s="165" t="s">
        <v>990</v>
      </c>
      <c r="G567" s="166" t="s">
        <v>224</v>
      </c>
      <c r="H567" s="167">
        <v>6.9880000000000004</v>
      </c>
      <c r="I567" s="168"/>
      <c r="J567" s="169">
        <f>ROUND(I567*H567,2)</f>
        <v>0</v>
      </c>
      <c r="K567" s="165" t="s">
        <v>211</v>
      </c>
      <c r="L567" s="34"/>
      <c r="M567" s="170" t="s">
        <v>1</v>
      </c>
      <c r="N567" s="171" t="s">
        <v>39</v>
      </c>
      <c r="O567" s="59"/>
      <c r="P567" s="172">
        <f>O567*H567</f>
        <v>0</v>
      </c>
      <c r="Q567" s="172">
        <v>6.9999999999999999E-4</v>
      </c>
      <c r="R567" s="172">
        <f>Q567*H567</f>
        <v>4.8916000000000003E-3</v>
      </c>
      <c r="S567" s="172">
        <v>0</v>
      </c>
      <c r="T567" s="173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74" t="s">
        <v>302</v>
      </c>
      <c r="AT567" s="174" t="s">
        <v>207</v>
      </c>
      <c r="AU567" s="174" t="s">
        <v>84</v>
      </c>
      <c r="AY567" s="18" t="s">
        <v>204</v>
      </c>
      <c r="BE567" s="175">
        <f>IF(N567="základní",J567,0)</f>
        <v>0</v>
      </c>
      <c r="BF567" s="175">
        <f>IF(N567="snížená",J567,0)</f>
        <v>0</v>
      </c>
      <c r="BG567" s="175">
        <f>IF(N567="zákl. přenesená",J567,0)</f>
        <v>0</v>
      </c>
      <c r="BH567" s="175">
        <f>IF(N567="sníž. přenesená",J567,0)</f>
        <v>0</v>
      </c>
      <c r="BI567" s="175">
        <f>IF(N567="nulová",J567,0)</f>
        <v>0</v>
      </c>
      <c r="BJ567" s="18" t="s">
        <v>82</v>
      </c>
      <c r="BK567" s="175">
        <f>ROUND(I567*H567,2)</f>
        <v>0</v>
      </c>
      <c r="BL567" s="18" t="s">
        <v>302</v>
      </c>
      <c r="BM567" s="174" t="s">
        <v>991</v>
      </c>
    </row>
    <row r="568" spans="1:65" s="2" customFormat="1" ht="27">
      <c r="A568" s="33"/>
      <c r="B568" s="34"/>
      <c r="C568" s="33"/>
      <c r="D568" s="176" t="s">
        <v>213</v>
      </c>
      <c r="E568" s="33"/>
      <c r="F568" s="177" t="s">
        <v>992</v>
      </c>
      <c r="G568" s="33"/>
      <c r="H568" s="33"/>
      <c r="I568" s="98"/>
      <c r="J568" s="33"/>
      <c r="K568" s="33"/>
      <c r="L568" s="34"/>
      <c r="M568" s="178"/>
      <c r="N568" s="179"/>
      <c r="O568" s="59"/>
      <c r="P568" s="59"/>
      <c r="Q568" s="59"/>
      <c r="R568" s="59"/>
      <c r="S568" s="59"/>
      <c r="T568" s="60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T568" s="18" t="s">
        <v>213</v>
      </c>
      <c r="AU568" s="18" t="s">
        <v>84</v>
      </c>
    </row>
    <row r="569" spans="1:65" s="13" customFormat="1" ht="10">
      <c r="B569" s="180"/>
      <c r="D569" s="176" t="s">
        <v>215</v>
      </c>
      <c r="E569" s="181" t="s">
        <v>1</v>
      </c>
      <c r="F569" s="182" t="s">
        <v>993</v>
      </c>
      <c r="H569" s="183">
        <v>6.9880000000000004</v>
      </c>
      <c r="I569" s="184"/>
      <c r="L569" s="180"/>
      <c r="M569" s="185"/>
      <c r="N569" s="186"/>
      <c r="O569" s="186"/>
      <c r="P569" s="186"/>
      <c r="Q569" s="186"/>
      <c r="R569" s="186"/>
      <c r="S569" s="186"/>
      <c r="T569" s="187"/>
      <c r="AT569" s="181" t="s">
        <v>215</v>
      </c>
      <c r="AU569" s="181" t="s">
        <v>84</v>
      </c>
      <c r="AV569" s="13" t="s">
        <v>84</v>
      </c>
      <c r="AW569" s="13" t="s">
        <v>31</v>
      </c>
      <c r="AX569" s="13" t="s">
        <v>82</v>
      </c>
      <c r="AY569" s="181" t="s">
        <v>204</v>
      </c>
    </row>
    <row r="570" spans="1:65" s="2" customFormat="1" ht="33" customHeight="1">
      <c r="A570" s="33"/>
      <c r="B570" s="162"/>
      <c r="C570" s="188" t="s">
        <v>994</v>
      </c>
      <c r="D570" s="188" t="s">
        <v>234</v>
      </c>
      <c r="E570" s="189" t="s">
        <v>995</v>
      </c>
      <c r="F570" s="190" t="s">
        <v>996</v>
      </c>
      <c r="G570" s="191" t="s">
        <v>224</v>
      </c>
      <c r="H570" s="192">
        <v>7.6870000000000003</v>
      </c>
      <c r="I570" s="193"/>
      <c r="J570" s="194">
        <f>ROUND(I570*H570,2)</f>
        <v>0</v>
      </c>
      <c r="K570" s="190" t="s">
        <v>1</v>
      </c>
      <c r="L570" s="195"/>
      <c r="M570" s="196" t="s">
        <v>1</v>
      </c>
      <c r="N570" s="197" t="s">
        <v>39</v>
      </c>
      <c r="O570" s="59"/>
      <c r="P570" s="172">
        <f>O570*H570</f>
        <v>0</v>
      </c>
      <c r="Q570" s="172">
        <v>6.5300000000000002E-3</v>
      </c>
      <c r="R570" s="172">
        <f>Q570*H570</f>
        <v>5.0196110000000002E-2</v>
      </c>
      <c r="S570" s="172">
        <v>0</v>
      </c>
      <c r="T570" s="173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74" t="s">
        <v>395</v>
      </c>
      <c r="AT570" s="174" t="s">
        <v>234</v>
      </c>
      <c r="AU570" s="174" t="s">
        <v>84</v>
      </c>
      <c r="AY570" s="18" t="s">
        <v>204</v>
      </c>
      <c r="BE570" s="175">
        <f>IF(N570="základní",J570,0)</f>
        <v>0</v>
      </c>
      <c r="BF570" s="175">
        <f>IF(N570="snížená",J570,0)</f>
        <v>0</v>
      </c>
      <c r="BG570" s="175">
        <f>IF(N570="zákl. přenesená",J570,0)</f>
        <v>0</v>
      </c>
      <c r="BH570" s="175">
        <f>IF(N570="sníž. přenesená",J570,0)</f>
        <v>0</v>
      </c>
      <c r="BI570" s="175">
        <f>IF(N570="nulová",J570,0)</f>
        <v>0</v>
      </c>
      <c r="BJ570" s="18" t="s">
        <v>82</v>
      </c>
      <c r="BK570" s="175">
        <f>ROUND(I570*H570,2)</f>
        <v>0</v>
      </c>
      <c r="BL570" s="18" t="s">
        <v>302</v>
      </c>
      <c r="BM570" s="174" t="s">
        <v>997</v>
      </c>
    </row>
    <row r="571" spans="1:65" s="2" customFormat="1" ht="18">
      <c r="A571" s="33"/>
      <c r="B571" s="34"/>
      <c r="C571" s="33"/>
      <c r="D571" s="176" t="s">
        <v>213</v>
      </c>
      <c r="E571" s="33"/>
      <c r="F571" s="177" t="s">
        <v>998</v>
      </c>
      <c r="G571" s="33"/>
      <c r="H571" s="33"/>
      <c r="I571" s="98"/>
      <c r="J571" s="33"/>
      <c r="K571" s="33"/>
      <c r="L571" s="34"/>
      <c r="M571" s="178"/>
      <c r="N571" s="179"/>
      <c r="O571" s="59"/>
      <c r="P571" s="59"/>
      <c r="Q571" s="59"/>
      <c r="R571" s="59"/>
      <c r="S571" s="59"/>
      <c r="T571" s="60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T571" s="18" t="s">
        <v>213</v>
      </c>
      <c r="AU571" s="18" t="s">
        <v>84</v>
      </c>
    </row>
    <row r="572" spans="1:65" s="13" customFormat="1" ht="10">
      <c r="B572" s="180"/>
      <c r="D572" s="176" t="s">
        <v>215</v>
      </c>
      <c r="E572" s="181" t="s">
        <v>1</v>
      </c>
      <c r="F572" s="182" t="s">
        <v>999</v>
      </c>
      <c r="H572" s="183">
        <v>7.6870000000000003</v>
      </c>
      <c r="I572" s="184"/>
      <c r="L572" s="180"/>
      <c r="M572" s="185"/>
      <c r="N572" s="186"/>
      <c r="O572" s="186"/>
      <c r="P572" s="186"/>
      <c r="Q572" s="186"/>
      <c r="R572" s="186"/>
      <c r="S572" s="186"/>
      <c r="T572" s="187"/>
      <c r="AT572" s="181" t="s">
        <v>215</v>
      </c>
      <c r="AU572" s="181" t="s">
        <v>84</v>
      </c>
      <c r="AV572" s="13" t="s">
        <v>84</v>
      </c>
      <c r="AW572" s="13" t="s">
        <v>31</v>
      </c>
      <c r="AX572" s="13" t="s">
        <v>82</v>
      </c>
      <c r="AY572" s="181" t="s">
        <v>204</v>
      </c>
    </row>
    <row r="573" spans="1:65" s="12" customFormat="1" ht="22.75" customHeight="1">
      <c r="B573" s="149"/>
      <c r="D573" s="150" t="s">
        <v>73</v>
      </c>
      <c r="E573" s="160" t="s">
        <v>1000</v>
      </c>
      <c r="F573" s="160" t="s">
        <v>1001</v>
      </c>
      <c r="I573" s="152"/>
      <c r="J573" s="161">
        <f>BK573</f>
        <v>0</v>
      </c>
      <c r="L573" s="149"/>
      <c r="M573" s="154"/>
      <c r="N573" s="155"/>
      <c r="O573" s="155"/>
      <c r="P573" s="156">
        <f>SUM(P574:P640)</f>
        <v>0</v>
      </c>
      <c r="Q573" s="155"/>
      <c r="R573" s="156">
        <f>SUM(R574:R640)</f>
        <v>4.2143736399999998</v>
      </c>
      <c r="S573" s="155"/>
      <c r="T573" s="157">
        <f>SUM(T574:T640)</f>
        <v>0</v>
      </c>
      <c r="AR573" s="150" t="s">
        <v>84</v>
      </c>
      <c r="AT573" s="158" t="s">
        <v>73</v>
      </c>
      <c r="AU573" s="158" t="s">
        <v>82</v>
      </c>
      <c r="AY573" s="150" t="s">
        <v>204</v>
      </c>
      <c r="BK573" s="159">
        <f>SUM(BK574:BK640)</f>
        <v>0</v>
      </c>
    </row>
    <row r="574" spans="1:65" s="2" customFormat="1" ht="22" customHeight="1">
      <c r="A574" s="33"/>
      <c r="B574" s="162"/>
      <c r="C574" s="163" t="s">
        <v>1002</v>
      </c>
      <c r="D574" s="163" t="s">
        <v>207</v>
      </c>
      <c r="E574" s="164" t="s">
        <v>1003</v>
      </c>
      <c r="F574" s="165" t="s">
        <v>1004</v>
      </c>
      <c r="G574" s="166" t="s">
        <v>224</v>
      </c>
      <c r="H574" s="167">
        <v>204.185</v>
      </c>
      <c r="I574" s="168"/>
      <c r="J574" s="169">
        <f>ROUND(I574*H574,2)</f>
        <v>0</v>
      </c>
      <c r="K574" s="165" t="s">
        <v>211</v>
      </c>
      <c r="L574" s="34"/>
      <c r="M574" s="170" t="s">
        <v>1</v>
      </c>
      <c r="N574" s="171" t="s">
        <v>39</v>
      </c>
      <c r="O574" s="59"/>
      <c r="P574" s="172">
        <f>O574*H574</f>
        <v>0</v>
      </c>
      <c r="Q574" s="172">
        <v>2.9999999999999997E-4</v>
      </c>
      <c r="R574" s="172">
        <f>Q574*H574</f>
        <v>6.1255499999999997E-2</v>
      </c>
      <c r="S574" s="172">
        <v>0</v>
      </c>
      <c r="T574" s="173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74" t="s">
        <v>302</v>
      </c>
      <c r="AT574" s="174" t="s">
        <v>207</v>
      </c>
      <c r="AU574" s="174" t="s">
        <v>84</v>
      </c>
      <c r="AY574" s="18" t="s">
        <v>204</v>
      </c>
      <c r="BE574" s="175">
        <f>IF(N574="základní",J574,0)</f>
        <v>0</v>
      </c>
      <c r="BF574" s="175">
        <f>IF(N574="snížená",J574,0)</f>
        <v>0</v>
      </c>
      <c r="BG574" s="175">
        <f>IF(N574="zákl. přenesená",J574,0)</f>
        <v>0</v>
      </c>
      <c r="BH574" s="175">
        <f>IF(N574="sníž. přenesená",J574,0)</f>
        <v>0</v>
      </c>
      <c r="BI574" s="175">
        <f>IF(N574="nulová",J574,0)</f>
        <v>0</v>
      </c>
      <c r="BJ574" s="18" t="s">
        <v>82</v>
      </c>
      <c r="BK574" s="175">
        <f>ROUND(I574*H574,2)</f>
        <v>0</v>
      </c>
      <c r="BL574" s="18" t="s">
        <v>302</v>
      </c>
      <c r="BM574" s="174" t="s">
        <v>1005</v>
      </c>
    </row>
    <row r="575" spans="1:65" s="2" customFormat="1" ht="18">
      <c r="A575" s="33"/>
      <c r="B575" s="34"/>
      <c r="C575" s="33"/>
      <c r="D575" s="176" t="s">
        <v>213</v>
      </c>
      <c r="E575" s="33"/>
      <c r="F575" s="177" t="s">
        <v>1006</v>
      </c>
      <c r="G575" s="33"/>
      <c r="H575" s="33"/>
      <c r="I575" s="98"/>
      <c r="J575" s="33"/>
      <c r="K575" s="33"/>
      <c r="L575" s="34"/>
      <c r="M575" s="178"/>
      <c r="N575" s="179"/>
      <c r="O575" s="59"/>
      <c r="P575" s="59"/>
      <c r="Q575" s="59"/>
      <c r="R575" s="59"/>
      <c r="S575" s="59"/>
      <c r="T575" s="60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T575" s="18" t="s">
        <v>213</v>
      </c>
      <c r="AU575" s="18" t="s">
        <v>84</v>
      </c>
    </row>
    <row r="576" spans="1:65" s="13" customFormat="1" ht="10">
      <c r="B576" s="180"/>
      <c r="D576" s="176" t="s">
        <v>215</v>
      </c>
      <c r="E576" s="181" t="s">
        <v>1</v>
      </c>
      <c r="F576" s="182" t="s">
        <v>1007</v>
      </c>
      <c r="H576" s="183">
        <v>204.185</v>
      </c>
      <c r="I576" s="184"/>
      <c r="L576" s="180"/>
      <c r="M576" s="185"/>
      <c r="N576" s="186"/>
      <c r="O576" s="186"/>
      <c r="P576" s="186"/>
      <c r="Q576" s="186"/>
      <c r="R576" s="186"/>
      <c r="S576" s="186"/>
      <c r="T576" s="187"/>
      <c r="AT576" s="181" t="s">
        <v>215</v>
      </c>
      <c r="AU576" s="181" t="s">
        <v>84</v>
      </c>
      <c r="AV576" s="13" t="s">
        <v>84</v>
      </c>
      <c r="AW576" s="13" t="s">
        <v>31</v>
      </c>
      <c r="AX576" s="13" t="s">
        <v>82</v>
      </c>
      <c r="AY576" s="181" t="s">
        <v>204</v>
      </c>
    </row>
    <row r="577" spans="1:65" s="2" customFormat="1" ht="22" customHeight="1">
      <c r="A577" s="33"/>
      <c r="B577" s="162"/>
      <c r="C577" s="163" t="s">
        <v>1008</v>
      </c>
      <c r="D577" s="163" t="s">
        <v>207</v>
      </c>
      <c r="E577" s="164" t="s">
        <v>1009</v>
      </c>
      <c r="F577" s="165" t="s">
        <v>1010</v>
      </c>
      <c r="G577" s="166" t="s">
        <v>224</v>
      </c>
      <c r="H577" s="167">
        <v>204.185</v>
      </c>
      <c r="I577" s="168"/>
      <c r="J577" s="169">
        <f>ROUND(I577*H577,2)</f>
        <v>0</v>
      </c>
      <c r="K577" s="165" t="s">
        <v>211</v>
      </c>
      <c r="L577" s="34"/>
      <c r="M577" s="170" t="s">
        <v>1</v>
      </c>
      <c r="N577" s="171" t="s">
        <v>39</v>
      </c>
      <c r="O577" s="59"/>
      <c r="P577" s="172">
        <f>O577*H577</f>
        <v>0</v>
      </c>
      <c r="Q577" s="172">
        <v>1.5E-3</v>
      </c>
      <c r="R577" s="172">
        <f>Q577*H577</f>
        <v>0.30627750000000004</v>
      </c>
      <c r="S577" s="172">
        <v>0</v>
      </c>
      <c r="T577" s="173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74" t="s">
        <v>302</v>
      </c>
      <c r="AT577" s="174" t="s">
        <v>207</v>
      </c>
      <c r="AU577" s="174" t="s">
        <v>84</v>
      </c>
      <c r="AY577" s="18" t="s">
        <v>204</v>
      </c>
      <c r="BE577" s="175">
        <f>IF(N577="základní",J577,0)</f>
        <v>0</v>
      </c>
      <c r="BF577" s="175">
        <f>IF(N577="snížená",J577,0)</f>
        <v>0</v>
      </c>
      <c r="BG577" s="175">
        <f>IF(N577="zákl. přenesená",J577,0)</f>
        <v>0</v>
      </c>
      <c r="BH577" s="175">
        <f>IF(N577="sníž. přenesená",J577,0)</f>
        <v>0</v>
      </c>
      <c r="BI577" s="175">
        <f>IF(N577="nulová",J577,0)</f>
        <v>0</v>
      </c>
      <c r="BJ577" s="18" t="s">
        <v>82</v>
      </c>
      <c r="BK577" s="175">
        <f>ROUND(I577*H577,2)</f>
        <v>0</v>
      </c>
      <c r="BL577" s="18" t="s">
        <v>302</v>
      </c>
      <c r="BM577" s="174" t="s">
        <v>1011</v>
      </c>
    </row>
    <row r="578" spans="1:65" s="2" customFormat="1" ht="18">
      <c r="A578" s="33"/>
      <c r="B578" s="34"/>
      <c r="C578" s="33"/>
      <c r="D578" s="176" t="s">
        <v>213</v>
      </c>
      <c r="E578" s="33"/>
      <c r="F578" s="177" t="s">
        <v>1012</v>
      </c>
      <c r="G578" s="33"/>
      <c r="H578" s="33"/>
      <c r="I578" s="98"/>
      <c r="J578" s="33"/>
      <c r="K578" s="33"/>
      <c r="L578" s="34"/>
      <c r="M578" s="178"/>
      <c r="N578" s="179"/>
      <c r="O578" s="59"/>
      <c r="P578" s="59"/>
      <c r="Q578" s="59"/>
      <c r="R578" s="59"/>
      <c r="S578" s="59"/>
      <c r="T578" s="60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T578" s="18" t="s">
        <v>213</v>
      </c>
      <c r="AU578" s="18" t="s">
        <v>84</v>
      </c>
    </row>
    <row r="579" spans="1:65" s="13" customFormat="1" ht="10">
      <c r="B579" s="180"/>
      <c r="D579" s="176" t="s">
        <v>215</v>
      </c>
      <c r="E579" s="181" t="s">
        <v>1</v>
      </c>
      <c r="F579" s="182" t="s">
        <v>1007</v>
      </c>
      <c r="H579" s="183">
        <v>204.185</v>
      </c>
      <c r="I579" s="184"/>
      <c r="L579" s="180"/>
      <c r="M579" s="185"/>
      <c r="N579" s="186"/>
      <c r="O579" s="186"/>
      <c r="P579" s="186"/>
      <c r="Q579" s="186"/>
      <c r="R579" s="186"/>
      <c r="S579" s="186"/>
      <c r="T579" s="187"/>
      <c r="AT579" s="181" t="s">
        <v>215</v>
      </c>
      <c r="AU579" s="181" t="s">
        <v>84</v>
      </c>
      <c r="AV579" s="13" t="s">
        <v>84</v>
      </c>
      <c r="AW579" s="13" t="s">
        <v>31</v>
      </c>
      <c r="AX579" s="13" t="s">
        <v>82</v>
      </c>
      <c r="AY579" s="181" t="s">
        <v>204</v>
      </c>
    </row>
    <row r="580" spans="1:65" s="2" customFormat="1" ht="22" customHeight="1">
      <c r="A580" s="33"/>
      <c r="B580" s="162"/>
      <c r="C580" s="163" t="s">
        <v>1013</v>
      </c>
      <c r="D580" s="163" t="s">
        <v>207</v>
      </c>
      <c r="E580" s="164" t="s">
        <v>1014</v>
      </c>
      <c r="F580" s="165" t="s">
        <v>1015</v>
      </c>
      <c r="G580" s="166" t="s">
        <v>280</v>
      </c>
      <c r="H580" s="167">
        <v>13</v>
      </c>
      <c r="I580" s="168"/>
      <c r="J580" s="169">
        <f>ROUND(I580*H580,2)</f>
        <v>0</v>
      </c>
      <c r="K580" s="165" t="s">
        <v>211</v>
      </c>
      <c r="L580" s="34"/>
      <c r="M580" s="170" t="s">
        <v>1</v>
      </c>
      <c r="N580" s="171" t="s">
        <v>39</v>
      </c>
      <c r="O580" s="59"/>
      <c r="P580" s="172">
        <f>O580*H580</f>
        <v>0</v>
      </c>
      <c r="Q580" s="172">
        <v>0</v>
      </c>
      <c r="R580" s="172">
        <f>Q580*H580</f>
        <v>0</v>
      </c>
      <c r="S580" s="172">
        <v>0</v>
      </c>
      <c r="T580" s="173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74" t="s">
        <v>302</v>
      </c>
      <c r="AT580" s="174" t="s">
        <v>207</v>
      </c>
      <c r="AU580" s="174" t="s">
        <v>84</v>
      </c>
      <c r="AY580" s="18" t="s">
        <v>204</v>
      </c>
      <c r="BE580" s="175">
        <f>IF(N580="základní",J580,0)</f>
        <v>0</v>
      </c>
      <c r="BF580" s="175">
        <f>IF(N580="snížená",J580,0)</f>
        <v>0</v>
      </c>
      <c r="BG580" s="175">
        <f>IF(N580="zákl. přenesená",J580,0)</f>
        <v>0</v>
      </c>
      <c r="BH580" s="175">
        <f>IF(N580="sníž. přenesená",J580,0)</f>
        <v>0</v>
      </c>
      <c r="BI580" s="175">
        <f>IF(N580="nulová",J580,0)</f>
        <v>0</v>
      </c>
      <c r="BJ580" s="18" t="s">
        <v>82</v>
      </c>
      <c r="BK580" s="175">
        <f>ROUND(I580*H580,2)</f>
        <v>0</v>
      </c>
      <c r="BL580" s="18" t="s">
        <v>302</v>
      </c>
      <c r="BM580" s="174" t="s">
        <v>1016</v>
      </c>
    </row>
    <row r="581" spans="1:65" s="2" customFormat="1" ht="27">
      <c r="A581" s="33"/>
      <c r="B581" s="34"/>
      <c r="C581" s="33"/>
      <c r="D581" s="176" t="s">
        <v>213</v>
      </c>
      <c r="E581" s="33"/>
      <c r="F581" s="177" t="s">
        <v>1017</v>
      </c>
      <c r="G581" s="33"/>
      <c r="H581" s="33"/>
      <c r="I581" s="98"/>
      <c r="J581" s="33"/>
      <c r="K581" s="33"/>
      <c r="L581" s="34"/>
      <c r="M581" s="178"/>
      <c r="N581" s="179"/>
      <c r="O581" s="59"/>
      <c r="P581" s="59"/>
      <c r="Q581" s="59"/>
      <c r="R581" s="59"/>
      <c r="S581" s="59"/>
      <c r="T581" s="60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T581" s="18" t="s">
        <v>213</v>
      </c>
      <c r="AU581" s="18" t="s">
        <v>84</v>
      </c>
    </row>
    <row r="582" spans="1:65" s="2" customFormat="1" ht="14.5" customHeight="1">
      <c r="A582" s="33"/>
      <c r="B582" s="162"/>
      <c r="C582" s="188" t="s">
        <v>1018</v>
      </c>
      <c r="D582" s="188" t="s">
        <v>234</v>
      </c>
      <c r="E582" s="189" t="s">
        <v>1019</v>
      </c>
      <c r="F582" s="190" t="s">
        <v>1020</v>
      </c>
      <c r="G582" s="191" t="s">
        <v>280</v>
      </c>
      <c r="H582" s="192">
        <v>14.3</v>
      </c>
      <c r="I582" s="193"/>
      <c r="J582" s="194">
        <f>ROUND(I582*H582,2)</f>
        <v>0</v>
      </c>
      <c r="K582" s="190" t="s">
        <v>1</v>
      </c>
      <c r="L582" s="195"/>
      <c r="M582" s="196" t="s">
        <v>1</v>
      </c>
      <c r="N582" s="197" t="s">
        <v>39</v>
      </c>
      <c r="O582" s="59"/>
      <c r="P582" s="172">
        <f>O582*H582</f>
        <v>0</v>
      </c>
      <c r="Q582" s="172">
        <v>6.9999999999999994E-5</v>
      </c>
      <c r="R582" s="172">
        <f>Q582*H582</f>
        <v>1.0009999999999999E-3</v>
      </c>
      <c r="S582" s="172">
        <v>0</v>
      </c>
      <c r="T582" s="173">
        <f>S582*H582</f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174" t="s">
        <v>395</v>
      </c>
      <c r="AT582" s="174" t="s">
        <v>234</v>
      </c>
      <c r="AU582" s="174" t="s">
        <v>84</v>
      </c>
      <c r="AY582" s="18" t="s">
        <v>204</v>
      </c>
      <c r="BE582" s="175">
        <f>IF(N582="základní",J582,0)</f>
        <v>0</v>
      </c>
      <c r="BF582" s="175">
        <f>IF(N582="snížená",J582,0)</f>
        <v>0</v>
      </c>
      <c r="BG582" s="175">
        <f>IF(N582="zákl. přenesená",J582,0)</f>
        <v>0</v>
      </c>
      <c r="BH582" s="175">
        <f>IF(N582="sníž. přenesená",J582,0)</f>
        <v>0</v>
      </c>
      <c r="BI582" s="175">
        <f>IF(N582="nulová",J582,0)</f>
        <v>0</v>
      </c>
      <c r="BJ582" s="18" t="s">
        <v>82</v>
      </c>
      <c r="BK582" s="175">
        <f>ROUND(I582*H582,2)</f>
        <v>0</v>
      </c>
      <c r="BL582" s="18" t="s">
        <v>302</v>
      </c>
      <c r="BM582" s="174" t="s">
        <v>1021</v>
      </c>
    </row>
    <row r="583" spans="1:65" s="2" customFormat="1" ht="10">
      <c r="A583" s="33"/>
      <c r="B583" s="34"/>
      <c r="C583" s="33"/>
      <c r="D583" s="176" t="s">
        <v>213</v>
      </c>
      <c r="E583" s="33"/>
      <c r="F583" s="177" t="s">
        <v>1022</v>
      </c>
      <c r="G583" s="33"/>
      <c r="H583" s="33"/>
      <c r="I583" s="98"/>
      <c r="J583" s="33"/>
      <c r="K583" s="33"/>
      <c r="L583" s="34"/>
      <c r="M583" s="178"/>
      <c r="N583" s="179"/>
      <c r="O583" s="59"/>
      <c r="P583" s="59"/>
      <c r="Q583" s="59"/>
      <c r="R583" s="59"/>
      <c r="S583" s="59"/>
      <c r="T583" s="60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T583" s="18" t="s">
        <v>213</v>
      </c>
      <c r="AU583" s="18" t="s">
        <v>84</v>
      </c>
    </row>
    <row r="584" spans="1:65" s="13" customFormat="1" ht="10">
      <c r="B584" s="180"/>
      <c r="D584" s="176" t="s">
        <v>215</v>
      </c>
      <c r="E584" s="181" t="s">
        <v>1</v>
      </c>
      <c r="F584" s="182" t="s">
        <v>1023</v>
      </c>
      <c r="H584" s="183">
        <v>14.3</v>
      </c>
      <c r="I584" s="184"/>
      <c r="L584" s="180"/>
      <c r="M584" s="185"/>
      <c r="N584" s="186"/>
      <c r="O584" s="186"/>
      <c r="P584" s="186"/>
      <c r="Q584" s="186"/>
      <c r="R584" s="186"/>
      <c r="S584" s="186"/>
      <c r="T584" s="187"/>
      <c r="AT584" s="181" t="s">
        <v>215</v>
      </c>
      <c r="AU584" s="181" t="s">
        <v>84</v>
      </c>
      <c r="AV584" s="13" t="s">
        <v>84</v>
      </c>
      <c r="AW584" s="13" t="s">
        <v>31</v>
      </c>
      <c r="AX584" s="13" t="s">
        <v>82</v>
      </c>
      <c r="AY584" s="181" t="s">
        <v>204</v>
      </c>
    </row>
    <row r="585" spans="1:65" s="2" customFormat="1" ht="33" customHeight="1">
      <c r="A585" s="33"/>
      <c r="B585" s="162"/>
      <c r="C585" s="163" t="s">
        <v>1024</v>
      </c>
      <c r="D585" s="163" t="s">
        <v>207</v>
      </c>
      <c r="E585" s="164" t="s">
        <v>1025</v>
      </c>
      <c r="F585" s="165" t="s">
        <v>1026</v>
      </c>
      <c r="G585" s="166" t="s">
        <v>224</v>
      </c>
      <c r="H585" s="167">
        <v>179.73500000000001</v>
      </c>
      <c r="I585" s="168"/>
      <c r="J585" s="169">
        <f>ROUND(I585*H585,2)</f>
        <v>0</v>
      </c>
      <c r="K585" s="165" t="s">
        <v>211</v>
      </c>
      <c r="L585" s="34"/>
      <c r="M585" s="170" t="s">
        <v>1</v>
      </c>
      <c r="N585" s="171" t="s">
        <v>39</v>
      </c>
      <c r="O585" s="59"/>
      <c r="P585" s="172">
        <f>O585*H585</f>
        <v>0</v>
      </c>
      <c r="Q585" s="172">
        <v>5.1999999999999998E-3</v>
      </c>
      <c r="R585" s="172">
        <f>Q585*H585</f>
        <v>0.93462200000000006</v>
      </c>
      <c r="S585" s="172">
        <v>0</v>
      </c>
      <c r="T585" s="173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74" t="s">
        <v>302</v>
      </c>
      <c r="AT585" s="174" t="s">
        <v>207</v>
      </c>
      <c r="AU585" s="174" t="s">
        <v>84</v>
      </c>
      <c r="AY585" s="18" t="s">
        <v>204</v>
      </c>
      <c r="BE585" s="175">
        <f>IF(N585="základní",J585,0)</f>
        <v>0</v>
      </c>
      <c r="BF585" s="175">
        <f>IF(N585="snížená",J585,0)</f>
        <v>0</v>
      </c>
      <c r="BG585" s="175">
        <f>IF(N585="zákl. přenesená",J585,0)</f>
        <v>0</v>
      </c>
      <c r="BH585" s="175">
        <f>IF(N585="sníž. přenesená",J585,0)</f>
        <v>0</v>
      </c>
      <c r="BI585" s="175">
        <f>IF(N585="nulová",J585,0)</f>
        <v>0</v>
      </c>
      <c r="BJ585" s="18" t="s">
        <v>82</v>
      </c>
      <c r="BK585" s="175">
        <f>ROUND(I585*H585,2)</f>
        <v>0</v>
      </c>
      <c r="BL585" s="18" t="s">
        <v>302</v>
      </c>
      <c r="BM585" s="174" t="s">
        <v>1027</v>
      </c>
    </row>
    <row r="586" spans="1:65" s="2" customFormat="1" ht="36">
      <c r="A586" s="33"/>
      <c r="B586" s="34"/>
      <c r="C586" s="33"/>
      <c r="D586" s="176" t="s">
        <v>213</v>
      </c>
      <c r="E586" s="33"/>
      <c r="F586" s="177" t="s">
        <v>1028</v>
      </c>
      <c r="G586" s="33"/>
      <c r="H586" s="33"/>
      <c r="I586" s="98"/>
      <c r="J586" s="33"/>
      <c r="K586" s="33"/>
      <c r="L586" s="34"/>
      <c r="M586" s="178"/>
      <c r="N586" s="179"/>
      <c r="O586" s="59"/>
      <c r="P586" s="59"/>
      <c r="Q586" s="59"/>
      <c r="R586" s="59"/>
      <c r="S586" s="59"/>
      <c r="T586" s="60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T586" s="18" t="s">
        <v>213</v>
      </c>
      <c r="AU586" s="18" t="s">
        <v>84</v>
      </c>
    </row>
    <row r="587" spans="1:65" s="15" customFormat="1" ht="10">
      <c r="B587" s="207"/>
      <c r="D587" s="176" t="s">
        <v>215</v>
      </c>
      <c r="E587" s="208" t="s">
        <v>1</v>
      </c>
      <c r="F587" s="209" t="s">
        <v>1029</v>
      </c>
      <c r="H587" s="208" t="s">
        <v>1</v>
      </c>
      <c r="I587" s="210"/>
      <c r="L587" s="207"/>
      <c r="M587" s="211"/>
      <c r="N587" s="212"/>
      <c r="O587" s="212"/>
      <c r="P587" s="212"/>
      <c r="Q587" s="212"/>
      <c r="R587" s="212"/>
      <c r="S587" s="212"/>
      <c r="T587" s="213"/>
      <c r="AT587" s="208" t="s">
        <v>215</v>
      </c>
      <c r="AU587" s="208" t="s">
        <v>84</v>
      </c>
      <c r="AV587" s="15" t="s">
        <v>82</v>
      </c>
      <c r="AW587" s="15" t="s">
        <v>31</v>
      </c>
      <c r="AX587" s="15" t="s">
        <v>74</v>
      </c>
      <c r="AY587" s="208" t="s">
        <v>204</v>
      </c>
    </row>
    <row r="588" spans="1:65" s="13" customFormat="1" ht="10">
      <c r="B588" s="180"/>
      <c r="D588" s="176" t="s">
        <v>215</v>
      </c>
      <c r="E588" s="181" t="s">
        <v>1</v>
      </c>
      <c r="F588" s="182" t="s">
        <v>1030</v>
      </c>
      <c r="H588" s="183">
        <v>38.332999999999998</v>
      </c>
      <c r="I588" s="184"/>
      <c r="L588" s="180"/>
      <c r="M588" s="185"/>
      <c r="N588" s="186"/>
      <c r="O588" s="186"/>
      <c r="P588" s="186"/>
      <c r="Q588" s="186"/>
      <c r="R588" s="186"/>
      <c r="S588" s="186"/>
      <c r="T588" s="187"/>
      <c r="AT588" s="181" t="s">
        <v>215</v>
      </c>
      <c r="AU588" s="181" t="s">
        <v>84</v>
      </c>
      <c r="AV588" s="13" t="s">
        <v>84</v>
      </c>
      <c r="AW588" s="13" t="s">
        <v>31</v>
      </c>
      <c r="AX588" s="13" t="s">
        <v>74</v>
      </c>
      <c r="AY588" s="181" t="s">
        <v>204</v>
      </c>
    </row>
    <row r="589" spans="1:65" s="13" customFormat="1" ht="20">
      <c r="B589" s="180"/>
      <c r="D589" s="176" t="s">
        <v>215</v>
      </c>
      <c r="E589" s="181" t="s">
        <v>1</v>
      </c>
      <c r="F589" s="182" t="s">
        <v>1031</v>
      </c>
      <c r="H589" s="183">
        <v>39.32</v>
      </c>
      <c r="I589" s="184"/>
      <c r="L589" s="180"/>
      <c r="M589" s="185"/>
      <c r="N589" s="186"/>
      <c r="O589" s="186"/>
      <c r="P589" s="186"/>
      <c r="Q589" s="186"/>
      <c r="R589" s="186"/>
      <c r="S589" s="186"/>
      <c r="T589" s="187"/>
      <c r="AT589" s="181" t="s">
        <v>215</v>
      </c>
      <c r="AU589" s="181" t="s">
        <v>84</v>
      </c>
      <c r="AV589" s="13" t="s">
        <v>84</v>
      </c>
      <c r="AW589" s="13" t="s">
        <v>31</v>
      </c>
      <c r="AX589" s="13" t="s">
        <v>74</v>
      </c>
      <c r="AY589" s="181" t="s">
        <v>204</v>
      </c>
    </row>
    <row r="590" spans="1:65" s="13" customFormat="1" ht="10">
      <c r="B590" s="180"/>
      <c r="D590" s="176" t="s">
        <v>215</v>
      </c>
      <c r="E590" s="181" t="s">
        <v>1</v>
      </c>
      <c r="F590" s="182" t="s">
        <v>1032</v>
      </c>
      <c r="H590" s="183">
        <v>-2.2999999999999998</v>
      </c>
      <c r="I590" s="184"/>
      <c r="L590" s="180"/>
      <c r="M590" s="185"/>
      <c r="N590" s="186"/>
      <c r="O590" s="186"/>
      <c r="P590" s="186"/>
      <c r="Q590" s="186"/>
      <c r="R590" s="186"/>
      <c r="S590" s="186"/>
      <c r="T590" s="187"/>
      <c r="AT590" s="181" t="s">
        <v>215</v>
      </c>
      <c r="AU590" s="181" t="s">
        <v>84</v>
      </c>
      <c r="AV590" s="13" t="s">
        <v>84</v>
      </c>
      <c r="AW590" s="13" t="s">
        <v>31</v>
      </c>
      <c r="AX590" s="13" t="s">
        <v>74</v>
      </c>
      <c r="AY590" s="181" t="s">
        <v>204</v>
      </c>
    </row>
    <row r="591" spans="1:65" s="13" customFormat="1" ht="10">
      <c r="B591" s="180"/>
      <c r="D591" s="176" t="s">
        <v>215</v>
      </c>
      <c r="E591" s="181" t="s">
        <v>1</v>
      </c>
      <c r="F591" s="182" t="s">
        <v>1033</v>
      </c>
      <c r="H591" s="183">
        <v>14.119</v>
      </c>
      <c r="I591" s="184"/>
      <c r="L591" s="180"/>
      <c r="M591" s="185"/>
      <c r="N591" s="186"/>
      <c r="O591" s="186"/>
      <c r="P591" s="186"/>
      <c r="Q591" s="186"/>
      <c r="R591" s="186"/>
      <c r="S591" s="186"/>
      <c r="T591" s="187"/>
      <c r="AT591" s="181" t="s">
        <v>215</v>
      </c>
      <c r="AU591" s="181" t="s">
        <v>84</v>
      </c>
      <c r="AV591" s="13" t="s">
        <v>84</v>
      </c>
      <c r="AW591" s="13" t="s">
        <v>31</v>
      </c>
      <c r="AX591" s="13" t="s">
        <v>74</v>
      </c>
      <c r="AY591" s="181" t="s">
        <v>204</v>
      </c>
    </row>
    <row r="592" spans="1:65" s="13" customFormat="1" ht="20">
      <c r="B592" s="180"/>
      <c r="D592" s="176" t="s">
        <v>215</v>
      </c>
      <c r="E592" s="181" t="s">
        <v>1</v>
      </c>
      <c r="F592" s="182" t="s">
        <v>1034</v>
      </c>
      <c r="H592" s="183">
        <v>13.548999999999999</v>
      </c>
      <c r="I592" s="184"/>
      <c r="L592" s="180"/>
      <c r="M592" s="185"/>
      <c r="N592" s="186"/>
      <c r="O592" s="186"/>
      <c r="P592" s="186"/>
      <c r="Q592" s="186"/>
      <c r="R592" s="186"/>
      <c r="S592" s="186"/>
      <c r="T592" s="187"/>
      <c r="AT592" s="181" t="s">
        <v>215</v>
      </c>
      <c r="AU592" s="181" t="s">
        <v>84</v>
      </c>
      <c r="AV592" s="13" t="s">
        <v>84</v>
      </c>
      <c r="AW592" s="13" t="s">
        <v>31</v>
      </c>
      <c r="AX592" s="13" t="s">
        <v>74</v>
      </c>
      <c r="AY592" s="181" t="s">
        <v>204</v>
      </c>
    </row>
    <row r="593" spans="1:65" s="13" customFormat="1" ht="10">
      <c r="B593" s="180"/>
      <c r="D593" s="176" t="s">
        <v>215</v>
      </c>
      <c r="E593" s="181" t="s">
        <v>1</v>
      </c>
      <c r="F593" s="182" t="s">
        <v>1035</v>
      </c>
      <c r="H593" s="183">
        <v>21.888000000000002</v>
      </c>
      <c r="I593" s="184"/>
      <c r="L593" s="180"/>
      <c r="M593" s="185"/>
      <c r="N593" s="186"/>
      <c r="O593" s="186"/>
      <c r="P593" s="186"/>
      <c r="Q593" s="186"/>
      <c r="R593" s="186"/>
      <c r="S593" s="186"/>
      <c r="T593" s="187"/>
      <c r="AT593" s="181" t="s">
        <v>215</v>
      </c>
      <c r="AU593" s="181" t="s">
        <v>84</v>
      </c>
      <c r="AV593" s="13" t="s">
        <v>84</v>
      </c>
      <c r="AW593" s="13" t="s">
        <v>31</v>
      </c>
      <c r="AX593" s="13" t="s">
        <v>74</v>
      </c>
      <c r="AY593" s="181" t="s">
        <v>204</v>
      </c>
    </row>
    <row r="594" spans="1:65" s="13" customFormat="1" ht="20">
      <c r="B594" s="180"/>
      <c r="D594" s="176" t="s">
        <v>215</v>
      </c>
      <c r="E594" s="181" t="s">
        <v>1</v>
      </c>
      <c r="F594" s="182" t="s">
        <v>1036</v>
      </c>
      <c r="H594" s="183">
        <v>20.850999999999999</v>
      </c>
      <c r="I594" s="184"/>
      <c r="L594" s="180"/>
      <c r="M594" s="185"/>
      <c r="N594" s="186"/>
      <c r="O594" s="186"/>
      <c r="P594" s="186"/>
      <c r="Q594" s="186"/>
      <c r="R594" s="186"/>
      <c r="S594" s="186"/>
      <c r="T594" s="187"/>
      <c r="AT594" s="181" t="s">
        <v>215</v>
      </c>
      <c r="AU594" s="181" t="s">
        <v>84</v>
      </c>
      <c r="AV594" s="13" t="s">
        <v>84</v>
      </c>
      <c r="AW594" s="13" t="s">
        <v>31</v>
      </c>
      <c r="AX594" s="13" t="s">
        <v>74</v>
      </c>
      <c r="AY594" s="181" t="s">
        <v>204</v>
      </c>
    </row>
    <row r="595" spans="1:65" s="13" customFormat="1" ht="20">
      <c r="B595" s="180"/>
      <c r="D595" s="176" t="s">
        <v>215</v>
      </c>
      <c r="E595" s="181" t="s">
        <v>1</v>
      </c>
      <c r="F595" s="182" t="s">
        <v>1037</v>
      </c>
      <c r="H595" s="183">
        <v>25.8</v>
      </c>
      <c r="I595" s="184"/>
      <c r="L595" s="180"/>
      <c r="M595" s="185"/>
      <c r="N595" s="186"/>
      <c r="O595" s="186"/>
      <c r="P595" s="186"/>
      <c r="Q595" s="186"/>
      <c r="R595" s="186"/>
      <c r="S595" s="186"/>
      <c r="T595" s="187"/>
      <c r="AT595" s="181" t="s">
        <v>215</v>
      </c>
      <c r="AU595" s="181" t="s">
        <v>84</v>
      </c>
      <c r="AV595" s="13" t="s">
        <v>84</v>
      </c>
      <c r="AW595" s="13" t="s">
        <v>31</v>
      </c>
      <c r="AX595" s="13" t="s">
        <v>74</v>
      </c>
      <c r="AY595" s="181" t="s">
        <v>204</v>
      </c>
    </row>
    <row r="596" spans="1:65" s="13" customFormat="1" ht="10">
      <c r="B596" s="180"/>
      <c r="D596" s="176" t="s">
        <v>215</v>
      </c>
      <c r="E596" s="181" t="s">
        <v>1</v>
      </c>
      <c r="F596" s="182" t="s">
        <v>1038</v>
      </c>
      <c r="H596" s="183">
        <v>4.9749999999999996</v>
      </c>
      <c r="I596" s="184"/>
      <c r="L596" s="180"/>
      <c r="M596" s="185"/>
      <c r="N596" s="186"/>
      <c r="O596" s="186"/>
      <c r="P596" s="186"/>
      <c r="Q596" s="186"/>
      <c r="R596" s="186"/>
      <c r="S596" s="186"/>
      <c r="T596" s="187"/>
      <c r="AT596" s="181" t="s">
        <v>215</v>
      </c>
      <c r="AU596" s="181" t="s">
        <v>84</v>
      </c>
      <c r="AV596" s="13" t="s">
        <v>84</v>
      </c>
      <c r="AW596" s="13" t="s">
        <v>31</v>
      </c>
      <c r="AX596" s="13" t="s">
        <v>74</v>
      </c>
      <c r="AY596" s="181" t="s">
        <v>204</v>
      </c>
    </row>
    <row r="597" spans="1:65" s="13" customFormat="1" ht="10">
      <c r="B597" s="180"/>
      <c r="D597" s="176" t="s">
        <v>215</v>
      </c>
      <c r="E597" s="181" t="s">
        <v>1</v>
      </c>
      <c r="F597" s="182" t="s">
        <v>1039</v>
      </c>
      <c r="H597" s="183">
        <v>3.2</v>
      </c>
      <c r="I597" s="184"/>
      <c r="L597" s="180"/>
      <c r="M597" s="185"/>
      <c r="N597" s="186"/>
      <c r="O597" s="186"/>
      <c r="P597" s="186"/>
      <c r="Q597" s="186"/>
      <c r="R597" s="186"/>
      <c r="S597" s="186"/>
      <c r="T597" s="187"/>
      <c r="AT597" s="181" t="s">
        <v>215</v>
      </c>
      <c r="AU597" s="181" t="s">
        <v>84</v>
      </c>
      <c r="AV597" s="13" t="s">
        <v>84</v>
      </c>
      <c r="AW597" s="13" t="s">
        <v>31</v>
      </c>
      <c r="AX597" s="13" t="s">
        <v>74</v>
      </c>
      <c r="AY597" s="181" t="s">
        <v>204</v>
      </c>
    </row>
    <row r="598" spans="1:65" s="14" customFormat="1" ht="10">
      <c r="B598" s="199"/>
      <c r="D598" s="176" t="s">
        <v>215</v>
      </c>
      <c r="E598" s="200" t="s">
        <v>133</v>
      </c>
      <c r="F598" s="201" t="s">
        <v>270</v>
      </c>
      <c r="H598" s="202">
        <v>179.73500000000001</v>
      </c>
      <c r="I598" s="203"/>
      <c r="L598" s="199"/>
      <c r="M598" s="204"/>
      <c r="N598" s="205"/>
      <c r="O598" s="205"/>
      <c r="P598" s="205"/>
      <c r="Q598" s="205"/>
      <c r="R598" s="205"/>
      <c r="S598" s="205"/>
      <c r="T598" s="206"/>
      <c r="AT598" s="200" t="s">
        <v>215</v>
      </c>
      <c r="AU598" s="200" t="s">
        <v>84</v>
      </c>
      <c r="AV598" s="14" t="s">
        <v>132</v>
      </c>
      <c r="AW598" s="14" t="s">
        <v>31</v>
      </c>
      <c r="AX598" s="14" t="s">
        <v>82</v>
      </c>
      <c r="AY598" s="200" t="s">
        <v>204</v>
      </c>
    </row>
    <row r="599" spans="1:65" s="2" customFormat="1" ht="22" customHeight="1">
      <c r="A599" s="33"/>
      <c r="B599" s="162"/>
      <c r="C599" s="188" t="s">
        <v>1040</v>
      </c>
      <c r="D599" s="188" t="s">
        <v>234</v>
      </c>
      <c r="E599" s="189" t="s">
        <v>1041</v>
      </c>
      <c r="F599" s="190" t="s">
        <v>1042</v>
      </c>
      <c r="G599" s="191" t="s">
        <v>224</v>
      </c>
      <c r="H599" s="192">
        <v>197.709</v>
      </c>
      <c r="I599" s="193"/>
      <c r="J599" s="194">
        <f>ROUND(I599*H599,2)</f>
        <v>0</v>
      </c>
      <c r="K599" s="190" t="s">
        <v>211</v>
      </c>
      <c r="L599" s="195"/>
      <c r="M599" s="196" t="s">
        <v>1</v>
      </c>
      <c r="N599" s="197" t="s">
        <v>39</v>
      </c>
      <c r="O599" s="59"/>
      <c r="P599" s="172">
        <f>O599*H599</f>
        <v>0</v>
      </c>
      <c r="Q599" s="172">
        <v>1.26E-2</v>
      </c>
      <c r="R599" s="172">
        <f>Q599*H599</f>
        <v>2.4911334000000003</v>
      </c>
      <c r="S599" s="172">
        <v>0</v>
      </c>
      <c r="T599" s="173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74" t="s">
        <v>395</v>
      </c>
      <c r="AT599" s="174" t="s">
        <v>234</v>
      </c>
      <c r="AU599" s="174" t="s">
        <v>84</v>
      </c>
      <c r="AY599" s="18" t="s">
        <v>204</v>
      </c>
      <c r="BE599" s="175">
        <f>IF(N599="základní",J599,0)</f>
        <v>0</v>
      </c>
      <c r="BF599" s="175">
        <f>IF(N599="snížená",J599,0)</f>
        <v>0</v>
      </c>
      <c r="BG599" s="175">
        <f>IF(N599="zákl. přenesená",J599,0)</f>
        <v>0</v>
      </c>
      <c r="BH599" s="175">
        <f>IF(N599="sníž. přenesená",J599,0)</f>
        <v>0</v>
      </c>
      <c r="BI599" s="175">
        <f>IF(N599="nulová",J599,0)</f>
        <v>0</v>
      </c>
      <c r="BJ599" s="18" t="s">
        <v>82</v>
      </c>
      <c r="BK599" s="175">
        <f>ROUND(I599*H599,2)</f>
        <v>0</v>
      </c>
      <c r="BL599" s="18" t="s">
        <v>302</v>
      </c>
      <c r="BM599" s="174" t="s">
        <v>1043</v>
      </c>
    </row>
    <row r="600" spans="1:65" s="2" customFormat="1" ht="10">
      <c r="A600" s="33"/>
      <c r="B600" s="34"/>
      <c r="C600" s="33"/>
      <c r="D600" s="176" t="s">
        <v>213</v>
      </c>
      <c r="E600" s="33"/>
      <c r="F600" s="177" t="s">
        <v>1042</v>
      </c>
      <c r="G600" s="33"/>
      <c r="H600" s="33"/>
      <c r="I600" s="98"/>
      <c r="J600" s="33"/>
      <c r="K600" s="33"/>
      <c r="L600" s="34"/>
      <c r="M600" s="178"/>
      <c r="N600" s="179"/>
      <c r="O600" s="59"/>
      <c r="P600" s="59"/>
      <c r="Q600" s="59"/>
      <c r="R600" s="59"/>
      <c r="S600" s="59"/>
      <c r="T600" s="60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T600" s="18" t="s">
        <v>213</v>
      </c>
      <c r="AU600" s="18" t="s">
        <v>84</v>
      </c>
    </row>
    <row r="601" spans="1:65" s="2" customFormat="1" ht="18">
      <c r="A601" s="33"/>
      <c r="B601" s="34"/>
      <c r="C601" s="33"/>
      <c r="D601" s="176" t="s">
        <v>239</v>
      </c>
      <c r="E601" s="33"/>
      <c r="F601" s="198" t="s">
        <v>1044</v>
      </c>
      <c r="G601" s="33"/>
      <c r="H601" s="33"/>
      <c r="I601" s="98"/>
      <c r="J601" s="33"/>
      <c r="K601" s="33"/>
      <c r="L601" s="34"/>
      <c r="M601" s="178"/>
      <c r="N601" s="179"/>
      <c r="O601" s="59"/>
      <c r="P601" s="59"/>
      <c r="Q601" s="59"/>
      <c r="R601" s="59"/>
      <c r="S601" s="59"/>
      <c r="T601" s="60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T601" s="18" t="s">
        <v>239</v>
      </c>
      <c r="AU601" s="18" t="s">
        <v>84</v>
      </c>
    </row>
    <row r="602" spans="1:65" s="13" customFormat="1" ht="10">
      <c r="B602" s="180"/>
      <c r="D602" s="176" t="s">
        <v>215</v>
      </c>
      <c r="E602" s="181" t="s">
        <v>1</v>
      </c>
      <c r="F602" s="182" t="s">
        <v>1045</v>
      </c>
      <c r="H602" s="183">
        <v>197.709</v>
      </c>
      <c r="I602" s="184"/>
      <c r="L602" s="180"/>
      <c r="M602" s="185"/>
      <c r="N602" s="186"/>
      <c r="O602" s="186"/>
      <c r="P602" s="186"/>
      <c r="Q602" s="186"/>
      <c r="R602" s="186"/>
      <c r="S602" s="186"/>
      <c r="T602" s="187"/>
      <c r="AT602" s="181" t="s">
        <v>215</v>
      </c>
      <c r="AU602" s="181" t="s">
        <v>84</v>
      </c>
      <c r="AV602" s="13" t="s">
        <v>84</v>
      </c>
      <c r="AW602" s="13" t="s">
        <v>31</v>
      </c>
      <c r="AX602" s="13" t="s">
        <v>82</v>
      </c>
      <c r="AY602" s="181" t="s">
        <v>204</v>
      </c>
    </row>
    <row r="603" spans="1:65" s="2" customFormat="1" ht="33" customHeight="1">
      <c r="A603" s="33"/>
      <c r="B603" s="162"/>
      <c r="C603" s="163" t="s">
        <v>1046</v>
      </c>
      <c r="D603" s="163" t="s">
        <v>207</v>
      </c>
      <c r="E603" s="164" t="s">
        <v>1047</v>
      </c>
      <c r="F603" s="165" t="s">
        <v>1048</v>
      </c>
      <c r="G603" s="166" t="s">
        <v>224</v>
      </c>
      <c r="H603" s="167">
        <v>4</v>
      </c>
      <c r="I603" s="168"/>
      <c r="J603" s="169">
        <f>ROUND(I603*H603,2)</f>
        <v>0</v>
      </c>
      <c r="K603" s="165" t="s">
        <v>211</v>
      </c>
      <c r="L603" s="34"/>
      <c r="M603" s="170" t="s">
        <v>1</v>
      </c>
      <c r="N603" s="171" t="s">
        <v>39</v>
      </c>
      <c r="O603" s="59"/>
      <c r="P603" s="172">
        <f>O603*H603</f>
        <v>0</v>
      </c>
      <c r="Q603" s="172">
        <v>5.0000000000000001E-3</v>
      </c>
      <c r="R603" s="172">
        <f>Q603*H603</f>
        <v>0.02</v>
      </c>
      <c r="S603" s="172">
        <v>0</v>
      </c>
      <c r="T603" s="173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174" t="s">
        <v>302</v>
      </c>
      <c r="AT603" s="174" t="s">
        <v>207</v>
      </c>
      <c r="AU603" s="174" t="s">
        <v>84</v>
      </c>
      <c r="AY603" s="18" t="s">
        <v>204</v>
      </c>
      <c r="BE603" s="175">
        <f>IF(N603="základní",J603,0)</f>
        <v>0</v>
      </c>
      <c r="BF603" s="175">
        <f>IF(N603="snížená",J603,0)</f>
        <v>0</v>
      </c>
      <c r="BG603" s="175">
        <f>IF(N603="zákl. přenesená",J603,0)</f>
        <v>0</v>
      </c>
      <c r="BH603" s="175">
        <f>IF(N603="sníž. přenesená",J603,0)</f>
        <v>0</v>
      </c>
      <c r="BI603" s="175">
        <f>IF(N603="nulová",J603,0)</f>
        <v>0</v>
      </c>
      <c r="BJ603" s="18" t="s">
        <v>82</v>
      </c>
      <c r="BK603" s="175">
        <f>ROUND(I603*H603,2)</f>
        <v>0</v>
      </c>
      <c r="BL603" s="18" t="s">
        <v>302</v>
      </c>
      <c r="BM603" s="174" t="s">
        <v>1049</v>
      </c>
    </row>
    <row r="604" spans="1:65" s="2" customFormat="1" ht="36">
      <c r="A604" s="33"/>
      <c r="B604" s="34"/>
      <c r="C604" s="33"/>
      <c r="D604" s="176" t="s">
        <v>213</v>
      </c>
      <c r="E604" s="33"/>
      <c r="F604" s="177" t="s">
        <v>1050</v>
      </c>
      <c r="G604" s="33"/>
      <c r="H604" s="33"/>
      <c r="I604" s="98"/>
      <c r="J604" s="33"/>
      <c r="K604" s="33"/>
      <c r="L604" s="34"/>
      <c r="M604" s="178"/>
      <c r="N604" s="179"/>
      <c r="O604" s="59"/>
      <c r="P604" s="59"/>
      <c r="Q604" s="59"/>
      <c r="R604" s="59"/>
      <c r="S604" s="59"/>
      <c r="T604" s="60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T604" s="18" t="s">
        <v>213</v>
      </c>
      <c r="AU604" s="18" t="s">
        <v>84</v>
      </c>
    </row>
    <row r="605" spans="1:65" s="13" customFormat="1" ht="10">
      <c r="B605" s="180"/>
      <c r="D605" s="176" t="s">
        <v>215</v>
      </c>
      <c r="E605" s="181" t="s">
        <v>131</v>
      </c>
      <c r="F605" s="182" t="s">
        <v>1051</v>
      </c>
      <c r="H605" s="183">
        <v>4</v>
      </c>
      <c r="I605" s="184"/>
      <c r="L605" s="180"/>
      <c r="M605" s="185"/>
      <c r="N605" s="186"/>
      <c r="O605" s="186"/>
      <c r="P605" s="186"/>
      <c r="Q605" s="186"/>
      <c r="R605" s="186"/>
      <c r="S605" s="186"/>
      <c r="T605" s="187"/>
      <c r="AT605" s="181" t="s">
        <v>215</v>
      </c>
      <c r="AU605" s="181" t="s">
        <v>84</v>
      </c>
      <c r="AV605" s="13" t="s">
        <v>84</v>
      </c>
      <c r="AW605" s="13" t="s">
        <v>31</v>
      </c>
      <c r="AX605" s="13" t="s">
        <v>82</v>
      </c>
      <c r="AY605" s="181" t="s">
        <v>204</v>
      </c>
    </row>
    <row r="606" spans="1:65" s="2" customFormat="1" ht="22" customHeight="1">
      <c r="A606" s="33"/>
      <c r="B606" s="162"/>
      <c r="C606" s="188" t="s">
        <v>1052</v>
      </c>
      <c r="D606" s="188" t="s">
        <v>234</v>
      </c>
      <c r="E606" s="189" t="s">
        <v>1053</v>
      </c>
      <c r="F606" s="190" t="s">
        <v>1054</v>
      </c>
      <c r="G606" s="191" t="s">
        <v>224</v>
      </c>
      <c r="H606" s="192">
        <v>4.4000000000000004</v>
      </c>
      <c r="I606" s="193"/>
      <c r="J606" s="194">
        <f>ROUND(I606*H606,2)</f>
        <v>0</v>
      </c>
      <c r="K606" s="190" t="s">
        <v>211</v>
      </c>
      <c r="L606" s="195"/>
      <c r="M606" s="196" t="s">
        <v>1</v>
      </c>
      <c r="N606" s="197" t="s">
        <v>39</v>
      </c>
      <c r="O606" s="59"/>
      <c r="P606" s="172">
        <f>O606*H606</f>
        <v>0</v>
      </c>
      <c r="Q606" s="172">
        <v>9.7999999999999997E-3</v>
      </c>
      <c r="R606" s="172">
        <f>Q606*H606</f>
        <v>4.3120000000000006E-2</v>
      </c>
      <c r="S606" s="172">
        <v>0</v>
      </c>
      <c r="T606" s="173">
        <f>S606*H606</f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174" t="s">
        <v>395</v>
      </c>
      <c r="AT606" s="174" t="s">
        <v>234</v>
      </c>
      <c r="AU606" s="174" t="s">
        <v>84</v>
      </c>
      <c r="AY606" s="18" t="s">
        <v>204</v>
      </c>
      <c r="BE606" s="175">
        <f>IF(N606="základní",J606,0)</f>
        <v>0</v>
      </c>
      <c r="BF606" s="175">
        <f>IF(N606="snížená",J606,0)</f>
        <v>0</v>
      </c>
      <c r="BG606" s="175">
        <f>IF(N606="zákl. přenesená",J606,0)</f>
        <v>0</v>
      </c>
      <c r="BH606" s="175">
        <f>IF(N606="sníž. přenesená",J606,0)</f>
        <v>0</v>
      </c>
      <c r="BI606" s="175">
        <f>IF(N606="nulová",J606,0)</f>
        <v>0</v>
      </c>
      <c r="BJ606" s="18" t="s">
        <v>82</v>
      </c>
      <c r="BK606" s="175">
        <f>ROUND(I606*H606,2)</f>
        <v>0</v>
      </c>
      <c r="BL606" s="18" t="s">
        <v>302</v>
      </c>
      <c r="BM606" s="174" t="s">
        <v>1055</v>
      </c>
    </row>
    <row r="607" spans="1:65" s="2" customFormat="1" ht="10">
      <c r="A607" s="33"/>
      <c r="B607" s="34"/>
      <c r="C607" s="33"/>
      <c r="D607" s="176" t="s">
        <v>213</v>
      </c>
      <c r="E607" s="33"/>
      <c r="F607" s="177" t="s">
        <v>1054</v>
      </c>
      <c r="G607" s="33"/>
      <c r="H607" s="33"/>
      <c r="I607" s="98"/>
      <c r="J607" s="33"/>
      <c r="K607" s="33"/>
      <c r="L607" s="34"/>
      <c r="M607" s="178"/>
      <c r="N607" s="179"/>
      <c r="O607" s="59"/>
      <c r="P607" s="59"/>
      <c r="Q607" s="59"/>
      <c r="R607" s="59"/>
      <c r="S607" s="59"/>
      <c r="T607" s="60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T607" s="18" t="s">
        <v>213</v>
      </c>
      <c r="AU607" s="18" t="s">
        <v>84</v>
      </c>
    </row>
    <row r="608" spans="1:65" s="2" customFormat="1" ht="18">
      <c r="A608" s="33"/>
      <c r="B608" s="34"/>
      <c r="C608" s="33"/>
      <c r="D608" s="176" t="s">
        <v>239</v>
      </c>
      <c r="E608" s="33"/>
      <c r="F608" s="198" t="s">
        <v>1056</v>
      </c>
      <c r="G608" s="33"/>
      <c r="H608" s="33"/>
      <c r="I608" s="98"/>
      <c r="J608" s="33"/>
      <c r="K608" s="33"/>
      <c r="L608" s="34"/>
      <c r="M608" s="178"/>
      <c r="N608" s="179"/>
      <c r="O608" s="59"/>
      <c r="P608" s="59"/>
      <c r="Q608" s="59"/>
      <c r="R608" s="59"/>
      <c r="S608" s="59"/>
      <c r="T608" s="60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T608" s="18" t="s">
        <v>239</v>
      </c>
      <c r="AU608" s="18" t="s">
        <v>84</v>
      </c>
    </row>
    <row r="609" spans="1:65" s="13" customFormat="1" ht="10">
      <c r="B609" s="180"/>
      <c r="D609" s="176" t="s">
        <v>215</v>
      </c>
      <c r="E609" s="181" t="s">
        <v>1</v>
      </c>
      <c r="F609" s="182" t="s">
        <v>1057</v>
      </c>
      <c r="H609" s="183">
        <v>4.4000000000000004</v>
      </c>
      <c r="I609" s="184"/>
      <c r="L609" s="180"/>
      <c r="M609" s="185"/>
      <c r="N609" s="186"/>
      <c r="O609" s="186"/>
      <c r="P609" s="186"/>
      <c r="Q609" s="186"/>
      <c r="R609" s="186"/>
      <c r="S609" s="186"/>
      <c r="T609" s="187"/>
      <c r="AT609" s="181" t="s">
        <v>215</v>
      </c>
      <c r="AU609" s="181" t="s">
        <v>84</v>
      </c>
      <c r="AV609" s="13" t="s">
        <v>84</v>
      </c>
      <c r="AW609" s="13" t="s">
        <v>31</v>
      </c>
      <c r="AX609" s="13" t="s">
        <v>82</v>
      </c>
      <c r="AY609" s="181" t="s">
        <v>204</v>
      </c>
    </row>
    <row r="610" spans="1:65" s="2" customFormat="1" ht="33" customHeight="1">
      <c r="A610" s="33"/>
      <c r="B610" s="162"/>
      <c r="C610" s="163" t="s">
        <v>1058</v>
      </c>
      <c r="D610" s="163" t="s">
        <v>207</v>
      </c>
      <c r="E610" s="164" t="s">
        <v>1059</v>
      </c>
      <c r="F610" s="165" t="s">
        <v>1060</v>
      </c>
      <c r="G610" s="166" t="s">
        <v>224</v>
      </c>
      <c r="H610" s="167">
        <v>8.5</v>
      </c>
      <c r="I610" s="168"/>
      <c r="J610" s="169">
        <f>ROUND(I610*H610,2)</f>
        <v>0</v>
      </c>
      <c r="K610" s="165" t="s">
        <v>211</v>
      </c>
      <c r="L610" s="34"/>
      <c r="M610" s="170" t="s">
        <v>1</v>
      </c>
      <c r="N610" s="171" t="s">
        <v>39</v>
      </c>
      <c r="O610" s="59"/>
      <c r="P610" s="172">
        <f>O610*H610</f>
        <v>0</v>
      </c>
      <c r="Q610" s="172">
        <v>0</v>
      </c>
      <c r="R610" s="172">
        <f>Q610*H610</f>
        <v>0</v>
      </c>
      <c r="S610" s="172">
        <v>0</v>
      </c>
      <c r="T610" s="173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74" t="s">
        <v>302</v>
      </c>
      <c r="AT610" s="174" t="s">
        <v>207</v>
      </c>
      <c r="AU610" s="174" t="s">
        <v>84</v>
      </c>
      <c r="AY610" s="18" t="s">
        <v>204</v>
      </c>
      <c r="BE610" s="175">
        <f>IF(N610="základní",J610,0)</f>
        <v>0</v>
      </c>
      <c r="BF610" s="175">
        <f>IF(N610="snížená",J610,0)</f>
        <v>0</v>
      </c>
      <c r="BG610" s="175">
        <f>IF(N610="zákl. přenesená",J610,0)</f>
        <v>0</v>
      </c>
      <c r="BH610" s="175">
        <f>IF(N610="sníž. přenesená",J610,0)</f>
        <v>0</v>
      </c>
      <c r="BI610" s="175">
        <f>IF(N610="nulová",J610,0)</f>
        <v>0</v>
      </c>
      <c r="BJ610" s="18" t="s">
        <v>82</v>
      </c>
      <c r="BK610" s="175">
        <f>ROUND(I610*H610,2)</f>
        <v>0</v>
      </c>
      <c r="BL610" s="18" t="s">
        <v>302</v>
      </c>
      <c r="BM610" s="174" t="s">
        <v>1061</v>
      </c>
    </row>
    <row r="611" spans="1:65" s="2" customFormat="1" ht="27">
      <c r="A611" s="33"/>
      <c r="B611" s="34"/>
      <c r="C611" s="33"/>
      <c r="D611" s="176" t="s">
        <v>213</v>
      </c>
      <c r="E611" s="33"/>
      <c r="F611" s="177" t="s">
        <v>1062</v>
      </c>
      <c r="G611" s="33"/>
      <c r="H611" s="33"/>
      <c r="I611" s="98"/>
      <c r="J611" s="33"/>
      <c r="K611" s="33"/>
      <c r="L611" s="34"/>
      <c r="M611" s="178"/>
      <c r="N611" s="179"/>
      <c r="O611" s="59"/>
      <c r="P611" s="59"/>
      <c r="Q611" s="59"/>
      <c r="R611" s="59"/>
      <c r="S611" s="59"/>
      <c r="T611" s="60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T611" s="18" t="s">
        <v>213</v>
      </c>
      <c r="AU611" s="18" t="s">
        <v>84</v>
      </c>
    </row>
    <row r="612" spans="1:65" s="2" customFormat="1" ht="27">
      <c r="A612" s="33"/>
      <c r="B612" s="34"/>
      <c r="C612" s="33"/>
      <c r="D612" s="176" t="s">
        <v>239</v>
      </c>
      <c r="E612" s="33"/>
      <c r="F612" s="198" t="s">
        <v>1063</v>
      </c>
      <c r="G612" s="33"/>
      <c r="H612" s="33"/>
      <c r="I612" s="98"/>
      <c r="J612" s="33"/>
      <c r="K612" s="33"/>
      <c r="L612" s="34"/>
      <c r="M612" s="178"/>
      <c r="N612" s="179"/>
      <c r="O612" s="59"/>
      <c r="P612" s="59"/>
      <c r="Q612" s="59"/>
      <c r="R612" s="59"/>
      <c r="S612" s="59"/>
      <c r="T612" s="60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T612" s="18" t="s">
        <v>239</v>
      </c>
      <c r="AU612" s="18" t="s">
        <v>84</v>
      </c>
    </row>
    <row r="613" spans="1:65" s="13" customFormat="1" ht="10">
      <c r="B613" s="180"/>
      <c r="D613" s="176" t="s">
        <v>215</v>
      </c>
      <c r="E613" s="181" t="s">
        <v>1</v>
      </c>
      <c r="F613" s="182" t="s">
        <v>1064</v>
      </c>
      <c r="H613" s="183">
        <v>8.5</v>
      </c>
      <c r="I613" s="184"/>
      <c r="L613" s="180"/>
      <c r="M613" s="185"/>
      <c r="N613" s="186"/>
      <c r="O613" s="186"/>
      <c r="P613" s="186"/>
      <c r="Q613" s="186"/>
      <c r="R613" s="186"/>
      <c r="S613" s="186"/>
      <c r="T613" s="187"/>
      <c r="AT613" s="181" t="s">
        <v>215</v>
      </c>
      <c r="AU613" s="181" t="s">
        <v>84</v>
      </c>
      <c r="AV613" s="13" t="s">
        <v>84</v>
      </c>
      <c r="AW613" s="13" t="s">
        <v>31</v>
      </c>
      <c r="AX613" s="13" t="s">
        <v>82</v>
      </c>
      <c r="AY613" s="181" t="s">
        <v>204</v>
      </c>
    </row>
    <row r="614" spans="1:65" s="2" customFormat="1" ht="33" customHeight="1">
      <c r="A614" s="33"/>
      <c r="B614" s="162"/>
      <c r="C614" s="163" t="s">
        <v>1065</v>
      </c>
      <c r="D614" s="163" t="s">
        <v>207</v>
      </c>
      <c r="E614" s="164" t="s">
        <v>1066</v>
      </c>
      <c r="F614" s="165" t="s">
        <v>1067</v>
      </c>
      <c r="G614" s="166" t="s">
        <v>224</v>
      </c>
      <c r="H614" s="167">
        <v>4.9749999999999996</v>
      </c>
      <c r="I614" s="168"/>
      <c r="J614" s="169">
        <f>ROUND(I614*H614,2)</f>
        <v>0</v>
      </c>
      <c r="K614" s="165" t="s">
        <v>211</v>
      </c>
      <c r="L614" s="34"/>
      <c r="M614" s="170" t="s">
        <v>1</v>
      </c>
      <c r="N614" s="171" t="s">
        <v>39</v>
      </c>
      <c r="O614" s="59"/>
      <c r="P614" s="172">
        <f>O614*H614</f>
        <v>0</v>
      </c>
      <c r="Q614" s="172">
        <v>0</v>
      </c>
      <c r="R614" s="172">
        <f>Q614*H614</f>
        <v>0</v>
      </c>
      <c r="S614" s="172">
        <v>0</v>
      </c>
      <c r="T614" s="173">
        <f>S614*H614</f>
        <v>0</v>
      </c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R614" s="174" t="s">
        <v>302</v>
      </c>
      <c r="AT614" s="174" t="s">
        <v>207</v>
      </c>
      <c r="AU614" s="174" t="s">
        <v>84</v>
      </c>
      <c r="AY614" s="18" t="s">
        <v>204</v>
      </c>
      <c r="BE614" s="175">
        <f>IF(N614="základní",J614,0)</f>
        <v>0</v>
      </c>
      <c r="BF614" s="175">
        <f>IF(N614="snížená",J614,0)</f>
        <v>0</v>
      </c>
      <c r="BG614" s="175">
        <f>IF(N614="zákl. přenesená",J614,0)</f>
        <v>0</v>
      </c>
      <c r="BH614" s="175">
        <f>IF(N614="sníž. přenesená",J614,0)</f>
        <v>0</v>
      </c>
      <c r="BI614" s="175">
        <f>IF(N614="nulová",J614,0)</f>
        <v>0</v>
      </c>
      <c r="BJ614" s="18" t="s">
        <v>82</v>
      </c>
      <c r="BK614" s="175">
        <f>ROUND(I614*H614,2)</f>
        <v>0</v>
      </c>
      <c r="BL614" s="18" t="s">
        <v>302</v>
      </c>
      <c r="BM614" s="174" t="s">
        <v>1068</v>
      </c>
    </row>
    <row r="615" spans="1:65" s="2" customFormat="1" ht="27">
      <c r="A615" s="33"/>
      <c r="B615" s="34"/>
      <c r="C615" s="33"/>
      <c r="D615" s="176" t="s">
        <v>213</v>
      </c>
      <c r="E615" s="33"/>
      <c r="F615" s="177" t="s">
        <v>1069</v>
      </c>
      <c r="G615" s="33"/>
      <c r="H615" s="33"/>
      <c r="I615" s="98"/>
      <c r="J615" s="33"/>
      <c r="K615" s="33"/>
      <c r="L615" s="34"/>
      <c r="M615" s="178"/>
      <c r="N615" s="179"/>
      <c r="O615" s="59"/>
      <c r="P615" s="59"/>
      <c r="Q615" s="59"/>
      <c r="R615" s="59"/>
      <c r="S615" s="59"/>
      <c r="T615" s="60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T615" s="18" t="s">
        <v>213</v>
      </c>
      <c r="AU615" s="18" t="s">
        <v>84</v>
      </c>
    </row>
    <row r="616" spans="1:65" s="13" customFormat="1" ht="10">
      <c r="B616" s="180"/>
      <c r="D616" s="176" t="s">
        <v>215</v>
      </c>
      <c r="E616" s="181" t="s">
        <v>1</v>
      </c>
      <c r="F616" s="182" t="s">
        <v>1038</v>
      </c>
      <c r="H616" s="183">
        <v>4.9749999999999996</v>
      </c>
      <c r="I616" s="184"/>
      <c r="L616" s="180"/>
      <c r="M616" s="185"/>
      <c r="N616" s="186"/>
      <c r="O616" s="186"/>
      <c r="P616" s="186"/>
      <c r="Q616" s="186"/>
      <c r="R616" s="186"/>
      <c r="S616" s="186"/>
      <c r="T616" s="187"/>
      <c r="AT616" s="181" t="s">
        <v>215</v>
      </c>
      <c r="AU616" s="181" t="s">
        <v>84</v>
      </c>
      <c r="AV616" s="13" t="s">
        <v>84</v>
      </c>
      <c r="AW616" s="13" t="s">
        <v>31</v>
      </c>
      <c r="AX616" s="13" t="s">
        <v>82</v>
      </c>
      <c r="AY616" s="181" t="s">
        <v>204</v>
      </c>
    </row>
    <row r="617" spans="1:65" s="2" customFormat="1" ht="33" customHeight="1">
      <c r="A617" s="33"/>
      <c r="B617" s="162"/>
      <c r="C617" s="163" t="s">
        <v>1070</v>
      </c>
      <c r="D617" s="163" t="s">
        <v>207</v>
      </c>
      <c r="E617" s="164" t="s">
        <v>1071</v>
      </c>
      <c r="F617" s="165" t="s">
        <v>1072</v>
      </c>
      <c r="G617" s="166" t="s">
        <v>224</v>
      </c>
      <c r="H617" s="167">
        <v>204.185</v>
      </c>
      <c r="I617" s="168"/>
      <c r="J617" s="169">
        <f>ROUND(I617*H617,2)</f>
        <v>0</v>
      </c>
      <c r="K617" s="165" t="s">
        <v>211</v>
      </c>
      <c r="L617" s="34"/>
      <c r="M617" s="170" t="s">
        <v>1</v>
      </c>
      <c r="N617" s="171" t="s">
        <v>39</v>
      </c>
      <c r="O617" s="59"/>
      <c r="P617" s="172">
        <f>O617*H617</f>
        <v>0</v>
      </c>
      <c r="Q617" s="172">
        <v>0</v>
      </c>
      <c r="R617" s="172">
        <f>Q617*H617</f>
        <v>0</v>
      </c>
      <c r="S617" s="172">
        <v>0</v>
      </c>
      <c r="T617" s="173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174" t="s">
        <v>302</v>
      </c>
      <c r="AT617" s="174" t="s">
        <v>207</v>
      </c>
      <c r="AU617" s="174" t="s">
        <v>84</v>
      </c>
      <c r="AY617" s="18" t="s">
        <v>204</v>
      </c>
      <c r="BE617" s="175">
        <f>IF(N617="základní",J617,0)</f>
        <v>0</v>
      </c>
      <c r="BF617" s="175">
        <f>IF(N617="snížená",J617,0)</f>
        <v>0</v>
      </c>
      <c r="BG617" s="175">
        <f>IF(N617="zákl. přenesená",J617,0)</f>
        <v>0</v>
      </c>
      <c r="BH617" s="175">
        <f>IF(N617="sníž. přenesená",J617,0)</f>
        <v>0</v>
      </c>
      <c r="BI617" s="175">
        <f>IF(N617="nulová",J617,0)</f>
        <v>0</v>
      </c>
      <c r="BJ617" s="18" t="s">
        <v>82</v>
      </c>
      <c r="BK617" s="175">
        <f>ROUND(I617*H617,2)</f>
        <v>0</v>
      </c>
      <c r="BL617" s="18" t="s">
        <v>302</v>
      </c>
      <c r="BM617" s="174" t="s">
        <v>1073</v>
      </c>
    </row>
    <row r="618" spans="1:65" s="2" customFormat="1" ht="27">
      <c r="A618" s="33"/>
      <c r="B618" s="34"/>
      <c r="C618" s="33"/>
      <c r="D618" s="176" t="s">
        <v>213</v>
      </c>
      <c r="E618" s="33"/>
      <c r="F618" s="177" t="s">
        <v>1074</v>
      </c>
      <c r="G618" s="33"/>
      <c r="H618" s="33"/>
      <c r="I618" s="98"/>
      <c r="J618" s="33"/>
      <c r="K618" s="33"/>
      <c r="L618" s="34"/>
      <c r="M618" s="178"/>
      <c r="N618" s="179"/>
      <c r="O618" s="59"/>
      <c r="P618" s="59"/>
      <c r="Q618" s="59"/>
      <c r="R618" s="59"/>
      <c r="S618" s="59"/>
      <c r="T618" s="60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T618" s="18" t="s">
        <v>213</v>
      </c>
      <c r="AU618" s="18" t="s">
        <v>84</v>
      </c>
    </row>
    <row r="619" spans="1:65" s="13" customFormat="1" ht="10">
      <c r="B619" s="180"/>
      <c r="D619" s="176" t="s">
        <v>215</v>
      </c>
      <c r="E619" s="181" t="s">
        <v>1</v>
      </c>
      <c r="F619" s="182" t="s">
        <v>1007</v>
      </c>
      <c r="H619" s="183">
        <v>204.185</v>
      </c>
      <c r="I619" s="184"/>
      <c r="L619" s="180"/>
      <c r="M619" s="185"/>
      <c r="N619" s="186"/>
      <c r="O619" s="186"/>
      <c r="P619" s="186"/>
      <c r="Q619" s="186"/>
      <c r="R619" s="186"/>
      <c r="S619" s="186"/>
      <c r="T619" s="187"/>
      <c r="AT619" s="181" t="s">
        <v>215</v>
      </c>
      <c r="AU619" s="181" t="s">
        <v>84</v>
      </c>
      <c r="AV619" s="13" t="s">
        <v>84</v>
      </c>
      <c r="AW619" s="13" t="s">
        <v>31</v>
      </c>
      <c r="AX619" s="13" t="s">
        <v>82</v>
      </c>
      <c r="AY619" s="181" t="s">
        <v>204</v>
      </c>
    </row>
    <row r="620" spans="1:65" s="2" customFormat="1" ht="33" customHeight="1">
      <c r="A620" s="33"/>
      <c r="B620" s="162"/>
      <c r="C620" s="163" t="s">
        <v>1075</v>
      </c>
      <c r="D620" s="163" t="s">
        <v>207</v>
      </c>
      <c r="E620" s="164" t="s">
        <v>1076</v>
      </c>
      <c r="F620" s="165" t="s">
        <v>1077</v>
      </c>
      <c r="G620" s="166" t="s">
        <v>224</v>
      </c>
      <c r="H620" s="167">
        <v>20.45</v>
      </c>
      <c r="I620" s="168"/>
      <c r="J620" s="169">
        <f>ROUND(I620*H620,2)</f>
        <v>0</v>
      </c>
      <c r="K620" s="165" t="s">
        <v>211</v>
      </c>
      <c r="L620" s="34"/>
      <c r="M620" s="170" t="s">
        <v>1</v>
      </c>
      <c r="N620" s="171" t="s">
        <v>39</v>
      </c>
      <c r="O620" s="59"/>
      <c r="P620" s="172">
        <f>O620*H620</f>
        <v>0</v>
      </c>
      <c r="Q620" s="172">
        <v>2.8E-3</v>
      </c>
      <c r="R620" s="172">
        <f>Q620*H620</f>
        <v>5.7259999999999998E-2</v>
      </c>
      <c r="S620" s="172">
        <v>0</v>
      </c>
      <c r="T620" s="173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174" t="s">
        <v>302</v>
      </c>
      <c r="AT620" s="174" t="s">
        <v>207</v>
      </c>
      <c r="AU620" s="174" t="s">
        <v>84</v>
      </c>
      <c r="AY620" s="18" t="s">
        <v>204</v>
      </c>
      <c r="BE620" s="175">
        <f>IF(N620="základní",J620,0)</f>
        <v>0</v>
      </c>
      <c r="BF620" s="175">
        <f>IF(N620="snížená",J620,0)</f>
        <v>0</v>
      </c>
      <c r="BG620" s="175">
        <f>IF(N620="zákl. přenesená",J620,0)</f>
        <v>0</v>
      </c>
      <c r="BH620" s="175">
        <f>IF(N620="sníž. přenesená",J620,0)</f>
        <v>0</v>
      </c>
      <c r="BI620" s="175">
        <f>IF(N620="nulová",J620,0)</f>
        <v>0</v>
      </c>
      <c r="BJ620" s="18" t="s">
        <v>82</v>
      </c>
      <c r="BK620" s="175">
        <f>ROUND(I620*H620,2)</f>
        <v>0</v>
      </c>
      <c r="BL620" s="18" t="s">
        <v>302</v>
      </c>
      <c r="BM620" s="174" t="s">
        <v>1078</v>
      </c>
    </row>
    <row r="621" spans="1:65" s="2" customFormat="1" ht="36">
      <c r="A621" s="33"/>
      <c r="B621" s="34"/>
      <c r="C621" s="33"/>
      <c r="D621" s="176" t="s">
        <v>213</v>
      </c>
      <c r="E621" s="33"/>
      <c r="F621" s="177" t="s">
        <v>1079</v>
      </c>
      <c r="G621" s="33"/>
      <c r="H621" s="33"/>
      <c r="I621" s="98"/>
      <c r="J621" s="33"/>
      <c r="K621" s="33"/>
      <c r="L621" s="34"/>
      <c r="M621" s="178"/>
      <c r="N621" s="179"/>
      <c r="O621" s="59"/>
      <c r="P621" s="59"/>
      <c r="Q621" s="59"/>
      <c r="R621" s="59"/>
      <c r="S621" s="59"/>
      <c r="T621" s="60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T621" s="18" t="s">
        <v>213</v>
      </c>
      <c r="AU621" s="18" t="s">
        <v>84</v>
      </c>
    </row>
    <row r="622" spans="1:65" s="15" customFormat="1" ht="10">
      <c r="B622" s="207"/>
      <c r="D622" s="176" t="s">
        <v>215</v>
      </c>
      <c r="E622" s="208" t="s">
        <v>1</v>
      </c>
      <c r="F622" s="209" t="s">
        <v>1029</v>
      </c>
      <c r="H622" s="208" t="s">
        <v>1</v>
      </c>
      <c r="I622" s="210"/>
      <c r="L622" s="207"/>
      <c r="M622" s="211"/>
      <c r="N622" s="212"/>
      <c r="O622" s="212"/>
      <c r="P622" s="212"/>
      <c r="Q622" s="212"/>
      <c r="R622" s="212"/>
      <c r="S622" s="212"/>
      <c r="T622" s="213"/>
      <c r="AT622" s="208" t="s">
        <v>215</v>
      </c>
      <c r="AU622" s="208" t="s">
        <v>84</v>
      </c>
      <c r="AV622" s="15" t="s">
        <v>82</v>
      </c>
      <c r="AW622" s="15" t="s">
        <v>31</v>
      </c>
      <c r="AX622" s="15" t="s">
        <v>74</v>
      </c>
      <c r="AY622" s="208" t="s">
        <v>204</v>
      </c>
    </row>
    <row r="623" spans="1:65" s="13" customFormat="1" ht="10">
      <c r="B623" s="180"/>
      <c r="D623" s="176" t="s">
        <v>215</v>
      </c>
      <c r="E623" s="181" t="s">
        <v>1</v>
      </c>
      <c r="F623" s="182" t="s">
        <v>1080</v>
      </c>
      <c r="H623" s="183">
        <v>7.0709999999999997</v>
      </c>
      <c r="I623" s="184"/>
      <c r="L623" s="180"/>
      <c r="M623" s="185"/>
      <c r="N623" s="186"/>
      <c r="O623" s="186"/>
      <c r="P623" s="186"/>
      <c r="Q623" s="186"/>
      <c r="R623" s="186"/>
      <c r="S623" s="186"/>
      <c r="T623" s="187"/>
      <c r="AT623" s="181" t="s">
        <v>215</v>
      </c>
      <c r="AU623" s="181" t="s">
        <v>84</v>
      </c>
      <c r="AV623" s="13" t="s">
        <v>84</v>
      </c>
      <c r="AW623" s="13" t="s">
        <v>31</v>
      </c>
      <c r="AX623" s="13" t="s">
        <v>74</v>
      </c>
      <c r="AY623" s="181" t="s">
        <v>204</v>
      </c>
    </row>
    <row r="624" spans="1:65" s="13" customFormat="1" ht="10">
      <c r="B624" s="180"/>
      <c r="D624" s="176" t="s">
        <v>215</v>
      </c>
      <c r="E624" s="181" t="s">
        <v>1</v>
      </c>
      <c r="F624" s="182" t="s">
        <v>1081</v>
      </c>
      <c r="H624" s="183">
        <v>8.5259999999999998</v>
      </c>
      <c r="I624" s="184"/>
      <c r="L624" s="180"/>
      <c r="M624" s="185"/>
      <c r="N624" s="186"/>
      <c r="O624" s="186"/>
      <c r="P624" s="186"/>
      <c r="Q624" s="186"/>
      <c r="R624" s="186"/>
      <c r="S624" s="186"/>
      <c r="T624" s="187"/>
      <c r="AT624" s="181" t="s">
        <v>215</v>
      </c>
      <c r="AU624" s="181" t="s">
        <v>84</v>
      </c>
      <c r="AV624" s="13" t="s">
        <v>84</v>
      </c>
      <c r="AW624" s="13" t="s">
        <v>31</v>
      </c>
      <c r="AX624" s="13" t="s">
        <v>74</v>
      </c>
      <c r="AY624" s="181" t="s">
        <v>204</v>
      </c>
    </row>
    <row r="625" spans="1:65" s="13" customFormat="1" ht="10">
      <c r="B625" s="180"/>
      <c r="D625" s="176" t="s">
        <v>215</v>
      </c>
      <c r="E625" s="181" t="s">
        <v>1</v>
      </c>
      <c r="F625" s="182" t="s">
        <v>1082</v>
      </c>
      <c r="H625" s="183">
        <v>4.633</v>
      </c>
      <c r="I625" s="184"/>
      <c r="L625" s="180"/>
      <c r="M625" s="185"/>
      <c r="N625" s="186"/>
      <c r="O625" s="186"/>
      <c r="P625" s="186"/>
      <c r="Q625" s="186"/>
      <c r="R625" s="186"/>
      <c r="S625" s="186"/>
      <c r="T625" s="187"/>
      <c r="AT625" s="181" t="s">
        <v>215</v>
      </c>
      <c r="AU625" s="181" t="s">
        <v>84</v>
      </c>
      <c r="AV625" s="13" t="s">
        <v>84</v>
      </c>
      <c r="AW625" s="13" t="s">
        <v>31</v>
      </c>
      <c r="AX625" s="13" t="s">
        <v>74</v>
      </c>
      <c r="AY625" s="181" t="s">
        <v>204</v>
      </c>
    </row>
    <row r="626" spans="1:65" s="13" customFormat="1" ht="10">
      <c r="B626" s="180"/>
      <c r="D626" s="176" t="s">
        <v>215</v>
      </c>
      <c r="E626" s="181" t="s">
        <v>1</v>
      </c>
      <c r="F626" s="182" t="s">
        <v>1083</v>
      </c>
      <c r="H626" s="183">
        <v>0.22</v>
      </c>
      <c r="I626" s="184"/>
      <c r="L626" s="180"/>
      <c r="M626" s="185"/>
      <c r="N626" s="186"/>
      <c r="O626" s="186"/>
      <c r="P626" s="186"/>
      <c r="Q626" s="186"/>
      <c r="R626" s="186"/>
      <c r="S626" s="186"/>
      <c r="T626" s="187"/>
      <c r="AT626" s="181" t="s">
        <v>215</v>
      </c>
      <c r="AU626" s="181" t="s">
        <v>84</v>
      </c>
      <c r="AV626" s="13" t="s">
        <v>84</v>
      </c>
      <c r="AW626" s="13" t="s">
        <v>31</v>
      </c>
      <c r="AX626" s="13" t="s">
        <v>74</v>
      </c>
      <c r="AY626" s="181" t="s">
        <v>204</v>
      </c>
    </row>
    <row r="627" spans="1:65" s="14" customFormat="1" ht="10">
      <c r="B627" s="199"/>
      <c r="D627" s="176" t="s">
        <v>215</v>
      </c>
      <c r="E627" s="200" t="s">
        <v>129</v>
      </c>
      <c r="F627" s="201" t="s">
        <v>270</v>
      </c>
      <c r="H627" s="202">
        <v>20.45</v>
      </c>
      <c r="I627" s="203"/>
      <c r="L627" s="199"/>
      <c r="M627" s="204"/>
      <c r="N627" s="205"/>
      <c r="O627" s="205"/>
      <c r="P627" s="205"/>
      <c r="Q627" s="205"/>
      <c r="R627" s="205"/>
      <c r="S627" s="205"/>
      <c r="T627" s="206"/>
      <c r="AT627" s="200" t="s">
        <v>215</v>
      </c>
      <c r="AU627" s="200" t="s">
        <v>84</v>
      </c>
      <c r="AV627" s="14" t="s">
        <v>132</v>
      </c>
      <c r="AW627" s="14" t="s">
        <v>31</v>
      </c>
      <c r="AX627" s="14" t="s">
        <v>82</v>
      </c>
      <c r="AY627" s="200" t="s">
        <v>204</v>
      </c>
    </row>
    <row r="628" spans="1:65" s="2" customFormat="1" ht="33" customHeight="1">
      <c r="A628" s="33"/>
      <c r="B628" s="162"/>
      <c r="C628" s="188" t="s">
        <v>1084</v>
      </c>
      <c r="D628" s="188" t="s">
        <v>234</v>
      </c>
      <c r="E628" s="189" t="s">
        <v>1085</v>
      </c>
      <c r="F628" s="190" t="s">
        <v>1086</v>
      </c>
      <c r="G628" s="191" t="s">
        <v>230</v>
      </c>
      <c r="H628" s="192">
        <v>249.94399999999999</v>
      </c>
      <c r="I628" s="193"/>
      <c r="J628" s="194">
        <f>ROUND(I628*H628,2)</f>
        <v>0</v>
      </c>
      <c r="K628" s="190" t="s">
        <v>211</v>
      </c>
      <c r="L628" s="195"/>
      <c r="M628" s="196" t="s">
        <v>1</v>
      </c>
      <c r="N628" s="197" t="s">
        <v>39</v>
      </c>
      <c r="O628" s="59"/>
      <c r="P628" s="172">
        <f>O628*H628</f>
        <v>0</v>
      </c>
      <c r="Q628" s="172">
        <v>1.16E-3</v>
      </c>
      <c r="R628" s="172">
        <f>Q628*H628</f>
        <v>0.28993503999999998</v>
      </c>
      <c r="S628" s="172">
        <v>0</v>
      </c>
      <c r="T628" s="173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74" t="s">
        <v>395</v>
      </c>
      <c r="AT628" s="174" t="s">
        <v>234</v>
      </c>
      <c r="AU628" s="174" t="s">
        <v>84</v>
      </c>
      <c r="AY628" s="18" t="s">
        <v>204</v>
      </c>
      <c r="BE628" s="175">
        <f>IF(N628="základní",J628,0)</f>
        <v>0</v>
      </c>
      <c r="BF628" s="175">
        <f>IF(N628="snížená",J628,0)</f>
        <v>0</v>
      </c>
      <c r="BG628" s="175">
        <f>IF(N628="zákl. přenesená",J628,0)</f>
        <v>0</v>
      </c>
      <c r="BH628" s="175">
        <f>IF(N628="sníž. přenesená",J628,0)</f>
        <v>0</v>
      </c>
      <c r="BI628" s="175">
        <f>IF(N628="nulová",J628,0)</f>
        <v>0</v>
      </c>
      <c r="BJ628" s="18" t="s">
        <v>82</v>
      </c>
      <c r="BK628" s="175">
        <f>ROUND(I628*H628,2)</f>
        <v>0</v>
      </c>
      <c r="BL628" s="18" t="s">
        <v>302</v>
      </c>
      <c r="BM628" s="174" t="s">
        <v>1087</v>
      </c>
    </row>
    <row r="629" spans="1:65" s="2" customFormat="1" ht="18">
      <c r="A629" s="33"/>
      <c r="B629" s="34"/>
      <c r="C629" s="33"/>
      <c r="D629" s="176" t="s">
        <v>213</v>
      </c>
      <c r="E629" s="33"/>
      <c r="F629" s="177" t="s">
        <v>1086</v>
      </c>
      <c r="G629" s="33"/>
      <c r="H629" s="33"/>
      <c r="I629" s="98"/>
      <c r="J629" s="33"/>
      <c r="K629" s="33"/>
      <c r="L629" s="34"/>
      <c r="M629" s="178"/>
      <c r="N629" s="179"/>
      <c r="O629" s="59"/>
      <c r="P629" s="59"/>
      <c r="Q629" s="59"/>
      <c r="R629" s="59"/>
      <c r="S629" s="59"/>
      <c r="T629" s="60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T629" s="18" t="s">
        <v>213</v>
      </c>
      <c r="AU629" s="18" t="s">
        <v>84</v>
      </c>
    </row>
    <row r="630" spans="1:65" s="2" customFormat="1" ht="18">
      <c r="A630" s="33"/>
      <c r="B630" s="34"/>
      <c r="C630" s="33"/>
      <c r="D630" s="176" t="s">
        <v>239</v>
      </c>
      <c r="E630" s="33"/>
      <c r="F630" s="198" t="s">
        <v>1088</v>
      </c>
      <c r="G630" s="33"/>
      <c r="H630" s="33"/>
      <c r="I630" s="98"/>
      <c r="J630" s="33"/>
      <c r="K630" s="33"/>
      <c r="L630" s="34"/>
      <c r="M630" s="178"/>
      <c r="N630" s="179"/>
      <c r="O630" s="59"/>
      <c r="P630" s="59"/>
      <c r="Q630" s="59"/>
      <c r="R630" s="59"/>
      <c r="S630" s="59"/>
      <c r="T630" s="60"/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T630" s="18" t="s">
        <v>239</v>
      </c>
      <c r="AU630" s="18" t="s">
        <v>84</v>
      </c>
    </row>
    <row r="631" spans="1:65" s="13" customFormat="1" ht="10">
      <c r="B631" s="180"/>
      <c r="D631" s="176" t="s">
        <v>215</v>
      </c>
      <c r="E631" s="181" t="s">
        <v>1</v>
      </c>
      <c r="F631" s="182" t="s">
        <v>1089</v>
      </c>
      <c r="H631" s="183">
        <v>249.94399999999999</v>
      </c>
      <c r="I631" s="184"/>
      <c r="L631" s="180"/>
      <c r="M631" s="185"/>
      <c r="N631" s="186"/>
      <c r="O631" s="186"/>
      <c r="P631" s="186"/>
      <c r="Q631" s="186"/>
      <c r="R631" s="186"/>
      <c r="S631" s="186"/>
      <c r="T631" s="187"/>
      <c r="AT631" s="181" t="s">
        <v>215</v>
      </c>
      <c r="AU631" s="181" t="s">
        <v>84</v>
      </c>
      <c r="AV631" s="13" t="s">
        <v>84</v>
      </c>
      <c r="AW631" s="13" t="s">
        <v>31</v>
      </c>
      <c r="AX631" s="13" t="s">
        <v>82</v>
      </c>
      <c r="AY631" s="181" t="s">
        <v>204</v>
      </c>
    </row>
    <row r="632" spans="1:65" s="2" customFormat="1" ht="33" customHeight="1">
      <c r="A632" s="33"/>
      <c r="B632" s="162"/>
      <c r="C632" s="163" t="s">
        <v>1090</v>
      </c>
      <c r="D632" s="163" t="s">
        <v>207</v>
      </c>
      <c r="E632" s="164" t="s">
        <v>1091</v>
      </c>
      <c r="F632" s="165" t="s">
        <v>1092</v>
      </c>
      <c r="G632" s="166" t="s">
        <v>224</v>
      </c>
      <c r="H632" s="167">
        <v>0.84</v>
      </c>
      <c r="I632" s="168"/>
      <c r="J632" s="169">
        <f>ROUND(I632*H632,2)</f>
        <v>0</v>
      </c>
      <c r="K632" s="165" t="s">
        <v>611</v>
      </c>
      <c r="L632" s="34"/>
      <c r="M632" s="170" t="s">
        <v>1</v>
      </c>
      <c r="N632" s="171" t="s">
        <v>39</v>
      </c>
      <c r="O632" s="59"/>
      <c r="P632" s="172">
        <f>O632*H632</f>
        <v>0</v>
      </c>
      <c r="Q632" s="172">
        <v>6.3000000000000003E-4</v>
      </c>
      <c r="R632" s="172">
        <f>Q632*H632</f>
        <v>5.2919999999999996E-4</v>
      </c>
      <c r="S632" s="172">
        <v>0</v>
      </c>
      <c r="T632" s="173">
        <f>S632*H632</f>
        <v>0</v>
      </c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R632" s="174" t="s">
        <v>302</v>
      </c>
      <c r="AT632" s="174" t="s">
        <v>207</v>
      </c>
      <c r="AU632" s="174" t="s">
        <v>84</v>
      </c>
      <c r="AY632" s="18" t="s">
        <v>204</v>
      </c>
      <c r="BE632" s="175">
        <f>IF(N632="základní",J632,0)</f>
        <v>0</v>
      </c>
      <c r="BF632" s="175">
        <f>IF(N632="snížená",J632,0)</f>
        <v>0</v>
      </c>
      <c r="BG632" s="175">
        <f>IF(N632="zákl. přenesená",J632,0)</f>
        <v>0</v>
      </c>
      <c r="BH632" s="175">
        <f>IF(N632="sníž. přenesená",J632,0)</f>
        <v>0</v>
      </c>
      <c r="BI632" s="175">
        <f>IF(N632="nulová",J632,0)</f>
        <v>0</v>
      </c>
      <c r="BJ632" s="18" t="s">
        <v>82</v>
      </c>
      <c r="BK632" s="175">
        <f>ROUND(I632*H632,2)</f>
        <v>0</v>
      </c>
      <c r="BL632" s="18" t="s">
        <v>302</v>
      </c>
      <c r="BM632" s="174" t="s">
        <v>1093</v>
      </c>
    </row>
    <row r="633" spans="1:65" s="2" customFormat="1" ht="18">
      <c r="A633" s="33"/>
      <c r="B633" s="34"/>
      <c r="C633" s="33"/>
      <c r="D633" s="176" t="s">
        <v>213</v>
      </c>
      <c r="E633" s="33"/>
      <c r="F633" s="177" t="s">
        <v>1094</v>
      </c>
      <c r="G633" s="33"/>
      <c r="H633" s="33"/>
      <c r="I633" s="98"/>
      <c r="J633" s="33"/>
      <c r="K633" s="33"/>
      <c r="L633" s="34"/>
      <c r="M633" s="178"/>
      <c r="N633" s="179"/>
      <c r="O633" s="59"/>
      <c r="P633" s="59"/>
      <c r="Q633" s="59"/>
      <c r="R633" s="59"/>
      <c r="S633" s="59"/>
      <c r="T633" s="60"/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T633" s="18" t="s">
        <v>213</v>
      </c>
      <c r="AU633" s="18" t="s">
        <v>84</v>
      </c>
    </row>
    <row r="634" spans="1:65" s="13" customFormat="1" ht="10">
      <c r="B634" s="180"/>
      <c r="D634" s="176" t="s">
        <v>215</v>
      </c>
      <c r="E634" s="181" t="s">
        <v>151</v>
      </c>
      <c r="F634" s="182" t="s">
        <v>1095</v>
      </c>
      <c r="H634" s="183">
        <v>0.84</v>
      </c>
      <c r="I634" s="184"/>
      <c r="L634" s="180"/>
      <c r="M634" s="185"/>
      <c r="N634" s="186"/>
      <c r="O634" s="186"/>
      <c r="P634" s="186"/>
      <c r="Q634" s="186"/>
      <c r="R634" s="186"/>
      <c r="S634" s="186"/>
      <c r="T634" s="187"/>
      <c r="AT634" s="181" t="s">
        <v>215</v>
      </c>
      <c r="AU634" s="181" t="s">
        <v>84</v>
      </c>
      <c r="AV634" s="13" t="s">
        <v>84</v>
      </c>
      <c r="AW634" s="13" t="s">
        <v>31</v>
      </c>
      <c r="AX634" s="13" t="s">
        <v>82</v>
      </c>
      <c r="AY634" s="181" t="s">
        <v>204</v>
      </c>
    </row>
    <row r="635" spans="1:65" s="2" customFormat="1" ht="22" customHeight="1">
      <c r="A635" s="33"/>
      <c r="B635" s="162"/>
      <c r="C635" s="188" t="s">
        <v>1096</v>
      </c>
      <c r="D635" s="188" t="s">
        <v>234</v>
      </c>
      <c r="E635" s="189" t="s">
        <v>1097</v>
      </c>
      <c r="F635" s="190" t="s">
        <v>1098</v>
      </c>
      <c r="G635" s="191" t="s">
        <v>224</v>
      </c>
      <c r="H635" s="192">
        <v>0.92400000000000004</v>
      </c>
      <c r="I635" s="193"/>
      <c r="J635" s="194">
        <f>ROUND(I635*H635,2)</f>
        <v>0</v>
      </c>
      <c r="K635" s="190" t="s">
        <v>611</v>
      </c>
      <c r="L635" s="195"/>
      <c r="M635" s="196" t="s">
        <v>1</v>
      </c>
      <c r="N635" s="197" t="s">
        <v>39</v>
      </c>
      <c r="O635" s="59"/>
      <c r="P635" s="172">
        <f>O635*H635</f>
        <v>0</v>
      </c>
      <c r="Q635" s="172">
        <v>0.01</v>
      </c>
      <c r="R635" s="172">
        <f>Q635*H635</f>
        <v>9.2399999999999999E-3</v>
      </c>
      <c r="S635" s="172">
        <v>0</v>
      </c>
      <c r="T635" s="173">
        <f>S635*H635</f>
        <v>0</v>
      </c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R635" s="174" t="s">
        <v>395</v>
      </c>
      <c r="AT635" s="174" t="s">
        <v>234</v>
      </c>
      <c r="AU635" s="174" t="s">
        <v>84</v>
      </c>
      <c r="AY635" s="18" t="s">
        <v>204</v>
      </c>
      <c r="BE635" s="175">
        <f>IF(N635="základní",J635,0)</f>
        <v>0</v>
      </c>
      <c r="BF635" s="175">
        <f>IF(N635="snížená",J635,0)</f>
        <v>0</v>
      </c>
      <c r="BG635" s="175">
        <f>IF(N635="zákl. přenesená",J635,0)</f>
        <v>0</v>
      </c>
      <c r="BH635" s="175">
        <f>IF(N635="sníž. přenesená",J635,0)</f>
        <v>0</v>
      </c>
      <c r="BI635" s="175">
        <f>IF(N635="nulová",J635,0)</f>
        <v>0</v>
      </c>
      <c r="BJ635" s="18" t="s">
        <v>82</v>
      </c>
      <c r="BK635" s="175">
        <f>ROUND(I635*H635,2)</f>
        <v>0</v>
      </c>
      <c r="BL635" s="18" t="s">
        <v>302</v>
      </c>
      <c r="BM635" s="174" t="s">
        <v>1099</v>
      </c>
    </row>
    <row r="636" spans="1:65" s="2" customFormat="1" ht="18">
      <c r="A636" s="33"/>
      <c r="B636" s="34"/>
      <c r="C636" s="33"/>
      <c r="D636" s="176" t="s">
        <v>213</v>
      </c>
      <c r="E636" s="33"/>
      <c r="F636" s="177" t="s">
        <v>1098</v>
      </c>
      <c r="G636" s="33"/>
      <c r="H636" s="33"/>
      <c r="I636" s="98"/>
      <c r="J636" s="33"/>
      <c r="K636" s="33"/>
      <c r="L636" s="34"/>
      <c r="M636" s="178"/>
      <c r="N636" s="179"/>
      <c r="O636" s="59"/>
      <c r="P636" s="59"/>
      <c r="Q636" s="59"/>
      <c r="R636" s="59"/>
      <c r="S636" s="59"/>
      <c r="T636" s="60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T636" s="18" t="s">
        <v>213</v>
      </c>
      <c r="AU636" s="18" t="s">
        <v>84</v>
      </c>
    </row>
    <row r="637" spans="1:65" s="2" customFormat="1" ht="18">
      <c r="A637" s="33"/>
      <c r="B637" s="34"/>
      <c r="C637" s="33"/>
      <c r="D637" s="176" t="s">
        <v>239</v>
      </c>
      <c r="E637" s="33"/>
      <c r="F637" s="198" t="s">
        <v>1100</v>
      </c>
      <c r="G637" s="33"/>
      <c r="H637" s="33"/>
      <c r="I637" s="98"/>
      <c r="J637" s="33"/>
      <c r="K637" s="33"/>
      <c r="L637" s="34"/>
      <c r="M637" s="178"/>
      <c r="N637" s="179"/>
      <c r="O637" s="59"/>
      <c r="P637" s="59"/>
      <c r="Q637" s="59"/>
      <c r="R637" s="59"/>
      <c r="S637" s="59"/>
      <c r="T637" s="60"/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T637" s="18" t="s">
        <v>239</v>
      </c>
      <c r="AU637" s="18" t="s">
        <v>84</v>
      </c>
    </row>
    <row r="638" spans="1:65" s="13" customFormat="1" ht="10">
      <c r="B638" s="180"/>
      <c r="D638" s="176" t="s">
        <v>215</v>
      </c>
      <c r="E638" s="181" t="s">
        <v>1</v>
      </c>
      <c r="F638" s="182" t="s">
        <v>1101</v>
      </c>
      <c r="H638" s="183">
        <v>0.92400000000000004</v>
      </c>
      <c r="I638" s="184"/>
      <c r="L638" s="180"/>
      <c r="M638" s="185"/>
      <c r="N638" s="186"/>
      <c r="O638" s="186"/>
      <c r="P638" s="186"/>
      <c r="Q638" s="186"/>
      <c r="R638" s="186"/>
      <c r="S638" s="186"/>
      <c r="T638" s="187"/>
      <c r="AT638" s="181" t="s">
        <v>215</v>
      </c>
      <c r="AU638" s="181" t="s">
        <v>84</v>
      </c>
      <c r="AV638" s="13" t="s">
        <v>84</v>
      </c>
      <c r="AW638" s="13" t="s">
        <v>31</v>
      </c>
      <c r="AX638" s="13" t="s">
        <v>82</v>
      </c>
      <c r="AY638" s="181" t="s">
        <v>204</v>
      </c>
    </row>
    <row r="639" spans="1:65" s="2" customFormat="1" ht="22" customHeight="1">
      <c r="A639" s="33"/>
      <c r="B639" s="162"/>
      <c r="C639" s="163" t="s">
        <v>1102</v>
      </c>
      <c r="D639" s="163" t="s">
        <v>207</v>
      </c>
      <c r="E639" s="164" t="s">
        <v>1103</v>
      </c>
      <c r="F639" s="165" t="s">
        <v>1104</v>
      </c>
      <c r="G639" s="166" t="s">
        <v>254</v>
      </c>
      <c r="H639" s="167">
        <v>4.2140000000000004</v>
      </c>
      <c r="I639" s="168"/>
      <c r="J639" s="169">
        <f>ROUND(I639*H639,2)</f>
        <v>0</v>
      </c>
      <c r="K639" s="165" t="s">
        <v>211</v>
      </c>
      <c r="L639" s="34"/>
      <c r="M639" s="170" t="s">
        <v>1</v>
      </c>
      <c r="N639" s="171" t="s">
        <v>39</v>
      </c>
      <c r="O639" s="59"/>
      <c r="P639" s="172">
        <f>O639*H639</f>
        <v>0</v>
      </c>
      <c r="Q639" s="172">
        <v>0</v>
      </c>
      <c r="R639" s="172">
        <f>Q639*H639</f>
        <v>0</v>
      </c>
      <c r="S639" s="172">
        <v>0</v>
      </c>
      <c r="T639" s="173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74" t="s">
        <v>302</v>
      </c>
      <c r="AT639" s="174" t="s">
        <v>207</v>
      </c>
      <c r="AU639" s="174" t="s">
        <v>84</v>
      </c>
      <c r="AY639" s="18" t="s">
        <v>204</v>
      </c>
      <c r="BE639" s="175">
        <f>IF(N639="základní",J639,0)</f>
        <v>0</v>
      </c>
      <c r="BF639" s="175">
        <f>IF(N639="snížená",J639,0)</f>
        <v>0</v>
      </c>
      <c r="BG639" s="175">
        <f>IF(N639="zákl. přenesená",J639,0)</f>
        <v>0</v>
      </c>
      <c r="BH639" s="175">
        <f>IF(N639="sníž. přenesená",J639,0)</f>
        <v>0</v>
      </c>
      <c r="BI639" s="175">
        <f>IF(N639="nulová",J639,0)</f>
        <v>0</v>
      </c>
      <c r="BJ639" s="18" t="s">
        <v>82</v>
      </c>
      <c r="BK639" s="175">
        <f>ROUND(I639*H639,2)</f>
        <v>0</v>
      </c>
      <c r="BL639" s="18" t="s">
        <v>302</v>
      </c>
      <c r="BM639" s="174" t="s">
        <v>1105</v>
      </c>
    </row>
    <row r="640" spans="1:65" s="2" customFormat="1" ht="36">
      <c r="A640" s="33"/>
      <c r="B640" s="34"/>
      <c r="C640" s="33"/>
      <c r="D640" s="176" t="s">
        <v>213</v>
      </c>
      <c r="E640" s="33"/>
      <c r="F640" s="177" t="s">
        <v>1106</v>
      </c>
      <c r="G640" s="33"/>
      <c r="H640" s="33"/>
      <c r="I640" s="98"/>
      <c r="J640" s="33"/>
      <c r="K640" s="33"/>
      <c r="L640" s="34"/>
      <c r="M640" s="178"/>
      <c r="N640" s="179"/>
      <c r="O640" s="59"/>
      <c r="P640" s="59"/>
      <c r="Q640" s="59"/>
      <c r="R640" s="59"/>
      <c r="S640" s="59"/>
      <c r="T640" s="60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T640" s="18" t="s">
        <v>213</v>
      </c>
      <c r="AU640" s="18" t="s">
        <v>84</v>
      </c>
    </row>
    <row r="641" spans="1:65" s="12" customFormat="1" ht="22.75" customHeight="1">
      <c r="B641" s="149"/>
      <c r="D641" s="150" t="s">
        <v>73</v>
      </c>
      <c r="E641" s="160" t="s">
        <v>1107</v>
      </c>
      <c r="F641" s="160" t="s">
        <v>1108</v>
      </c>
      <c r="I641" s="152"/>
      <c r="J641" s="161">
        <f>BK641</f>
        <v>0</v>
      </c>
      <c r="L641" s="149"/>
      <c r="M641" s="154"/>
      <c r="N641" s="155"/>
      <c r="O641" s="155"/>
      <c r="P641" s="156">
        <f>SUM(P642:P655)</f>
        <v>0</v>
      </c>
      <c r="Q641" s="155"/>
      <c r="R641" s="156">
        <f>SUM(R642:R655)</f>
        <v>3.4767999999999999E-3</v>
      </c>
      <c r="S641" s="155"/>
      <c r="T641" s="157">
        <f>SUM(T642:T655)</f>
        <v>0</v>
      </c>
      <c r="AR641" s="150" t="s">
        <v>84</v>
      </c>
      <c r="AT641" s="158" t="s">
        <v>73</v>
      </c>
      <c r="AU641" s="158" t="s">
        <v>82</v>
      </c>
      <c r="AY641" s="150" t="s">
        <v>204</v>
      </c>
      <c r="BK641" s="159">
        <f>SUM(BK642:BK655)</f>
        <v>0</v>
      </c>
    </row>
    <row r="642" spans="1:65" s="2" customFormat="1" ht="22" customHeight="1">
      <c r="A642" s="33"/>
      <c r="B642" s="162"/>
      <c r="C642" s="163" t="s">
        <v>1109</v>
      </c>
      <c r="D642" s="163" t="s">
        <v>207</v>
      </c>
      <c r="E642" s="164" t="s">
        <v>1110</v>
      </c>
      <c r="F642" s="165" t="s">
        <v>1111</v>
      </c>
      <c r="G642" s="166" t="s">
        <v>224</v>
      </c>
      <c r="H642" s="167">
        <v>74.58</v>
      </c>
      <c r="I642" s="168"/>
      <c r="J642" s="169">
        <f>ROUND(I642*H642,2)</f>
        <v>0</v>
      </c>
      <c r="K642" s="165" t="s">
        <v>211</v>
      </c>
      <c r="L642" s="34"/>
      <c r="M642" s="170" t="s">
        <v>1</v>
      </c>
      <c r="N642" s="171" t="s">
        <v>39</v>
      </c>
      <c r="O642" s="59"/>
      <c r="P642" s="172">
        <f>O642*H642</f>
        <v>0</v>
      </c>
      <c r="Q642" s="172">
        <v>0</v>
      </c>
      <c r="R642" s="172">
        <f>Q642*H642</f>
        <v>0</v>
      </c>
      <c r="S642" s="172">
        <v>0</v>
      </c>
      <c r="T642" s="173">
        <f>S642*H642</f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174" t="s">
        <v>302</v>
      </c>
      <c r="AT642" s="174" t="s">
        <v>207</v>
      </c>
      <c r="AU642" s="174" t="s">
        <v>84</v>
      </c>
      <c r="AY642" s="18" t="s">
        <v>204</v>
      </c>
      <c r="BE642" s="175">
        <f>IF(N642="základní",J642,0)</f>
        <v>0</v>
      </c>
      <c r="BF642" s="175">
        <f>IF(N642="snížená",J642,0)</f>
        <v>0</v>
      </c>
      <c r="BG642" s="175">
        <f>IF(N642="zákl. přenesená",J642,0)</f>
        <v>0</v>
      </c>
      <c r="BH642" s="175">
        <f>IF(N642="sníž. přenesená",J642,0)</f>
        <v>0</v>
      </c>
      <c r="BI642" s="175">
        <f>IF(N642="nulová",J642,0)</f>
        <v>0</v>
      </c>
      <c r="BJ642" s="18" t="s">
        <v>82</v>
      </c>
      <c r="BK642" s="175">
        <f>ROUND(I642*H642,2)</f>
        <v>0</v>
      </c>
      <c r="BL642" s="18" t="s">
        <v>302</v>
      </c>
      <c r="BM642" s="174" t="s">
        <v>1112</v>
      </c>
    </row>
    <row r="643" spans="1:65" s="2" customFormat="1" ht="18">
      <c r="A643" s="33"/>
      <c r="B643" s="34"/>
      <c r="C643" s="33"/>
      <c r="D643" s="176" t="s">
        <v>213</v>
      </c>
      <c r="E643" s="33"/>
      <c r="F643" s="177" t="s">
        <v>1113</v>
      </c>
      <c r="G643" s="33"/>
      <c r="H643" s="33"/>
      <c r="I643" s="98"/>
      <c r="J643" s="33"/>
      <c r="K643" s="33"/>
      <c r="L643" s="34"/>
      <c r="M643" s="178"/>
      <c r="N643" s="179"/>
      <c r="O643" s="59"/>
      <c r="P643" s="59"/>
      <c r="Q643" s="59"/>
      <c r="R643" s="59"/>
      <c r="S643" s="59"/>
      <c r="T643" s="60"/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T643" s="18" t="s">
        <v>213</v>
      </c>
      <c r="AU643" s="18" t="s">
        <v>84</v>
      </c>
    </row>
    <row r="644" spans="1:65" s="13" customFormat="1" ht="10">
      <c r="B644" s="180"/>
      <c r="D644" s="176" t="s">
        <v>215</v>
      </c>
      <c r="E644" s="181" t="s">
        <v>1</v>
      </c>
      <c r="F644" s="182" t="s">
        <v>1114</v>
      </c>
      <c r="H644" s="183">
        <v>19.84</v>
      </c>
      <c r="I644" s="184"/>
      <c r="L644" s="180"/>
      <c r="M644" s="185"/>
      <c r="N644" s="186"/>
      <c r="O644" s="186"/>
      <c r="P644" s="186"/>
      <c r="Q644" s="186"/>
      <c r="R644" s="186"/>
      <c r="S644" s="186"/>
      <c r="T644" s="187"/>
      <c r="AT644" s="181" t="s">
        <v>215</v>
      </c>
      <c r="AU644" s="181" t="s">
        <v>84</v>
      </c>
      <c r="AV644" s="13" t="s">
        <v>84</v>
      </c>
      <c r="AW644" s="13" t="s">
        <v>31</v>
      </c>
      <c r="AX644" s="13" t="s">
        <v>74</v>
      </c>
      <c r="AY644" s="181" t="s">
        <v>204</v>
      </c>
    </row>
    <row r="645" spans="1:65" s="13" customFormat="1" ht="30">
      <c r="B645" s="180"/>
      <c r="D645" s="176" t="s">
        <v>215</v>
      </c>
      <c r="E645" s="181" t="s">
        <v>1</v>
      </c>
      <c r="F645" s="182" t="s">
        <v>1115</v>
      </c>
      <c r="H645" s="183">
        <v>54.74</v>
      </c>
      <c r="I645" s="184"/>
      <c r="L645" s="180"/>
      <c r="M645" s="185"/>
      <c r="N645" s="186"/>
      <c r="O645" s="186"/>
      <c r="P645" s="186"/>
      <c r="Q645" s="186"/>
      <c r="R645" s="186"/>
      <c r="S645" s="186"/>
      <c r="T645" s="187"/>
      <c r="AT645" s="181" t="s">
        <v>215</v>
      </c>
      <c r="AU645" s="181" t="s">
        <v>84</v>
      </c>
      <c r="AV645" s="13" t="s">
        <v>84</v>
      </c>
      <c r="AW645" s="13" t="s">
        <v>31</v>
      </c>
      <c r="AX645" s="13" t="s">
        <v>74</v>
      </c>
      <c r="AY645" s="181" t="s">
        <v>204</v>
      </c>
    </row>
    <row r="646" spans="1:65" s="14" customFormat="1" ht="10">
      <c r="B646" s="199"/>
      <c r="D646" s="176" t="s">
        <v>215</v>
      </c>
      <c r="E646" s="200" t="s">
        <v>112</v>
      </c>
      <c r="F646" s="201" t="s">
        <v>270</v>
      </c>
      <c r="H646" s="202">
        <v>74.58</v>
      </c>
      <c r="I646" s="203"/>
      <c r="L646" s="199"/>
      <c r="M646" s="204"/>
      <c r="N646" s="205"/>
      <c r="O646" s="205"/>
      <c r="P646" s="205"/>
      <c r="Q646" s="205"/>
      <c r="R646" s="205"/>
      <c r="S646" s="205"/>
      <c r="T646" s="206"/>
      <c r="AT646" s="200" t="s">
        <v>215</v>
      </c>
      <c r="AU646" s="200" t="s">
        <v>84</v>
      </c>
      <c r="AV646" s="14" t="s">
        <v>132</v>
      </c>
      <c r="AW646" s="14" t="s">
        <v>31</v>
      </c>
      <c r="AX646" s="14" t="s">
        <v>82</v>
      </c>
      <c r="AY646" s="200" t="s">
        <v>204</v>
      </c>
    </row>
    <row r="647" spans="1:65" s="2" customFormat="1" ht="33" customHeight="1">
      <c r="A647" s="33"/>
      <c r="B647" s="162"/>
      <c r="C647" s="163" t="s">
        <v>1116</v>
      </c>
      <c r="D647" s="163" t="s">
        <v>207</v>
      </c>
      <c r="E647" s="164" t="s">
        <v>1117</v>
      </c>
      <c r="F647" s="165" t="s">
        <v>1118</v>
      </c>
      <c r="G647" s="166" t="s">
        <v>224</v>
      </c>
      <c r="H647" s="167">
        <v>8.48</v>
      </c>
      <c r="I647" s="168"/>
      <c r="J647" s="169">
        <f>ROUND(I647*H647,2)</f>
        <v>0</v>
      </c>
      <c r="K647" s="165" t="s">
        <v>211</v>
      </c>
      <c r="L647" s="34"/>
      <c r="M647" s="170" t="s">
        <v>1</v>
      </c>
      <c r="N647" s="171" t="s">
        <v>39</v>
      </c>
      <c r="O647" s="59"/>
      <c r="P647" s="172">
        <f>O647*H647</f>
        <v>0</v>
      </c>
      <c r="Q647" s="172">
        <v>1.7000000000000001E-4</v>
      </c>
      <c r="R647" s="172">
        <f>Q647*H647</f>
        <v>1.4416000000000001E-3</v>
      </c>
      <c r="S647" s="172">
        <v>0</v>
      </c>
      <c r="T647" s="173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174" t="s">
        <v>302</v>
      </c>
      <c r="AT647" s="174" t="s">
        <v>207</v>
      </c>
      <c r="AU647" s="174" t="s">
        <v>84</v>
      </c>
      <c r="AY647" s="18" t="s">
        <v>204</v>
      </c>
      <c r="BE647" s="175">
        <f>IF(N647="základní",J647,0)</f>
        <v>0</v>
      </c>
      <c r="BF647" s="175">
        <f>IF(N647="snížená",J647,0)</f>
        <v>0</v>
      </c>
      <c r="BG647" s="175">
        <f>IF(N647="zákl. přenesená",J647,0)</f>
        <v>0</v>
      </c>
      <c r="BH647" s="175">
        <f>IF(N647="sníž. přenesená",J647,0)</f>
        <v>0</v>
      </c>
      <c r="BI647" s="175">
        <f>IF(N647="nulová",J647,0)</f>
        <v>0</v>
      </c>
      <c r="BJ647" s="18" t="s">
        <v>82</v>
      </c>
      <c r="BK647" s="175">
        <f>ROUND(I647*H647,2)</f>
        <v>0</v>
      </c>
      <c r="BL647" s="18" t="s">
        <v>302</v>
      </c>
      <c r="BM647" s="174" t="s">
        <v>1119</v>
      </c>
    </row>
    <row r="648" spans="1:65" s="2" customFormat="1" ht="27">
      <c r="A648" s="33"/>
      <c r="B648" s="34"/>
      <c r="C648" s="33"/>
      <c r="D648" s="176" t="s">
        <v>213</v>
      </c>
      <c r="E648" s="33"/>
      <c r="F648" s="177" t="s">
        <v>1120</v>
      </c>
      <c r="G648" s="33"/>
      <c r="H648" s="33"/>
      <c r="I648" s="98"/>
      <c r="J648" s="33"/>
      <c r="K648" s="33"/>
      <c r="L648" s="34"/>
      <c r="M648" s="178"/>
      <c r="N648" s="179"/>
      <c r="O648" s="59"/>
      <c r="P648" s="59"/>
      <c r="Q648" s="59"/>
      <c r="R648" s="59"/>
      <c r="S648" s="59"/>
      <c r="T648" s="60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T648" s="18" t="s">
        <v>213</v>
      </c>
      <c r="AU648" s="18" t="s">
        <v>84</v>
      </c>
    </row>
    <row r="649" spans="1:65" s="13" customFormat="1" ht="10">
      <c r="B649" s="180"/>
      <c r="D649" s="176" t="s">
        <v>215</v>
      </c>
      <c r="E649" s="181" t="s">
        <v>147</v>
      </c>
      <c r="F649" s="182" t="s">
        <v>1121</v>
      </c>
      <c r="H649" s="183">
        <v>8.48</v>
      </c>
      <c r="I649" s="184"/>
      <c r="L649" s="180"/>
      <c r="M649" s="185"/>
      <c r="N649" s="186"/>
      <c r="O649" s="186"/>
      <c r="P649" s="186"/>
      <c r="Q649" s="186"/>
      <c r="R649" s="186"/>
      <c r="S649" s="186"/>
      <c r="T649" s="187"/>
      <c r="AT649" s="181" t="s">
        <v>215</v>
      </c>
      <c r="AU649" s="181" t="s">
        <v>84</v>
      </c>
      <c r="AV649" s="13" t="s">
        <v>84</v>
      </c>
      <c r="AW649" s="13" t="s">
        <v>31</v>
      </c>
      <c r="AX649" s="13" t="s">
        <v>82</v>
      </c>
      <c r="AY649" s="181" t="s">
        <v>204</v>
      </c>
    </row>
    <row r="650" spans="1:65" s="2" customFormat="1" ht="22" customHeight="1">
      <c r="A650" s="33"/>
      <c r="B650" s="162"/>
      <c r="C650" s="163" t="s">
        <v>1122</v>
      </c>
      <c r="D650" s="163" t="s">
        <v>207</v>
      </c>
      <c r="E650" s="164" t="s">
        <v>1123</v>
      </c>
      <c r="F650" s="165" t="s">
        <v>1124</v>
      </c>
      <c r="G650" s="166" t="s">
        <v>224</v>
      </c>
      <c r="H650" s="167">
        <v>8.48</v>
      </c>
      <c r="I650" s="168"/>
      <c r="J650" s="169">
        <f>ROUND(I650*H650,2)</f>
        <v>0</v>
      </c>
      <c r="K650" s="165" t="s">
        <v>211</v>
      </c>
      <c r="L650" s="34"/>
      <c r="M650" s="170" t="s">
        <v>1</v>
      </c>
      <c r="N650" s="171" t="s">
        <v>39</v>
      </c>
      <c r="O650" s="59"/>
      <c r="P650" s="172">
        <f>O650*H650</f>
        <v>0</v>
      </c>
      <c r="Q650" s="172">
        <v>1.2E-4</v>
      </c>
      <c r="R650" s="172">
        <f>Q650*H650</f>
        <v>1.0176E-3</v>
      </c>
      <c r="S650" s="172">
        <v>0</v>
      </c>
      <c r="T650" s="173">
        <f>S650*H650</f>
        <v>0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174" t="s">
        <v>302</v>
      </c>
      <c r="AT650" s="174" t="s">
        <v>207</v>
      </c>
      <c r="AU650" s="174" t="s">
        <v>84</v>
      </c>
      <c r="AY650" s="18" t="s">
        <v>204</v>
      </c>
      <c r="BE650" s="175">
        <f>IF(N650="základní",J650,0)</f>
        <v>0</v>
      </c>
      <c r="BF650" s="175">
        <f>IF(N650="snížená",J650,0)</f>
        <v>0</v>
      </c>
      <c r="BG650" s="175">
        <f>IF(N650="zákl. přenesená",J650,0)</f>
        <v>0</v>
      </c>
      <c r="BH650" s="175">
        <f>IF(N650="sníž. přenesená",J650,0)</f>
        <v>0</v>
      </c>
      <c r="BI650" s="175">
        <f>IF(N650="nulová",J650,0)</f>
        <v>0</v>
      </c>
      <c r="BJ650" s="18" t="s">
        <v>82</v>
      </c>
      <c r="BK650" s="175">
        <f>ROUND(I650*H650,2)</f>
        <v>0</v>
      </c>
      <c r="BL650" s="18" t="s">
        <v>302</v>
      </c>
      <c r="BM650" s="174" t="s">
        <v>1125</v>
      </c>
    </row>
    <row r="651" spans="1:65" s="2" customFormat="1" ht="18">
      <c r="A651" s="33"/>
      <c r="B651" s="34"/>
      <c r="C651" s="33"/>
      <c r="D651" s="176" t="s">
        <v>213</v>
      </c>
      <c r="E651" s="33"/>
      <c r="F651" s="177" t="s">
        <v>1126</v>
      </c>
      <c r="G651" s="33"/>
      <c r="H651" s="33"/>
      <c r="I651" s="98"/>
      <c r="J651" s="33"/>
      <c r="K651" s="33"/>
      <c r="L651" s="34"/>
      <c r="M651" s="178"/>
      <c r="N651" s="179"/>
      <c r="O651" s="59"/>
      <c r="P651" s="59"/>
      <c r="Q651" s="59"/>
      <c r="R651" s="59"/>
      <c r="S651" s="59"/>
      <c r="T651" s="60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T651" s="18" t="s">
        <v>213</v>
      </c>
      <c r="AU651" s="18" t="s">
        <v>84</v>
      </c>
    </row>
    <row r="652" spans="1:65" s="13" customFormat="1" ht="10">
      <c r="B652" s="180"/>
      <c r="D652" s="176" t="s">
        <v>215</v>
      </c>
      <c r="E652" s="181" t="s">
        <v>1</v>
      </c>
      <c r="F652" s="182" t="s">
        <v>147</v>
      </c>
      <c r="H652" s="183">
        <v>8.48</v>
      </c>
      <c r="I652" s="184"/>
      <c r="L652" s="180"/>
      <c r="M652" s="185"/>
      <c r="N652" s="186"/>
      <c r="O652" s="186"/>
      <c r="P652" s="186"/>
      <c r="Q652" s="186"/>
      <c r="R652" s="186"/>
      <c r="S652" s="186"/>
      <c r="T652" s="187"/>
      <c r="AT652" s="181" t="s">
        <v>215</v>
      </c>
      <c r="AU652" s="181" t="s">
        <v>84</v>
      </c>
      <c r="AV652" s="13" t="s">
        <v>84</v>
      </c>
      <c r="AW652" s="13" t="s">
        <v>31</v>
      </c>
      <c r="AX652" s="13" t="s">
        <v>82</v>
      </c>
      <c r="AY652" s="181" t="s">
        <v>204</v>
      </c>
    </row>
    <row r="653" spans="1:65" s="2" customFormat="1" ht="33" customHeight="1">
      <c r="A653" s="33"/>
      <c r="B653" s="162"/>
      <c r="C653" s="163" t="s">
        <v>1127</v>
      </c>
      <c r="D653" s="163" t="s">
        <v>207</v>
      </c>
      <c r="E653" s="164" t="s">
        <v>1128</v>
      </c>
      <c r="F653" s="165" t="s">
        <v>1129</v>
      </c>
      <c r="G653" s="166" t="s">
        <v>224</v>
      </c>
      <c r="H653" s="167">
        <v>8.48</v>
      </c>
      <c r="I653" s="168"/>
      <c r="J653" s="169">
        <f>ROUND(I653*H653,2)</f>
        <v>0</v>
      </c>
      <c r="K653" s="165" t="s">
        <v>211</v>
      </c>
      <c r="L653" s="34"/>
      <c r="M653" s="170" t="s">
        <v>1</v>
      </c>
      <c r="N653" s="171" t="s">
        <v>39</v>
      </c>
      <c r="O653" s="59"/>
      <c r="P653" s="172">
        <f>O653*H653</f>
        <v>0</v>
      </c>
      <c r="Q653" s="172">
        <v>1.2E-4</v>
      </c>
      <c r="R653" s="172">
        <f>Q653*H653</f>
        <v>1.0176E-3</v>
      </c>
      <c r="S653" s="172">
        <v>0</v>
      </c>
      <c r="T653" s="173">
        <f>S653*H653</f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174" t="s">
        <v>302</v>
      </c>
      <c r="AT653" s="174" t="s">
        <v>207</v>
      </c>
      <c r="AU653" s="174" t="s">
        <v>84</v>
      </c>
      <c r="AY653" s="18" t="s">
        <v>204</v>
      </c>
      <c r="BE653" s="175">
        <f>IF(N653="základní",J653,0)</f>
        <v>0</v>
      </c>
      <c r="BF653" s="175">
        <f>IF(N653="snížená",J653,0)</f>
        <v>0</v>
      </c>
      <c r="BG653" s="175">
        <f>IF(N653="zákl. přenesená",J653,0)</f>
        <v>0</v>
      </c>
      <c r="BH653" s="175">
        <f>IF(N653="sníž. přenesená",J653,0)</f>
        <v>0</v>
      </c>
      <c r="BI653" s="175">
        <f>IF(N653="nulová",J653,0)</f>
        <v>0</v>
      </c>
      <c r="BJ653" s="18" t="s">
        <v>82</v>
      </c>
      <c r="BK653" s="175">
        <f>ROUND(I653*H653,2)</f>
        <v>0</v>
      </c>
      <c r="BL653" s="18" t="s">
        <v>302</v>
      </c>
      <c r="BM653" s="174" t="s">
        <v>1130</v>
      </c>
    </row>
    <row r="654" spans="1:65" s="2" customFormat="1" ht="18">
      <c r="A654" s="33"/>
      <c r="B654" s="34"/>
      <c r="C654" s="33"/>
      <c r="D654" s="176" t="s">
        <v>213</v>
      </c>
      <c r="E654" s="33"/>
      <c r="F654" s="177" t="s">
        <v>1131</v>
      </c>
      <c r="G654" s="33"/>
      <c r="H654" s="33"/>
      <c r="I654" s="98"/>
      <c r="J654" s="33"/>
      <c r="K654" s="33"/>
      <c r="L654" s="34"/>
      <c r="M654" s="178"/>
      <c r="N654" s="179"/>
      <c r="O654" s="59"/>
      <c r="P654" s="59"/>
      <c r="Q654" s="59"/>
      <c r="R654" s="59"/>
      <c r="S654" s="59"/>
      <c r="T654" s="60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T654" s="18" t="s">
        <v>213</v>
      </c>
      <c r="AU654" s="18" t="s">
        <v>84</v>
      </c>
    </row>
    <row r="655" spans="1:65" s="13" customFormat="1" ht="10">
      <c r="B655" s="180"/>
      <c r="D655" s="176" t="s">
        <v>215</v>
      </c>
      <c r="E655" s="181" t="s">
        <v>1</v>
      </c>
      <c r="F655" s="182" t="s">
        <v>147</v>
      </c>
      <c r="H655" s="183">
        <v>8.48</v>
      </c>
      <c r="I655" s="184"/>
      <c r="L655" s="180"/>
      <c r="M655" s="185"/>
      <c r="N655" s="186"/>
      <c r="O655" s="186"/>
      <c r="P655" s="186"/>
      <c r="Q655" s="186"/>
      <c r="R655" s="186"/>
      <c r="S655" s="186"/>
      <c r="T655" s="187"/>
      <c r="AT655" s="181" t="s">
        <v>215</v>
      </c>
      <c r="AU655" s="181" t="s">
        <v>84</v>
      </c>
      <c r="AV655" s="13" t="s">
        <v>84</v>
      </c>
      <c r="AW655" s="13" t="s">
        <v>31</v>
      </c>
      <c r="AX655" s="13" t="s">
        <v>82</v>
      </c>
      <c r="AY655" s="181" t="s">
        <v>204</v>
      </c>
    </row>
    <row r="656" spans="1:65" s="12" customFormat="1" ht="22.75" customHeight="1">
      <c r="B656" s="149"/>
      <c r="D656" s="150" t="s">
        <v>73</v>
      </c>
      <c r="E656" s="160" t="s">
        <v>1132</v>
      </c>
      <c r="F656" s="160" t="s">
        <v>1133</v>
      </c>
      <c r="I656" s="152"/>
      <c r="J656" s="161">
        <f>BK656</f>
        <v>0</v>
      </c>
      <c r="L656" s="149"/>
      <c r="M656" s="154"/>
      <c r="N656" s="155"/>
      <c r="O656" s="155"/>
      <c r="P656" s="156">
        <f>SUM(P657:P662)</f>
        <v>0</v>
      </c>
      <c r="Q656" s="155"/>
      <c r="R656" s="156">
        <f>SUM(R657:R662)</f>
        <v>1.985688E-2</v>
      </c>
      <c r="S656" s="155"/>
      <c r="T656" s="157">
        <f>SUM(T657:T662)</f>
        <v>4.6208600000000001E-3</v>
      </c>
      <c r="AR656" s="150" t="s">
        <v>84</v>
      </c>
      <c r="AT656" s="158" t="s">
        <v>73</v>
      </c>
      <c r="AU656" s="158" t="s">
        <v>82</v>
      </c>
      <c r="AY656" s="150" t="s">
        <v>204</v>
      </c>
      <c r="BK656" s="159">
        <f>SUM(BK657:BK662)</f>
        <v>0</v>
      </c>
    </row>
    <row r="657" spans="1:65" s="2" customFormat="1" ht="22" customHeight="1">
      <c r="A657" s="33"/>
      <c r="B657" s="162"/>
      <c r="C657" s="163" t="s">
        <v>1134</v>
      </c>
      <c r="D657" s="163" t="s">
        <v>207</v>
      </c>
      <c r="E657" s="164" t="s">
        <v>1135</v>
      </c>
      <c r="F657" s="165" t="s">
        <v>1136</v>
      </c>
      <c r="G657" s="166" t="s">
        <v>224</v>
      </c>
      <c r="H657" s="167">
        <v>14.906000000000001</v>
      </c>
      <c r="I657" s="168"/>
      <c r="J657" s="169">
        <f>ROUND(I657*H657,2)</f>
        <v>0</v>
      </c>
      <c r="K657" s="165" t="s">
        <v>211</v>
      </c>
      <c r="L657" s="34"/>
      <c r="M657" s="170" t="s">
        <v>1</v>
      </c>
      <c r="N657" s="171" t="s">
        <v>39</v>
      </c>
      <c r="O657" s="59"/>
      <c r="P657" s="172">
        <f>O657*H657</f>
        <v>0</v>
      </c>
      <c r="Q657" s="172">
        <v>1E-3</v>
      </c>
      <c r="R657" s="172">
        <f>Q657*H657</f>
        <v>1.4906000000000001E-2</v>
      </c>
      <c r="S657" s="172">
        <v>3.1E-4</v>
      </c>
      <c r="T657" s="173">
        <f>S657*H657</f>
        <v>4.6208600000000001E-3</v>
      </c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R657" s="174" t="s">
        <v>302</v>
      </c>
      <c r="AT657" s="174" t="s">
        <v>207</v>
      </c>
      <c r="AU657" s="174" t="s">
        <v>84</v>
      </c>
      <c r="AY657" s="18" t="s">
        <v>204</v>
      </c>
      <c r="BE657" s="175">
        <f>IF(N657="základní",J657,0)</f>
        <v>0</v>
      </c>
      <c r="BF657" s="175">
        <f>IF(N657="snížená",J657,0)</f>
        <v>0</v>
      </c>
      <c r="BG657" s="175">
        <f>IF(N657="zákl. přenesená",J657,0)</f>
        <v>0</v>
      </c>
      <c r="BH657" s="175">
        <f>IF(N657="sníž. přenesená",J657,0)</f>
        <v>0</v>
      </c>
      <c r="BI657" s="175">
        <f>IF(N657="nulová",J657,0)</f>
        <v>0</v>
      </c>
      <c r="BJ657" s="18" t="s">
        <v>82</v>
      </c>
      <c r="BK657" s="175">
        <f>ROUND(I657*H657,2)</f>
        <v>0</v>
      </c>
      <c r="BL657" s="18" t="s">
        <v>302</v>
      </c>
      <c r="BM657" s="174" t="s">
        <v>1137</v>
      </c>
    </row>
    <row r="658" spans="1:65" s="2" customFormat="1" ht="18">
      <c r="A658" s="33"/>
      <c r="B658" s="34"/>
      <c r="C658" s="33"/>
      <c r="D658" s="176" t="s">
        <v>213</v>
      </c>
      <c r="E658" s="33"/>
      <c r="F658" s="177" t="s">
        <v>1138</v>
      </c>
      <c r="G658" s="33"/>
      <c r="H658" s="33"/>
      <c r="I658" s="98"/>
      <c r="J658" s="33"/>
      <c r="K658" s="33"/>
      <c r="L658" s="34"/>
      <c r="M658" s="178"/>
      <c r="N658" s="179"/>
      <c r="O658" s="59"/>
      <c r="P658" s="59"/>
      <c r="Q658" s="59"/>
      <c r="R658" s="59"/>
      <c r="S658" s="59"/>
      <c r="T658" s="60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T658" s="18" t="s">
        <v>213</v>
      </c>
      <c r="AU658" s="18" t="s">
        <v>84</v>
      </c>
    </row>
    <row r="659" spans="1:65" s="13" customFormat="1" ht="10">
      <c r="B659" s="180"/>
      <c r="D659" s="176" t="s">
        <v>215</v>
      </c>
      <c r="E659" s="181" t="s">
        <v>135</v>
      </c>
      <c r="F659" s="182" t="s">
        <v>1139</v>
      </c>
      <c r="H659" s="183">
        <v>14.906000000000001</v>
      </c>
      <c r="I659" s="184"/>
      <c r="L659" s="180"/>
      <c r="M659" s="185"/>
      <c r="N659" s="186"/>
      <c r="O659" s="186"/>
      <c r="P659" s="186"/>
      <c r="Q659" s="186"/>
      <c r="R659" s="186"/>
      <c r="S659" s="186"/>
      <c r="T659" s="187"/>
      <c r="AT659" s="181" t="s">
        <v>215</v>
      </c>
      <c r="AU659" s="181" t="s">
        <v>84</v>
      </c>
      <c r="AV659" s="13" t="s">
        <v>84</v>
      </c>
      <c r="AW659" s="13" t="s">
        <v>31</v>
      </c>
      <c r="AX659" s="13" t="s">
        <v>82</v>
      </c>
      <c r="AY659" s="181" t="s">
        <v>204</v>
      </c>
    </row>
    <row r="660" spans="1:65" s="2" customFormat="1" ht="33" customHeight="1">
      <c r="A660" s="33"/>
      <c r="B660" s="162"/>
      <c r="C660" s="163" t="s">
        <v>1140</v>
      </c>
      <c r="D660" s="163" t="s">
        <v>207</v>
      </c>
      <c r="E660" s="164" t="s">
        <v>1141</v>
      </c>
      <c r="F660" s="165" t="s">
        <v>1142</v>
      </c>
      <c r="G660" s="166" t="s">
        <v>224</v>
      </c>
      <c r="H660" s="167">
        <v>17.071999999999999</v>
      </c>
      <c r="I660" s="168"/>
      <c r="J660" s="169">
        <f>ROUND(I660*H660,2)</f>
        <v>0</v>
      </c>
      <c r="K660" s="165" t="s">
        <v>211</v>
      </c>
      <c r="L660" s="34"/>
      <c r="M660" s="170" t="s">
        <v>1</v>
      </c>
      <c r="N660" s="171" t="s">
        <v>39</v>
      </c>
      <c r="O660" s="59"/>
      <c r="P660" s="172">
        <f>O660*H660</f>
        <v>0</v>
      </c>
      <c r="Q660" s="172">
        <v>2.9E-4</v>
      </c>
      <c r="R660" s="172">
        <f>Q660*H660</f>
        <v>4.9508799999999995E-3</v>
      </c>
      <c r="S660" s="172">
        <v>0</v>
      </c>
      <c r="T660" s="173">
        <f>S660*H660</f>
        <v>0</v>
      </c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R660" s="174" t="s">
        <v>302</v>
      </c>
      <c r="AT660" s="174" t="s">
        <v>207</v>
      </c>
      <c r="AU660" s="174" t="s">
        <v>84</v>
      </c>
      <c r="AY660" s="18" t="s">
        <v>204</v>
      </c>
      <c r="BE660" s="175">
        <f>IF(N660="základní",J660,0)</f>
        <v>0</v>
      </c>
      <c r="BF660" s="175">
        <f>IF(N660="snížená",J660,0)</f>
        <v>0</v>
      </c>
      <c r="BG660" s="175">
        <f>IF(N660="zákl. přenesená",J660,0)</f>
        <v>0</v>
      </c>
      <c r="BH660" s="175">
        <f>IF(N660="sníž. přenesená",J660,0)</f>
        <v>0</v>
      </c>
      <c r="BI660" s="175">
        <f>IF(N660="nulová",J660,0)</f>
        <v>0</v>
      </c>
      <c r="BJ660" s="18" t="s">
        <v>82</v>
      </c>
      <c r="BK660" s="175">
        <f>ROUND(I660*H660,2)</f>
        <v>0</v>
      </c>
      <c r="BL660" s="18" t="s">
        <v>302</v>
      </c>
      <c r="BM660" s="174" t="s">
        <v>1143</v>
      </c>
    </row>
    <row r="661" spans="1:65" s="2" customFormat="1" ht="36">
      <c r="A661" s="33"/>
      <c r="B661" s="34"/>
      <c r="C661" s="33"/>
      <c r="D661" s="176" t="s">
        <v>213</v>
      </c>
      <c r="E661" s="33"/>
      <c r="F661" s="177" t="s">
        <v>1144</v>
      </c>
      <c r="G661" s="33"/>
      <c r="H661" s="33"/>
      <c r="I661" s="98"/>
      <c r="J661" s="33"/>
      <c r="K661" s="33"/>
      <c r="L661" s="34"/>
      <c r="M661" s="178"/>
      <c r="N661" s="179"/>
      <c r="O661" s="59"/>
      <c r="P661" s="59"/>
      <c r="Q661" s="59"/>
      <c r="R661" s="59"/>
      <c r="S661" s="59"/>
      <c r="T661" s="60"/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T661" s="18" t="s">
        <v>213</v>
      </c>
      <c r="AU661" s="18" t="s">
        <v>84</v>
      </c>
    </row>
    <row r="662" spans="1:65" s="13" customFormat="1" ht="10">
      <c r="B662" s="180"/>
      <c r="D662" s="176" t="s">
        <v>215</v>
      </c>
      <c r="E662" s="181" t="s">
        <v>1</v>
      </c>
      <c r="F662" s="182" t="s">
        <v>1145</v>
      </c>
      <c r="H662" s="183">
        <v>17.071999999999999</v>
      </c>
      <c r="I662" s="184"/>
      <c r="L662" s="180"/>
      <c r="M662" s="185"/>
      <c r="N662" s="186"/>
      <c r="O662" s="186"/>
      <c r="P662" s="186"/>
      <c r="Q662" s="186"/>
      <c r="R662" s="186"/>
      <c r="S662" s="186"/>
      <c r="T662" s="187"/>
      <c r="AT662" s="181" t="s">
        <v>215</v>
      </c>
      <c r="AU662" s="181" t="s">
        <v>84</v>
      </c>
      <c r="AV662" s="13" t="s">
        <v>84</v>
      </c>
      <c r="AW662" s="13" t="s">
        <v>31</v>
      </c>
      <c r="AX662" s="13" t="s">
        <v>82</v>
      </c>
      <c r="AY662" s="181" t="s">
        <v>204</v>
      </c>
    </row>
    <row r="663" spans="1:65" s="12" customFormat="1" ht="22.75" customHeight="1">
      <c r="B663" s="149"/>
      <c r="D663" s="150" t="s">
        <v>73</v>
      </c>
      <c r="E663" s="160" t="s">
        <v>1146</v>
      </c>
      <c r="F663" s="160" t="s">
        <v>1147</v>
      </c>
      <c r="I663" s="152"/>
      <c r="J663" s="161">
        <f>BK663</f>
        <v>0</v>
      </c>
      <c r="L663" s="149"/>
      <c r="M663" s="154"/>
      <c r="N663" s="155"/>
      <c r="O663" s="155"/>
      <c r="P663" s="156">
        <f>SUM(P664:P673)</f>
        <v>0</v>
      </c>
      <c r="Q663" s="155"/>
      <c r="R663" s="156">
        <f>SUM(R664:R673)</f>
        <v>0.21940000000000001</v>
      </c>
      <c r="S663" s="155"/>
      <c r="T663" s="157">
        <f>SUM(T664:T673)</f>
        <v>0</v>
      </c>
      <c r="AR663" s="150" t="s">
        <v>84</v>
      </c>
      <c r="AT663" s="158" t="s">
        <v>73</v>
      </c>
      <c r="AU663" s="158" t="s">
        <v>82</v>
      </c>
      <c r="AY663" s="150" t="s">
        <v>204</v>
      </c>
      <c r="BK663" s="159">
        <f>SUM(BK664:BK673)</f>
        <v>0</v>
      </c>
    </row>
    <row r="664" spans="1:65" s="2" customFormat="1" ht="55" customHeight="1">
      <c r="A664" s="33"/>
      <c r="B664" s="162"/>
      <c r="C664" s="163" t="s">
        <v>1148</v>
      </c>
      <c r="D664" s="163" t="s">
        <v>207</v>
      </c>
      <c r="E664" s="164" t="s">
        <v>1149</v>
      </c>
      <c r="F664" s="165" t="s">
        <v>1150</v>
      </c>
      <c r="G664" s="166" t="s">
        <v>224</v>
      </c>
      <c r="H664" s="167">
        <v>109.7</v>
      </c>
      <c r="I664" s="168"/>
      <c r="J664" s="169">
        <f>ROUND(I664*H664,2)</f>
        <v>0</v>
      </c>
      <c r="K664" s="165" t="s">
        <v>1</v>
      </c>
      <c r="L664" s="34"/>
      <c r="M664" s="170" t="s">
        <v>1</v>
      </c>
      <c r="N664" s="171" t="s">
        <v>39</v>
      </c>
      <c r="O664" s="59"/>
      <c r="P664" s="172">
        <f>O664*H664</f>
        <v>0</v>
      </c>
      <c r="Q664" s="172">
        <v>2E-3</v>
      </c>
      <c r="R664" s="172">
        <f>Q664*H664</f>
        <v>0.21940000000000001</v>
      </c>
      <c r="S664" s="172">
        <v>0</v>
      </c>
      <c r="T664" s="173">
        <f>S664*H664</f>
        <v>0</v>
      </c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R664" s="174" t="s">
        <v>302</v>
      </c>
      <c r="AT664" s="174" t="s">
        <v>207</v>
      </c>
      <c r="AU664" s="174" t="s">
        <v>84</v>
      </c>
      <c r="AY664" s="18" t="s">
        <v>204</v>
      </c>
      <c r="BE664" s="175">
        <f>IF(N664="základní",J664,0)</f>
        <v>0</v>
      </c>
      <c r="BF664" s="175">
        <f>IF(N664="snížená",J664,0)</f>
        <v>0</v>
      </c>
      <c r="BG664" s="175">
        <f>IF(N664="zákl. přenesená",J664,0)</f>
        <v>0</v>
      </c>
      <c r="BH664" s="175">
        <f>IF(N664="sníž. přenesená",J664,0)</f>
        <v>0</v>
      </c>
      <c r="BI664" s="175">
        <f>IF(N664="nulová",J664,0)</f>
        <v>0</v>
      </c>
      <c r="BJ664" s="18" t="s">
        <v>82</v>
      </c>
      <c r="BK664" s="175">
        <f>ROUND(I664*H664,2)</f>
        <v>0</v>
      </c>
      <c r="BL664" s="18" t="s">
        <v>302</v>
      </c>
      <c r="BM664" s="174" t="s">
        <v>1151</v>
      </c>
    </row>
    <row r="665" spans="1:65" s="2" customFormat="1" ht="27">
      <c r="A665" s="33"/>
      <c r="B665" s="34"/>
      <c r="C665" s="33"/>
      <c r="D665" s="176" t="s">
        <v>213</v>
      </c>
      <c r="E665" s="33"/>
      <c r="F665" s="177" t="s">
        <v>1150</v>
      </c>
      <c r="G665" s="33"/>
      <c r="H665" s="33"/>
      <c r="I665" s="98"/>
      <c r="J665" s="33"/>
      <c r="K665" s="33"/>
      <c r="L665" s="34"/>
      <c r="M665" s="178"/>
      <c r="N665" s="179"/>
      <c r="O665" s="59"/>
      <c r="P665" s="59"/>
      <c r="Q665" s="59"/>
      <c r="R665" s="59"/>
      <c r="S665" s="59"/>
      <c r="T665" s="60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T665" s="18" t="s">
        <v>213</v>
      </c>
      <c r="AU665" s="18" t="s">
        <v>84</v>
      </c>
    </row>
    <row r="666" spans="1:65" s="2" customFormat="1" ht="18">
      <c r="A666" s="33"/>
      <c r="B666" s="34"/>
      <c r="C666" s="33"/>
      <c r="D666" s="176" t="s">
        <v>239</v>
      </c>
      <c r="E666" s="33"/>
      <c r="F666" s="198" t="s">
        <v>865</v>
      </c>
      <c r="G666" s="33"/>
      <c r="H666" s="33"/>
      <c r="I666" s="98"/>
      <c r="J666" s="33"/>
      <c r="K666" s="33"/>
      <c r="L666" s="34"/>
      <c r="M666" s="178"/>
      <c r="N666" s="179"/>
      <c r="O666" s="59"/>
      <c r="P666" s="59"/>
      <c r="Q666" s="59"/>
      <c r="R666" s="59"/>
      <c r="S666" s="59"/>
      <c r="T666" s="60"/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T666" s="18" t="s">
        <v>239</v>
      </c>
      <c r="AU666" s="18" t="s">
        <v>84</v>
      </c>
    </row>
    <row r="667" spans="1:65" s="13" customFormat="1" ht="10">
      <c r="B667" s="180"/>
      <c r="D667" s="176" t="s">
        <v>215</v>
      </c>
      <c r="E667" s="181" t="s">
        <v>1</v>
      </c>
      <c r="F667" s="182" t="s">
        <v>1152</v>
      </c>
      <c r="H667" s="183">
        <v>109.7</v>
      </c>
      <c r="I667" s="184"/>
      <c r="L667" s="180"/>
      <c r="M667" s="185"/>
      <c r="N667" s="186"/>
      <c r="O667" s="186"/>
      <c r="P667" s="186"/>
      <c r="Q667" s="186"/>
      <c r="R667" s="186"/>
      <c r="S667" s="186"/>
      <c r="T667" s="187"/>
      <c r="AT667" s="181" t="s">
        <v>215</v>
      </c>
      <c r="AU667" s="181" t="s">
        <v>84</v>
      </c>
      <c r="AV667" s="13" t="s">
        <v>84</v>
      </c>
      <c r="AW667" s="13" t="s">
        <v>31</v>
      </c>
      <c r="AX667" s="13" t="s">
        <v>82</v>
      </c>
      <c r="AY667" s="181" t="s">
        <v>204</v>
      </c>
    </row>
    <row r="668" spans="1:65" s="2" customFormat="1" ht="33" customHeight="1">
      <c r="A668" s="33"/>
      <c r="B668" s="162"/>
      <c r="C668" s="163" t="s">
        <v>1153</v>
      </c>
      <c r="D668" s="163" t="s">
        <v>207</v>
      </c>
      <c r="E668" s="164" t="s">
        <v>1154</v>
      </c>
      <c r="F668" s="165" t="s">
        <v>1155</v>
      </c>
      <c r="G668" s="166" t="s">
        <v>224</v>
      </c>
      <c r="H668" s="167">
        <v>36.4</v>
      </c>
      <c r="I668" s="168"/>
      <c r="J668" s="169">
        <f>ROUND(I668*H668,2)</f>
        <v>0</v>
      </c>
      <c r="K668" s="165" t="s">
        <v>1</v>
      </c>
      <c r="L668" s="34"/>
      <c r="M668" s="170" t="s">
        <v>1</v>
      </c>
      <c r="N668" s="171" t="s">
        <v>39</v>
      </c>
      <c r="O668" s="59"/>
      <c r="P668" s="172">
        <f>O668*H668</f>
        <v>0</v>
      </c>
      <c r="Q668" s="172">
        <v>0</v>
      </c>
      <c r="R668" s="172">
        <f>Q668*H668</f>
        <v>0</v>
      </c>
      <c r="S668" s="172">
        <v>0</v>
      </c>
      <c r="T668" s="173">
        <f>S668*H668</f>
        <v>0</v>
      </c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R668" s="174" t="s">
        <v>302</v>
      </c>
      <c r="AT668" s="174" t="s">
        <v>207</v>
      </c>
      <c r="AU668" s="174" t="s">
        <v>84</v>
      </c>
      <c r="AY668" s="18" t="s">
        <v>204</v>
      </c>
      <c r="BE668" s="175">
        <f>IF(N668="základní",J668,0)</f>
        <v>0</v>
      </c>
      <c r="BF668" s="175">
        <f>IF(N668="snížená",J668,0)</f>
        <v>0</v>
      </c>
      <c r="BG668" s="175">
        <f>IF(N668="zákl. přenesená",J668,0)</f>
        <v>0</v>
      </c>
      <c r="BH668" s="175">
        <f>IF(N668="sníž. přenesená",J668,0)</f>
        <v>0</v>
      </c>
      <c r="BI668" s="175">
        <f>IF(N668="nulová",J668,0)</f>
        <v>0</v>
      </c>
      <c r="BJ668" s="18" t="s">
        <v>82</v>
      </c>
      <c r="BK668" s="175">
        <f>ROUND(I668*H668,2)</f>
        <v>0</v>
      </c>
      <c r="BL668" s="18" t="s">
        <v>302</v>
      </c>
      <c r="BM668" s="174" t="s">
        <v>1156</v>
      </c>
    </row>
    <row r="669" spans="1:65" s="2" customFormat="1" ht="18">
      <c r="A669" s="33"/>
      <c r="B669" s="34"/>
      <c r="C669" s="33"/>
      <c r="D669" s="176" t="s">
        <v>213</v>
      </c>
      <c r="E669" s="33"/>
      <c r="F669" s="177" t="s">
        <v>1157</v>
      </c>
      <c r="G669" s="33"/>
      <c r="H669" s="33"/>
      <c r="I669" s="98"/>
      <c r="J669" s="33"/>
      <c r="K669" s="33"/>
      <c r="L669" s="34"/>
      <c r="M669" s="178"/>
      <c r="N669" s="179"/>
      <c r="O669" s="59"/>
      <c r="P669" s="59"/>
      <c r="Q669" s="59"/>
      <c r="R669" s="59"/>
      <c r="S669" s="59"/>
      <c r="T669" s="60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T669" s="18" t="s">
        <v>213</v>
      </c>
      <c r="AU669" s="18" t="s">
        <v>84</v>
      </c>
    </row>
    <row r="670" spans="1:65" s="2" customFormat="1" ht="18">
      <c r="A670" s="33"/>
      <c r="B670" s="34"/>
      <c r="C670" s="33"/>
      <c r="D670" s="176" t="s">
        <v>239</v>
      </c>
      <c r="E670" s="33"/>
      <c r="F670" s="198" t="s">
        <v>1158</v>
      </c>
      <c r="G670" s="33"/>
      <c r="H670" s="33"/>
      <c r="I670" s="98"/>
      <c r="J670" s="33"/>
      <c r="K670" s="33"/>
      <c r="L670" s="34"/>
      <c r="M670" s="178"/>
      <c r="N670" s="179"/>
      <c r="O670" s="59"/>
      <c r="P670" s="59"/>
      <c r="Q670" s="59"/>
      <c r="R670" s="59"/>
      <c r="S670" s="59"/>
      <c r="T670" s="60"/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T670" s="18" t="s">
        <v>239</v>
      </c>
      <c r="AU670" s="18" t="s">
        <v>84</v>
      </c>
    </row>
    <row r="671" spans="1:65" s="13" customFormat="1" ht="10">
      <c r="B671" s="180"/>
      <c r="D671" s="176" t="s">
        <v>215</v>
      </c>
      <c r="E671" s="181" t="s">
        <v>1159</v>
      </c>
      <c r="F671" s="182" t="s">
        <v>1160</v>
      </c>
      <c r="H671" s="183">
        <v>36.4</v>
      </c>
      <c r="I671" s="184"/>
      <c r="L671" s="180"/>
      <c r="M671" s="185"/>
      <c r="N671" s="186"/>
      <c r="O671" s="186"/>
      <c r="P671" s="186"/>
      <c r="Q671" s="186"/>
      <c r="R671" s="186"/>
      <c r="S671" s="186"/>
      <c r="T671" s="187"/>
      <c r="AT671" s="181" t="s">
        <v>215</v>
      </c>
      <c r="AU671" s="181" t="s">
        <v>84</v>
      </c>
      <c r="AV671" s="13" t="s">
        <v>84</v>
      </c>
      <c r="AW671" s="13" t="s">
        <v>31</v>
      </c>
      <c r="AX671" s="13" t="s">
        <v>82</v>
      </c>
      <c r="AY671" s="181" t="s">
        <v>204</v>
      </c>
    </row>
    <row r="672" spans="1:65" s="2" customFormat="1" ht="22" customHeight="1">
      <c r="A672" s="33"/>
      <c r="B672" s="162"/>
      <c r="C672" s="163" t="s">
        <v>1161</v>
      </c>
      <c r="D672" s="163" t="s">
        <v>207</v>
      </c>
      <c r="E672" s="164" t="s">
        <v>1162</v>
      </c>
      <c r="F672" s="165" t="s">
        <v>1163</v>
      </c>
      <c r="G672" s="166" t="s">
        <v>254</v>
      </c>
      <c r="H672" s="167">
        <v>0.219</v>
      </c>
      <c r="I672" s="168"/>
      <c r="J672" s="169">
        <f>ROUND(I672*H672,2)</f>
        <v>0</v>
      </c>
      <c r="K672" s="165" t="s">
        <v>211</v>
      </c>
      <c r="L672" s="34"/>
      <c r="M672" s="170" t="s">
        <v>1</v>
      </c>
      <c r="N672" s="171" t="s">
        <v>39</v>
      </c>
      <c r="O672" s="59"/>
      <c r="P672" s="172">
        <f>O672*H672</f>
        <v>0</v>
      </c>
      <c r="Q672" s="172">
        <v>0</v>
      </c>
      <c r="R672" s="172">
        <f>Q672*H672</f>
        <v>0</v>
      </c>
      <c r="S672" s="172">
        <v>0</v>
      </c>
      <c r="T672" s="173">
        <f>S672*H672</f>
        <v>0</v>
      </c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R672" s="174" t="s">
        <v>302</v>
      </c>
      <c r="AT672" s="174" t="s">
        <v>207</v>
      </c>
      <c r="AU672" s="174" t="s">
        <v>84</v>
      </c>
      <c r="AY672" s="18" t="s">
        <v>204</v>
      </c>
      <c r="BE672" s="175">
        <f>IF(N672="základní",J672,0)</f>
        <v>0</v>
      </c>
      <c r="BF672" s="175">
        <f>IF(N672="snížená",J672,0)</f>
        <v>0</v>
      </c>
      <c r="BG672" s="175">
        <f>IF(N672="zákl. přenesená",J672,0)</f>
        <v>0</v>
      </c>
      <c r="BH672" s="175">
        <f>IF(N672="sníž. přenesená",J672,0)</f>
        <v>0</v>
      </c>
      <c r="BI672" s="175">
        <f>IF(N672="nulová",J672,0)</f>
        <v>0</v>
      </c>
      <c r="BJ672" s="18" t="s">
        <v>82</v>
      </c>
      <c r="BK672" s="175">
        <f>ROUND(I672*H672,2)</f>
        <v>0</v>
      </c>
      <c r="BL672" s="18" t="s">
        <v>302</v>
      </c>
      <c r="BM672" s="174" t="s">
        <v>1164</v>
      </c>
    </row>
    <row r="673" spans="1:65" s="2" customFormat="1" ht="45">
      <c r="A673" s="33"/>
      <c r="B673" s="34"/>
      <c r="C673" s="33"/>
      <c r="D673" s="176" t="s">
        <v>213</v>
      </c>
      <c r="E673" s="33"/>
      <c r="F673" s="177" t="s">
        <v>1165</v>
      </c>
      <c r="G673" s="33"/>
      <c r="H673" s="33"/>
      <c r="I673" s="98"/>
      <c r="J673" s="33"/>
      <c r="K673" s="33"/>
      <c r="L673" s="34"/>
      <c r="M673" s="178"/>
      <c r="N673" s="179"/>
      <c r="O673" s="59"/>
      <c r="P673" s="59"/>
      <c r="Q673" s="59"/>
      <c r="R673" s="59"/>
      <c r="S673" s="59"/>
      <c r="T673" s="60"/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T673" s="18" t="s">
        <v>213</v>
      </c>
      <c r="AU673" s="18" t="s">
        <v>84</v>
      </c>
    </row>
    <row r="674" spans="1:65" s="12" customFormat="1" ht="22.75" customHeight="1">
      <c r="B674" s="149"/>
      <c r="D674" s="150" t="s">
        <v>73</v>
      </c>
      <c r="E674" s="160" t="s">
        <v>1166</v>
      </c>
      <c r="F674" s="160" t="s">
        <v>1167</v>
      </c>
      <c r="I674" s="152"/>
      <c r="J674" s="161">
        <f>BK674</f>
        <v>0</v>
      </c>
      <c r="L674" s="149"/>
      <c r="M674" s="154"/>
      <c r="N674" s="155"/>
      <c r="O674" s="155"/>
      <c r="P674" s="156">
        <f>SUM(P675:P680)</f>
        <v>0</v>
      </c>
      <c r="Q674" s="155"/>
      <c r="R674" s="156">
        <f>SUM(R675:R680)</f>
        <v>3.7080000000000001E-4</v>
      </c>
      <c r="S674" s="155"/>
      <c r="T674" s="157">
        <f>SUM(T675:T680)</f>
        <v>0</v>
      </c>
      <c r="AR674" s="150" t="s">
        <v>84</v>
      </c>
      <c r="AT674" s="158" t="s">
        <v>73</v>
      </c>
      <c r="AU674" s="158" t="s">
        <v>82</v>
      </c>
      <c r="AY674" s="150" t="s">
        <v>204</v>
      </c>
      <c r="BK674" s="159">
        <f>SUM(BK675:BK680)</f>
        <v>0</v>
      </c>
    </row>
    <row r="675" spans="1:65" s="2" customFormat="1" ht="22" customHeight="1">
      <c r="A675" s="33"/>
      <c r="B675" s="162"/>
      <c r="C675" s="163" t="s">
        <v>1168</v>
      </c>
      <c r="D675" s="163" t="s">
        <v>207</v>
      </c>
      <c r="E675" s="164" t="s">
        <v>1169</v>
      </c>
      <c r="F675" s="165" t="s">
        <v>1170</v>
      </c>
      <c r="G675" s="166" t="s">
        <v>224</v>
      </c>
      <c r="H675" s="167">
        <v>3.6</v>
      </c>
      <c r="I675" s="168"/>
      <c r="J675" s="169">
        <f>ROUND(I675*H675,2)</f>
        <v>0</v>
      </c>
      <c r="K675" s="165" t="s">
        <v>211</v>
      </c>
      <c r="L675" s="34"/>
      <c r="M675" s="170" t="s">
        <v>1</v>
      </c>
      <c r="N675" s="171" t="s">
        <v>39</v>
      </c>
      <c r="O675" s="59"/>
      <c r="P675" s="172">
        <f>O675*H675</f>
        <v>0</v>
      </c>
      <c r="Q675" s="172">
        <v>0</v>
      </c>
      <c r="R675" s="172">
        <f>Q675*H675</f>
        <v>0</v>
      </c>
      <c r="S675" s="172">
        <v>0</v>
      </c>
      <c r="T675" s="173">
        <f>S675*H675</f>
        <v>0</v>
      </c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R675" s="174" t="s">
        <v>302</v>
      </c>
      <c r="AT675" s="174" t="s">
        <v>207</v>
      </c>
      <c r="AU675" s="174" t="s">
        <v>84</v>
      </c>
      <c r="AY675" s="18" t="s">
        <v>204</v>
      </c>
      <c r="BE675" s="175">
        <f>IF(N675="základní",J675,0)</f>
        <v>0</v>
      </c>
      <c r="BF675" s="175">
        <f>IF(N675="snížená",J675,0)</f>
        <v>0</v>
      </c>
      <c r="BG675" s="175">
        <f>IF(N675="zákl. přenesená",J675,0)</f>
        <v>0</v>
      </c>
      <c r="BH675" s="175">
        <f>IF(N675="sníž. přenesená",J675,0)</f>
        <v>0</v>
      </c>
      <c r="BI675" s="175">
        <f>IF(N675="nulová",J675,0)</f>
        <v>0</v>
      </c>
      <c r="BJ675" s="18" t="s">
        <v>82</v>
      </c>
      <c r="BK675" s="175">
        <f>ROUND(I675*H675,2)</f>
        <v>0</v>
      </c>
      <c r="BL675" s="18" t="s">
        <v>302</v>
      </c>
      <c r="BM675" s="174" t="s">
        <v>1171</v>
      </c>
    </row>
    <row r="676" spans="1:65" s="2" customFormat="1" ht="18">
      <c r="A676" s="33"/>
      <c r="B676" s="34"/>
      <c r="C676" s="33"/>
      <c r="D676" s="176" t="s">
        <v>213</v>
      </c>
      <c r="E676" s="33"/>
      <c r="F676" s="177" t="s">
        <v>1172</v>
      </c>
      <c r="G676" s="33"/>
      <c r="H676" s="33"/>
      <c r="I676" s="98"/>
      <c r="J676" s="33"/>
      <c r="K676" s="33"/>
      <c r="L676" s="34"/>
      <c r="M676" s="178"/>
      <c r="N676" s="179"/>
      <c r="O676" s="59"/>
      <c r="P676" s="59"/>
      <c r="Q676" s="59"/>
      <c r="R676" s="59"/>
      <c r="S676" s="59"/>
      <c r="T676" s="60"/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T676" s="18" t="s">
        <v>213</v>
      </c>
      <c r="AU676" s="18" t="s">
        <v>84</v>
      </c>
    </row>
    <row r="677" spans="1:65" s="13" customFormat="1" ht="10">
      <c r="B677" s="180"/>
      <c r="D677" s="176" t="s">
        <v>215</v>
      </c>
      <c r="E677" s="181" t="s">
        <v>149</v>
      </c>
      <c r="F677" s="182" t="s">
        <v>1173</v>
      </c>
      <c r="H677" s="183">
        <v>3.6</v>
      </c>
      <c r="I677" s="184"/>
      <c r="L677" s="180"/>
      <c r="M677" s="185"/>
      <c r="N677" s="186"/>
      <c r="O677" s="186"/>
      <c r="P677" s="186"/>
      <c r="Q677" s="186"/>
      <c r="R677" s="186"/>
      <c r="S677" s="186"/>
      <c r="T677" s="187"/>
      <c r="AT677" s="181" t="s">
        <v>215</v>
      </c>
      <c r="AU677" s="181" t="s">
        <v>84</v>
      </c>
      <c r="AV677" s="13" t="s">
        <v>84</v>
      </c>
      <c r="AW677" s="13" t="s">
        <v>31</v>
      </c>
      <c r="AX677" s="13" t="s">
        <v>82</v>
      </c>
      <c r="AY677" s="181" t="s">
        <v>204</v>
      </c>
    </row>
    <row r="678" spans="1:65" s="2" customFormat="1" ht="22" customHeight="1">
      <c r="A678" s="33"/>
      <c r="B678" s="162"/>
      <c r="C678" s="188" t="s">
        <v>1174</v>
      </c>
      <c r="D678" s="188" t="s">
        <v>234</v>
      </c>
      <c r="E678" s="189" t="s">
        <v>1175</v>
      </c>
      <c r="F678" s="190" t="s">
        <v>1176</v>
      </c>
      <c r="G678" s="191" t="s">
        <v>224</v>
      </c>
      <c r="H678" s="192">
        <v>3.7080000000000002</v>
      </c>
      <c r="I678" s="193"/>
      <c r="J678" s="194">
        <f>ROUND(I678*H678,2)</f>
        <v>0</v>
      </c>
      <c r="K678" s="190" t="s">
        <v>211</v>
      </c>
      <c r="L678" s="195"/>
      <c r="M678" s="196" t="s">
        <v>1</v>
      </c>
      <c r="N678" s="197" t="s">
        <v>39</v>
      </c>
      <c r="O678" s="59"/>
      <c r="P678" s="172">
        <f>O678*H678</f>
        <v>0</v>
      </c>
      <c r="Q678" s="172">
        <v>1E-4</v>
      </c>
      <c r="R678" s="172">
        <f>Q678*H678</f>
        <v>3.7080000000000001E-4</v>
      </c>
      <c r="S678" s="172">
        <v>0</v>
      </c>
      <c r="T678" s="173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174" t="s">
        <v>395</v>
      </c>
      <c r="AT678" s="174" t="s">
        <v>234</v>
      </c>
      <c r="AU678" s="174" t="s">
        <v>84</v>
      </c>
      <c r="AY678" s="18" t="s">
        <v>204</v>
      </c>
      <c r="BE678" s="175">
        <f>IF(N678="základní",J678,0)</f>
        <v>0</v>
      </c>
      <c r="BF678" s="175">
        <f>IF(N678="snížená",J678,0)</f>
        <v>0</v>
      </c>
      <c r="BG678" s="175">
        <f>IF(N678="zákl. přenesená",J678,0)</f>
        <v>0</v>
      </c>
      <c r="BH678" s="175">
        <f>IF(N678="sníž. přenesená",J678,0)</f>
        <v>0</v>
      </c>
      <c r="BI678" s="175">
        <f>IF(N678="nulová",J678,0)</f>
        <v>0</v>
      </c>
      <c r="BJ678" s="18" t="s">
        <v>82</v>
      </c>
      <c r="BK678" s="175">
        <f>ROUND(I678*H678,2)</f>
        <v>0</v>
      </c>
      <c r="BL678" s="18" t="s">
        <v>302</v>
      </c>
      <c r="BM678" s="174" t="s">
        <v>1177</v>
      </c>
    </row>
    <row r="679" spans="1:65" s="2" customFormat="1" ht="10">
      <c r="A679" s="33"/>
      <c r="B679" s="34"/>
      <c r="C679" s="33"/>
      <c r="D679" s="176" t="s">
        <v>213</v>
      </c>
      <c r="E679" s="33"/>
      <c r="F679" s="177" t="s">
        <v>1176</v>
      </c>
      <c r="G679" s="33"/>
      <c r="H679" s="33"/>
      <c r="I679" s="98"/>
      <c r="J679" s="33"/>
      <c r="K679" s="33"/>
      <c r="L679" s="34"/>
      <c r="M679" s="178"/>
      <c r="N679" s="179"/>
      <c r="O679" s="59"/>
      <c r="P679" s="59"/>
      <c r="Q679" s="59"/>
      <c r="R679" s="59"/>
      <c r="S679" s="59"/>
      <c r="T679" s="60"/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T679" s="18" t="s">
        <v>213</v>
      </c>
      <c r="AU679" s="18" t="s">
        <v>84</v>
      </c>
    </row>
    <row r="680" spans="1:65" s="13" customFormat="1" ht="10">
      <c r="B680" s="180"/>
      <c r="D680" s="176" t="s">
        <v>215</v>
      </c>
      <c r="E680" s="181" t="s">
        <v>1</v>
      </c>
      <c r="F680" s="182" t="s">
        <v>1178</v>
      </c>
      <c r="H680" s="183">
        <v>3.7080000000000002</v>
      </c>
      <c r="I680" s="184"/>
      <c r="L680" s="180"/>
      <c r="M680" s="185"/>
      <c r="N680" s="186"/>
      <c r="O680" s="186"/>
      <c r="P680" s="186"/>
      <c r="Q680" s="186"/>
      <c r="R680" s="186"/>
      <c r="S680" s="186"/>
      <c r="T680" s="187"/>
      <c r="AT680" s="181" t="s">
        <v>215</v>
      </c>
      <c r="AU680" s="181" t="s">
        <v>84</v>
      </c>
      <c r="AV680" s="13" t="s">
        <v>84</v>
      </c>
      <c r="AW680" s="13" t="s">
        <v>31</v>
      </c>
      <c r="AX680" s="13" t="s">
        <v>82</v>
      </c>
      <c r="AY680" s="181" t="s">
        <v>204</v>
      </c>
    </row>
    <row r="681" spans="1:65" s="12" customFormat="1" ht="22.75" customHeight="1">
      <c r="B681" s="149"/>
      <c r="D681" s="150" t="s">
        <v>73</v>
      </c>
      <c r="E681" s="160" t="s">
        <v>1179</v>
      </c>
      <c r="F681" s="160" t="s">
        <v>1180</v>
      </c>
      <c r="I681" s="152"/>
      <c r="J681" s="161">
        <f>BK681</f>
        <v>0</v>
      </c>
      <c r="L681" s="149"/>
      <c r="M681" s="154"/>
      <c r="N681" s="155"/>
      <c r="O681" s="155"/>
      <c r="P681" s="156">
        <f>SUM(P682:P695)</f>
        <v>0</v>
      </c>
      <c r="Q681" s="155"/>
      <c r="R681" s="156">
        <f>SUM(R682:R695)</f>
        <v>0.75397439999999993</v>
      </c>
      <c r="S681" s="155"/>
      <c r="T681" s="157">
        <f>SUM(T682:T695)</f>
        <v>0</v>
      </c>
      <c r="AR681" s="150" t="s">
        <v>84</v>
      </c>
      <c r="AT681" s="158" t="s">
        <v>73</v>
      </c>
      <c r="AU681" s="158" t="s">
        <v>82</v>
      </c>
      <c r="AY681" s="150" t="s">
        <v>204</v>
      </c>
      <c r="BK681" s="159">
        <f>SUM(BK682:BK695)</f>
        <v>0</v>
      </c>
    </row>
    <row r="682" spans="1:65" s="2" customFormat="1" ht="33" customHeight="1">
      <c r="A682" s="33"/>
      <c r="B682" s="162"/>
      <c r="C682" s="163" t="s">
        <v>1181</v>
      </c>
      <c r="D682" s="163" t="s">
        <v>207</v>
      </c>
      <c r="E682" s="164" t="s">
        <v>1182</v>
      </c>
      <c r="F682" s="165" t="s">
        <v>1183</v>
      </c>
      <c r="G682" s="166" t="s">
        <v>224</v>
      </c>
      <c r="H682" s="167">
        <v>474.78</v>
      </c>
      <c r="I682" s="168"/>
      <c r="J682" s="169">
        <f>ROUND(I682*H682,2)</f>
        <v>0</v>
      </c>
      <c r="K682" s="165" t="s">
        <v>211</v>
      </c>
      <c r="L682" s="34"/>
      <c r="M682" s="170" t="s">
        <v>1</v>
      </c>
      <c r="N682" s="171" t="s">
        <v>39</v>
      </c>
      <c r="O682" s="59"/>
      <c r="P682" s="172">
        <f>O682*H682</f>
        <v>0</v>
      </c>
      <c r="Q682" s="172">
        <v>4.6999999999999999E-4</v>
      </c>
      <c r="R682" s="172">
        <f>Q682*H682</f>
        <v>0.22314659999999997</v>
      </c>
      <c r="S682" s="172">
        <v>0</v>
      </c>
      <c r="T682" s="173">
        <f>S682*H682</f>
        <v>0</v>
      </c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R682" s="174" t="s">
        <v>302</v>
      </c>
      <c r="AT682" s="174" t="s">
        <v>207</v>
      </c>
      <c r="AU682" s="174" t="s">
        <v>84</v>
      </c>
      <c r="AY682" s="18" t="s">
        <v>204</v>
      </c>
      <c r="BE682" s="175">
        <f>IF(N682="základní",J682,0)</f>
        <v>0</v>
      </c>
      <c r="BF682" s="175">
        <f>IF(N682="snížená",J682,0)</f>
        <v>0</v>
      </c>
      <c r="BG682" s="175">
        <f>IF(N682="zákl. přenesená",J682,0)</f>
        <v>0</v>
      </c>
      <c r="BH682" s="175">
        <f>IF(N682="sníž. přenesená",J682,0)</f>
        <v>0</v>
      </c>
      <c r="BI682" s="175">
        <f>IF(N682="nulová",J682,0)</f>
        <v>0</v>
      </c>
      <c r="BJ682" s="18" t="s">
        <v>82</v>
      </c>
      <c r="BK682" s="175">
        <f>ROUND(I682*H682,2)</f>
        <v>0</v>
      </c>
      <c r="BL682" s="18" t="s">
        <v>302</v>
      </c>
      <c r="BM682" s="174" t="s">
        <v>1184</v>
      </c>
    </row>
    <row r="683" spans="1:65" s="2" customFormat="1" ht="27">
      <c r="A683" s="33"/>
      <c r="B683" s="34"/>
      <c r="C683" s="33"/>
      <c r="D683" s="176" t="s">
        <v>213</v>
      </c>
      <c r="E683" s="33"/>
      <c r="F683" s="177" t="s">
        <v>1185</v>
      </c>
      <c r="G683" s="33"/>
      <c r="H683" s="33"/>
      <c r="I683" s="98"/>
      <c r="J683" s="33"/>
      <c r="K683" s="33"/>
      <c r="L683" s="34"/>
      <c r="M683" s="178"/>
      <c r="N683" s="179"/>
      <c r="O683" s="59"/>
      <c r="P683" s="59"/>
      <c r="Q683" s="59"/>
      <c r="R683" s="59"/>
      <c r="S683" s="59"/>
      <c r="T683" s="60"/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T683" s="18" t="s">
        <v>213</v>
      </c>
      <c r="AU683" s="18" t="s">
        <v>84</v>
      </c>
    </row>
    <row r="684" spans="1:65" s="13" customFormat="1" ht="10">
      <c r="B684" s="180"/>
      <c r="D684" s="176" t="s">
        <v>215</v>
      </c>
      <c r="E684" s="181" t="s">
        <v>1</v>
      </c>
      <c r="F684" s="182" t="s">
        <v>1186</v>
      </c>
      <c r="H684" s="183">
        <v>74.58</v>
      </c>
      <c r="I684" s="184"/>
      <c r="L684" s="180"/>
      <c r="M684" s="185"/>
      <c r="N684" s="186"/>
      <c r="O684" s="186"/>
      <c r="P684" s="186"/>
      <c r="Q684" s="186"/>
      <c r="R684" s="186"/>
      <c r="S684" s="186"/>
      <c r="T684" s="187"/>
      <c r="AT684" s="181" t="s">
        <v>215</v>
      </c>
      <c r="AU684" s="181" t="s">
        <v>84</v>
      </c>
      <c r="AV684" s="13" t="s">
        <v>84</v>
      </c>
      <c r="AW684" s="13" t="s">
        <v>31</v>
      </c>
      <c r="AX684" s="13" t="s">
        <v>74</v>
      </c>
      <c r="AY684" s="181" t="s">
        <v>204</v>
      </c>
    </row>
    <row r="685" spans="1:65" s="13" customFormat="1" ht="10">
      <c r="B685" s="180"/>
      <c r="D685" s="176" t="s">
        <v>215</v>
      </c>
      <c r="E685" s="181" t="s">
        <v>1</v>
      </c>
      <c r="F685" s="182" t="s">
        <v>1187</v>
      </c>
      <c r="H685" s="183">
        <v>400.2</v>
      </c>
      <c r="I685" s="184"/>
      <c r="L685" s="180"/>
      <c r="M685" s="185"/>
      <c r="N685" s="186"/>
      <c r="O685" s="186"/>
      <c r="P685" s="186"/>
      <c r="Q685" s="186"/>
      <c r="R685" s="186"/>
      <c r="S685" s="186"/>
      <c r="T685" s="187"/>
      <c r="AT685" s="181" t="s">
        <v>215</v>
      </c>
      <c r="AU685" s="181" t="s">
        <v>84</v>
      </c>
      <c r="AV685" s="13" t="s">
        <v>84</v>
      </c>
      <c r="AW685" s="13" t="s">
        <v>31</v>
      </c>
      <c r="AX685" s="13" t="s">
        <v>74</v>
      </c>
      <c r="AY685" s="181" t="s">
        <v>204</v>
      </c>
    </row>
    <row r="686" spans="1:65" s="14" customFormat="1" ht="10">
      <c r="B686" s="199"/>
      <c r="D686" s="176" t="s">
        <v>215</v>
      </c>
      <c r="E686" s="200" t="s">
        <v>123</v>
      </c>
      <c r="F686" s="201" t="s">
        <v>270</v>
      </c>
      <c r="H686" s="202">
        <v>474.78</v>
      </c>
      <c r="I686" s="203"/>
      <c r="L686" s="199"/>
      <c r="M686" s="204"/>
      <c r="N686" s="205"/>
      <c r="O686" s="205"/>
      <c r="P686" s="205"/>
      <c r="Q686" s="205"/>
      <c r="R686" s="205"/>
      <c r="S686" s="205"/>
      <c r="T686" s="206"/>
      <c r="AT686" s="200" t="s">
        <v>215</v>
      </c>
      <c r="AU686" s="200" t="s">
        <v>84</v>
      </c>
      <c r="AV686" s="14" t="s">
        <v>132</v>
      </c>
      <c r="AW686" s="14" t="s">
        <v>31</v>
      </c>
      <c r="AX686" s="14" t="s">
        <v>82</v>
      </c>
      <c r="AY686" s="200" t="s">
        <v>204</v>
      </c>
    </row>
    <row r="687" spans="1:65" s="2" customFormat="1" ht="33" customHeight="1">
      <c r="A687" s="33"/>
      <c r="B687" s="162"/>
      <c r="C687" s="163" t="s">
        <v>1188</v>
      </c>
      <c r="D687" s="163" t="s">
        <v>207</v>
      </c>
      <c r="E687" s="164" t="s">
        <v>1189</v>
      </c>
      <c r="F687" s="165" t="s">
        <v>1190</v>
      </c>
      <c r="G687" s="166" t="s">
        <v>224</v>
      </c>
      <c r="H687" s="167">
        <v>474.78</v>
      </c>
      <c r="I687" s="168"/>
      <c r="J687" s="169">
        <f>ROUND(I687*H687,2)</f>
        <v>0</v>
      </c>
      <c r="K687" s="165" t="s">
        <v>211</v>
      </c>
      <c r="L687" s="34"/>
      <c r="M687" s="170" t="s">
        <v>1</v>
      </c>
      <c r="N687" s="171" t="s">
        <v>39</v>
      </c>
      <c r="O687" s="59"/>
      <c r="P687" s="172">
        <f>O687*H687</f>
        <v>0</v>
      </c>
      <c r="Q687" s="172">
        <v>2.0000000000000001E-4</v>
      </c>
      <c r="R687" s="172">
        <f>Q687*H687</f>
        <v>9.4955999999999999E-2</v>
      </c>
      <c r="S687" s="172">
        <v>0</v>
      </c>
      <c r="T687" s="173">
        <f>S687*H687</f>
        <v>0</v>
      </c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R687" s="174" t="s">
        <v>302</v>
      </c>
      <c r="AT687" s="174" t="s">
        <v>207</v>
      </c>
      <c r="AU687" s="174" t="s">
        <v>84</v>
      </c>
      <c r="AY687" s="18" t="s">
        <v>204</v>
      </c>
      <c r="BE687" s="175">
        <f>IF(N687="základní",J687,0)</f>
        <v>0</v>
      </c>
      <c r="BF687" s="175">
        <f>IF(N687="snížená",J687,0)</f>
        <v>0</v>
      </c>
      <c r="BG687" s="175">
        <f>IF(N687="zákl. přenesená",J687,0)</f>
        <v>0</v>
      </c>
      <c r="BH687" s="175">
        <f>IF(N687="sníž. přenesená",J687,0)</f>
        <v>0</v>
      </c>
      <c r="BI687" s="175">
        <f>IF(N687="nulová",J687,0)</f>
        <v>0</v>
      </c>
      <c r="BJ687" s="18" t="s">
        <v>82</v>
      </c>
      <c r="BK687" s="175">
        <f>ROUND(I687*H687,2)</f>
        <v>0</v>
      </c>
      <c r="BL687" s="18" t="s">
        <v>302</v>
      </c>
      <c r="BM687" s="174" t="s">
        <v>1191</v>
      </c>
    </row>
    <row r="688" spans="1:65" s="2" customFormat="1" ht="27">
      <c r="A688" s="33"/>
      <c r="B688" s="34"/>
      <c r="C688" s="33"/>
      <c r="D688" s="176" t="s">
        <v>213</v>
      </c>
      <c r="E688" s="33"/>
      <c r="F688" s="177" t="s">
        <v>1192</v>
      </c>
      <c r="G688" s="33"/>
      <c r="H688" s="33"/>
      <c r="I688" s="98"/>
      <c r="J688" s="33"/>
      <c r="K688" s="33"/>
      <c r="L688" s="34"/>
      <c r="M688" s="178"/>
      <c r="N688" s="179"/>
      <c r="O688" s="59"/>
      <c r="P688" s="59"/>
      <c r="Q688" s="59"/>
      <c r="R688" s="59"/>
      <c r="S688" s="59"/>
      <c r="T688" s="60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T688" s="18" t="s">
        <v>213</v>
      </c>
      <c r="AU688" s="18" t="s">
        <v>84</v>
      </c>
    </row>
    <row r="689" spans="1:65" s="13" customFormat="1" ht="10">
      <c r="B689" s="180"/>
      <c r="D689" s="176" t="s">
        <v>215</v>
      </c>
      <c r="E689" s="181" t="s">
        <v>1</v>
      </c>
      <c r="F689" s="182" t="s">
        <v>123</v>
      </c>
      <c r="H689" s="183">
        <v>474.78</v>
      </c>
      <c r="I689" s="184"/>
      <c r="L689" s="180"/>
      <c r="M689" s="185"/>
      <c r="N689" s="186"/>
      <c r="O689" s="186"/>
      <c r="P689" s="186"/>
      <c r="Q689" s="186"/>
      <c r="R689" s="186"/>
      <c r="S689" s="186"/>
      <c r="T689" s="187"/>
      <c r="AT689" s="181" t="s">
        <v>215</v>
      </c>
      <c r="AU689" s="181" t="s">
        <v>84</v>
      </c>
      <c r="AV689" s="13" t="s">
        <v>84</v>
      </c>
      <c r="AW689" s="13" t="s">
        <v>31</v>
      </c>
      <c r="AX689" s="13" t="s">
        <v>82</v>
      </c>
      <c r="AY689" s="181" t="s">
        <v>204</v>
      </c>
    </row>
    <row r="690" spans="1:65" s="2" customFormat="1" ht="33" customHeight="1">
      <c r="A690" s="33"/>
      <c r="B690" s="162"/>
      <c r="C690" s="163" t="s">
        <v>1193</v>
      </c>
      <c r="D690" s="163" t="s">
        <v>207</v>
      </c>
      <c r="E690" s="164" t="s">
        <v>1194</v>
      </c>
      <c r="F690" s="165" t="s">
        <v>1195</v>
      </c>
      <c r="G690" s="166" t="s">
        <v>224</v>
      </c>
      <c r="H690" s="167">
        <v>474.78</v>
      </c>
      <c r="I690" s="168"/>
      <c r="J690" s="169">
        <f>ROUND(I690*H690,2)</f>
        <v>0</v>
      </c>
      <c r="K690" s="165" t="s">
        <v>211</v>
      </c>
      <c r="L690" s="34"/>
      <c r="M690" s="170" t="s">
        <v>1</v>
      </c>
      <c r="N690" s="171" t="s">
        <v>39</v>
      </c>
      <c r="O690" s="59"/>
      <c r="P690" s="172">
        <f>O690*H690</f>
        <v>0</v>
      </c>
      <c r="Q690" s="172">
        <v>2.1000000000000001E-4</v>
      </c>
      <c r="R690" s="172">
        <f>Q690*H690</f>
        <v>9.9703799999999995E-2</v>
      </c>
      <c r="S690" s="172">
        <v>0</v>
      </c>
      <c r="T690" s="173">
        <f>S690*H690</f>
        <v>0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74" t="s">
        <v>302</v>
      </c>
      <c r="AT690" s="174" t="s">
        <v>207</v>
      </c>
      <c r="AU690" s="174" t="s">
        <v>84</v>
      </c>
      <c r="AY690" s="18" t="s">
        <v>204</v>
      </c>
      <c r="BE690" s="175">
        <f>IF(N690="základní",J690,0)</f>
        <v>0</v>
      </c>
      <c r="BF690" s="175">
        <f>IF(N690="snížená",J690,0)</f>
        <v>0</v>
      </c>
      <c r="BG690" s="175">
        <f>IF(N690="zákl. přenesená",J690,0)</f>
        <v>0</v>
      </c>
      <c r="BH690" s="175">
        <f>IF(N690="sníž. přenesená",J690,0)</f>
        <v>0</v>
      </c>
      <c r="BI690" s="175">
        <f>IF(N690="nulová",J690,0)</f>
        <v>0</v>
      </c>
      <c r="BJ690" s="18" t="s">
        <v>82</v>
      </c>
      <c r="BK690" s="175">
        <f>ROUND(I690*H690,2)</f>
        <v>0</v>
      </c>
      <c r="BL690" s="18" t="s">
        <v>302</v>
      </c>
      <c r="BM690" s="174" t="s">
        <v>1196</v>
      </c>
    </row>
    <row r="691" spans="1:65" s="2" customFormat="1" ht="27">
      <c r="A691" s="33"/>
      <c r="B691" s="34"/>
      <c r="C691" s="33"/>
      <c r="D691" s="176" t="s">
        <v>213</v>
      </c>
      <c r="E691" s="33"/>
      <c r="F691" s="177" t="s">
        <v>1197</v>
      </c>
      <c r="G691" s="33"/>
      <c r="H691" s="33"/>
      <c r="I691" s="98"/>
      <c r="J691" s="33"/>
      <c r="K691" s="33"/>
      <c r="L691" s="34"/>
      <c r="M691" s="178"/>
      <c r="N691" s="179"/>
      <c r="O691" s="59"/>
      <c r="P691" s="59"/>
      <c r="Q691" s="59"/>
      <c r="R691" s="59"/>
      <c r="S691" s="59"/>
      <c r="T691" s="60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T691" s="18" t="s">
        <v>213</v>
      </c>
      <c r="AU691" s="18" t="s">
        <v>84</v>
      </c>
    </row>
    <row r="692" spans="1:65" s="13" customFormat="1" ht="10">
      <c r="B692" s="180"/>
      <c r="D692" s="176" t="s">
        <v>215</v>
      </c>
      <c r="E692" s="181" t="s">
        <v>1</v>
      </c>
      <c r="F692" s="182" t="s">
        <v>123</v>
      </c>
      <c r="H692" s="183">
        <v>474.78</v>
      </c>
      <c r="I692" s="184"/>
      <c r="L692" s="180"/>
      <c r="M692" s="185"/>
      <c r="N692" s="186"/>
      <c r="O692" s="186"/>
      <c r="P692" s="186"/>
      <c r="Q692" s="186"/>
      <c r="R692" s="186"/>
      <c r="S692" s="186"/>
      <c r="T692" s="187"/>
      <c r="AT692" s="181" t="s">
        <v>215</v>
      </c>
      <c r="AU692" s="181" t="s">
        <v>84</v>
      </c>
      <c r="AV692" s="13" t="s">
        <v>84</v>
      </c>
      <c r="AW692" s="13" t="s">
        <v>31</v>
      </c>
      <c r="AX692" s="13" t="s">
        <v>82</v>
      </c>
      <c r="AY692" s="181" t="s">
        <v>204</v>
      </c>
    </row>
    <row r="693" spans="1:65" s="2" customFormat="1" ht="33" customHeight="1">
      <c r="A693" s="33"/>
      <c r="B693" s="162"/>
      <c r="C693" s="163" t="s">
        <v>1198</v>
      </c>
      <c r="D693" s="163" t="s">
        <v>207</v>
      </c>
      <c r="E693" s="164" t="s">
        <v>1199</v>
      </c>
      <c r="F693" s="165" t="s">
        <v>1200</v>
      </c>
      <c r="G693" s="166" t="s">
        <v>224</v>
      </c>
      <c r="H693" s="167">
        <v>400.2</v>
      </c>
      <c r="I693" s="168"/>
      <c r="J693" s="169">
        <f>ROUND(I693*H693,2)</f>
        <v>0</v>
      </c>
      <c r="K693" s="165" t="s">
        <v>211</v>
      </c>
      <c r="L693" s="34"/>
      <c r="M693" s="170" t="s">
        <v>1</v>
      </c>
      <c r="N693" s="171" t="s">
        <v>39</v>
      </c>
      <c r="O693" s="59"/>
      <c r="P693" s="172">
        <f>O693*H693</f>
        <v>0</v>
      </c>
      <c r="Q693" s="172">
        <v>8.4000000000000003E-4</v>
      </c>
      <c r="R693" s="172">
        <f>Q693*H693</f>
        <v>0.33616800000000002</v>
      </c>
      <c r="S693" s="172">
        <v>0</v>
      </c>
      <c r="T693" s="173">
        <f>S693*H693</f>
        <v>0</v>
      </c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R693" s="174" t="s">
        <v>302</v>
      </c>
      <c r="AT693" s="174" t="s">
        <v>207</v>
      </c>
      <c r="AU693" s="174" t="s">
        <v>84</v>
      </c>
      <c r="AY693" s="18" t="s">
        <v>204</v>
      </c>
      <c r="BE693" s="175">
        <f>IF(N693="základní",J693,0)</f>
        <v>0</v>
      </c>
      <c r="BF693" s="175">
        <f>IF(N693="snížená",J693,0)</f>
        <v>0</v>
      </c>
      <c r="BG693" s="175">
        <f>IF(N693="zákl. přenesená",J693,0)</f>
        <v>0</v>
      </c>
      <c r="BH693" s="175">
        <f>IF(N693="sníž. přenesená",J693,0)</f>
        <v>0</v>
      </c>
      <c r="BI693" s="175">
        <f>IF(N693="nulová",J693,0)</f>
        <v>0</v>
      </c>
      <c r="BJ693" s="18" t="s">
        <v>82</v>
      </c>
      <c r="BK693" s="175">
        <f>ROUND(I693*H693,2)</f>
        <v>0</v>
      </c>
      <c r="BL693" s="18" t="s">
        <v>302</v>
      </c>
      <c r="BM693" s="174" t="s">
        <v>1201</v>
      </c>
    </row>
    <row r="694" spans="1:65" s="2" customFormat="1" ht="27">
      <c r="A694" s="33"/>
      <c r="B694" s="34"/>
      <c r="C694" s="33"/>
      <c r="D694" s="176" t="s">
        <v>213</v>
      </c>
      <c r="E694" s="33"/>
      <c r="F694" s="177" t="s">
        <v>1202</v>
      </c>
      <c r="G694" s="33"/>
      <c r="H694" s="33"/>
      <c r="I694" s="98"/>
      <c r="J694" s="33"/>
      <c r="K694" s="33"/>
      <c r="L694" s="34"/>
      <c r="M694" s="178"/>
      <c r="N694" s="179"/>
      <c r="O694" s="59"/>
      <c r="P694" s="59"/>
      <c r="Q694" s="59"/>
      <c r="R694" s="59"/>
      <c r="S694" s="59"/>
      <c r="T694" s="60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T694" s="18" t="s">
        <v>213</v>
      </c>
      <c r="AU694" s="18" t="s">
        <v>84</v>
      </c>
    </row>
    <row r="695" spans="1:65" s="13" customFormat="1" ht="10">
      <c r="B695" s="180"/>
      <c r="D695" s="176" t="s">
        <v>215</v>
      </c>
      <c r="E695" s="181" t="s">
        <v>1</v>
      </c>
      <c r="F695" s="182" t="s">
        <v>1203</v>
      </c>
      <c r="H695" s="183">
        <v>400.2</v>
      </c>
      <c r="I695" s="184"/>
      <c r="L695" s="180"/>
      <c r="M695" s="222"/>
      <c r="N695" s="223"/>
      <c r="O695" s="223"/>
      <c r="P695" s="223"/>
      <c r="Q695" s="223"/>
      <c r="R695" s="223"/>
      <c r="S695" s="223"/>
      <c r="T695" s="224"/>
      <c r="AT695" s="181" t="s">
        <v>215</v>
      </c>
      <c r="AU695" s="181" t="s">
        <v>84</v>
      </c>
      <c r="AV695" s="13" t="s">
        <v>84</v>
      </c>
      <c r="AW695" s="13" t="s">
        <v>31</v>
      </c>
      <c r="AX695" s="13" t="s">
        <v>82</v>
      </c>
      <c r="AY695" s="181" t="s">
        <v>204</v>
      </c>
    </row>
    <row r="696" spans="1:65" s="2" customFormat="1" ht="7" customHeight="1">
      <c r="A696" s="33"/>
      <c r="B696" s="48"/>
      <c r="C696" s="49"/>
      <c r="D696" s="49"/>
      <c r="E696" s="49"/>
      <c r="F696" s="49"/>
      <c r="G696" s="49"/>
      <c r="H696" s="49"/>
      <c r="I696" s="122"/>
      <c r="J696" s="49"/>
      <c r="K696" s="49"/>
      <c r="L696" s="34"/>
      <c r="M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</row>
  </sheetData>
  <autoFilter ref="C137:K695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4.5"/>
  <cols>
    <col min="1" max="1" width="5.5546875" style="1" customWidth="1"/>
    <col min="2" max="2" width="1.109375" style="1" customWidth="1"/>
    <col min="3" max="3" width="2.77734375" style="1" customWidth="1"/>
    <col min="4" max="4" width="2.88671875" style="1" customWidth="1"/>
    <col min="5" max="5" width="11.44140625" style="1" customWidth="1"/>
    <col min="6" max="6" width="33.88671875" style="1" customWidth="1"/>
    <col min="7" max="7" width="4.6640625" style="1" customWidth="1"/>
    <col min="8" max="8" width="7.6640625" style="1" customWidth="1"/>
    <col min="9" max="9" width="13.44140625" style="94" customWidth="1"/>
    <col min="10" max="11" width="13.44140625" style="1" customWidth="1"/>
    <col min="12" max="12" width="6.21875" style="1" customWidth="1"/>
    <col min="13" max="13" width="7.21875" style="1" hidden="1" customWidth="1"/>
    <col min="14" max="14" width="8.88671875" style="1" hidden="1"/>
    <col min="15" max="20" width="9.44140625" style="1" hidden="1" customWidth="1"/>
    <col min="21" max="21" width="10.88671875" style="1" hidden="1" customWidth="1"/>
    <col min="22" max="22" width="8.21875" style="1" customWidth="1"/>
    <col min="23" max="23" width="10.88671875" style="1" customWidth="1"/>
    <col min="24" max="24" width="8.21875" style="1" customWidth="1"/>
    <col min="25" max="25" width="10" style="1" customWidth="1"/>
    <col min="26" max="26" width="7.33203125" style="1" customWidth="1"/>
    <col min="27" max="27" width="10" style="1" customWidth="1"/>
    <col min="28" max="28" width="10.88671875" style="1" customWidth="1"/>
    <col min="29" max="29" width="7.33203125" style="1" customWidth="1"/>
    <col min="30" max="30" width="10" style="1" customWidth="1"/>
    <col min="31" max="31" width="10.88671875" style="1" customWidth="1"/>
    <col min="44" max="65" width="8.88671875" style="1" hidden="1"/>
  </cols>
  <sheetData>
    <row r="2" spans="1:46" s="1" customFormat="1" ht="37" customHeight="1">
      <c r="I2" s="94"/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87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6"/>
      <c r="J3" s="20"/>
      <c r="K3" s="20"/>
      <c r="L3" s="21"/>
      <c r="AT3" s="18" t="s">
        <v>84</v>
      </c>
    </row>
    <row r="4" spans="1:46" s="1" customFormat="1" ht="25" customHeight="1">
      <c r="B4" s="21"/>
      <c r="D4" s="22" t="s">
        <v>116</v>
      </c>
      <c r="I4" s="94"/>
      <c r="L4" s="21"/>
      <c r="M4" s="97" t="s">
        <v>10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24" customHeight="1">
      <c r="B7" s="21"/>
      <c r="E7" s="268" t="str">
        <f>'Rekapitulace stavby'!K6</f>
        <v>Stavební úpravy haly a vany dětského bazénu plaveckého bazénu</v>
      </c>
      <c r="F7" s="269"/>
      <c r="G7" s="269"/>
      <c r="H7" s="269"/>
      <c r="I7" s="94"/>
      <c r="L7" s="21"/>
    </row>
    <row r="8" spans="1:46" s="2" customFormat="1" ht="12" customHeight="1">
      <c r="A8" s="33"/>
      <c r="B8" s="34"/>
      <c r="C8" s="33"/>
      <c r="D8" s="28" t="s">
        <v>125</v>
      </c>
      <c r="E8" s="33"/>
      <c r="F8" s="33"/>
      <c r="G8" s="33"/>
      <c r="H8" s="33"/>
      <c r="I8" s="98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5" customHeight="1">
      <c r="A9" s="33"/>
      <c r="B9" s="34"/>
      <c r="C9" s="33"/>
      <c r="D9" s="33"/>
      <c r="E9" s="248" t="s">
        <v>1204</v>
      </c>
      <c r="F9" s="270"/>
      <c r="G9" s="270"/>
      <c r="H9" s="270"/>
      <c r="I9" s="98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98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9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9" t="s">
        <v>22</v>
      </c>
      <c r="J12" s="56" t="str">
        <f>'Rekapitulace stavby'!AN8</f>
        <v>31. 10. 2019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8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9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99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8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9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51"/>
      <c r="G18" s="251"/>
      <c r="H18" s="251"/>
      <c r="I18" s="99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8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9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99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8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9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9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8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8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5" customHeight="1">
      <c r="A27" s="100"/>
      <c r="B27" s="101"/>
      <c r="C27" s="100"/>
      <c r="D27" s="100"/>
      <c r="E27" s="255" t="s">
        <v>1</v>
      </c>
      <c r="F27" s="255"/>
      <c r="G27" s="255"/>
      <c r="H27" s="255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8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4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5" t="s">
        <v>34</v>
      </c>
      <c r="E30" s="33"/>
      <c r="F30" s="33"/>
      <c r="G30" s="33"/>
      <c r="H30" s="33"/>
      <c r="I30" s="98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4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6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7" t="s">
        <v>38</v>
      </c>
      <c r="E33" s="28" t="s">
        <v>39</v>
      </c>
      <c r="F33" s="108">
        <f>ROUND((SUM(BE118:BE122)),  2)</f>
        <v>0</v>
      </c>
      <c r="G33" s="33"/>
      <c r="H33" s="33"/>
      <c r="I33" s="109">
        <v>0.21</v>
      </c>
      <c r="J33" s="108">
        <f>ROUND(((SUM(BE118:BE122))*I33),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8">
        <f>ROUND((SUM(BF118:BF122)),  2)</f>
        <v>0</v>
      </c>
      <c r="G34" s="33"/>
      <c r="H34" s="33"/>
      <c r="I34" s="109">
        <v>0.15</v>
      </c>
      <c r="J34" s="108">
        <f>ROUND(((SUM(BF118:BF122))*I34),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8">
        <f>ROUND((SUM(BG118:BG122)),  2)</f>
        <v>0</v>
      </c>
      <c r="G35" s="33"/>
      <c r="H35" s="33"/>
      <c r="I35" s="109">
        <v>0.21</v>
      </c>
      <c r="J35" s="108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8">
        <f>ROUND((SUM(BH118:BH122)),  2)</f>
        <v>0</v>
      </c>
      <c r="G36" s="33"/>
      <c r="H36" s="33"/>
      <c r="I36" s="109">
        <v>0.15</v>
      </c>
      <c r="J36" s="108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8">
        <f>ROUND((SUM(BI118:BI122)),  2)</f>
        <v>0</v>
      </c>
      <c r="G37" s="33"/>
      <c r="H37" s="33"/>
      <c r="I37" s="109">
        <v>0</v>
      </c>
      <c r="J37" s="108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8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10"/>
      <c r="D39" s="111" t="s">
        <v>44</v>
      </c>
      <c r="E39" s="61"/>
      <c r="F39" s="61"/>
      <c r="G39" s="112" t="s">
        <v>45</v>
      </c>
      <c r="H39" s="113" t="s">
        <v>46</v>
      </c>
      <c r="I39" s="114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8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7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8" t="s">
        <v>50</v>
      </c>
      <c r="G61" s="46" t="s">
        <v>49</v>
      </c>
      <c r="H61" s="36"/>
      <c r="I61" s="119"/>
      <c r="J61" s="120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1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8" t="s">
        <v>50</v>
      </c>
      <c r="G76" s="46" t="s">
        <v>49</v>
      </c>
      <c r="H76" s="36"/>
      <c r="I76" s="119"/>
      <c r="J76" s="120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2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3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162</v>
      </c>
      <c r="D82" s="33"/>
      <c r="E82" s="33"/>
      <c r="F82" s="33"/>
      <c r="G82" s="33"/>
      <c r="H82" s="33"/>
      <c r="I82" s="98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8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8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" customHeight="1">
      <c r="A85" s="33"/>
      <c r="B85" s="34"/>
      <c r="C85" s="33"/>
      <c r="D85" s="33"/>
      <c r="E85" s="268" t="str">
        <f>E7</f>
        <v>Stavební úpravy haly a vany dětského bazénu plaveckého bazénu</v>
      </c>
      <c r="F85" s="269"/>
      <c r="G85" s="269"/>
      <c r="H85" s="269"/>
      <c r="I85" s="98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125</v>
      </c>
      <c r="D86" s="33"/>
      <c r="E86" s="33"/>
      <c r="F86" s="33"/>
      <c r="G86" s="33"/>
      <c r="H86" s="33"/>
      <c r="I86" s="98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5" customHeight="1">
      <c r="A87" s="33"/>
      <c r="B87" s="34"/>
      <c r="C87" s="33"/>
      <c r="D87" s="33"/>
      <c r="E87" s="248" t="str">
        <f>E9</f>
        <v>zt - Zdravotní technika</v>
      </c>
      <c r="F87" s="270"/>
      <c r="G87" s="270"/>
      <c r="H87" s="270"/>
      <c r="I87" s="98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8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Jilemnice, Jungmannova 146</v>
      </c>
      <c r="G89" s="33"/>
      <c r="H89" s="33"/>
      <c r="I89" s="99" t="s">
        <v>22</v>
      </c>
      <c r="J89" s="56" t="str">
        <f>IF(J12="","",J12)</f>
        <v>31. 10. 2019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8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4.9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99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4.9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9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8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4" t="s">
        <v>163</v>
      </c>
      <c r="D94" s="110"/>
      <c r="E94" s="110"/>
      <c r="F94" s="110"/>
      <c r="G94" s="110"/>
      <c r="H94" s="110"/>
      <c r="I94" s="125"/>
      <c r="J94" s="126" t="s">
        <v>164</v>
      </c>
      <c r="K94" s="110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8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7" t="s">
        <v>165</v>
      </c>
      <c r="D96" s="33"/>
      <c r="E96" s="33"/>
      <c r="F96" s="33"/>
      <c r="G96" s="33"/>
      <c r="H96" s="33"/>
      <c r="I96" s="98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166</v>
      </c>
    </row>
    <row r="97" spans="1:31" s="9" customFormat="1" ht="25" customHeight="1">
      <c r="B97" s="128"/>
      <c r="D97" s="129" t="s">
        <v>167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171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98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122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123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189</v>
      </c>
      <c r="D105" s="33"/>
      <c r="E105" s="33"/>
      <c r="F105" s="33"/>
      <c r="G105" s="33"/>
      <c r="H105" s="33"/>
      <c r="I105" s="98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98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3"/>
      <c r="E107" s="33"/>
      <c r="F107" s="33"/>
      <c r="G107" s="33"/>
      <c r="H107" s="33"/>
      <c r="I107" s="98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" customHeight="1">
      <c r="A108" s="33"/>
      <c r="B108" s="34"/>
      <c r="C108" s="33"/>
      <c r="D108" s="33"/>
      <c r="E108" s="268" t="str">
        <f>E7</f>
        <v>Stavební úpravy haly a vany dětského bazénu plaveckého bazénu</v>
      </c>
      <c r="F108" s="269"/>
      <c r="G108" s="269"/>
      <c r="H108" s="269"/>
      <c r="I108" s="98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125</v>
      </c>
      <c r="D109" s="33"/>
      <c r="E109" s="33"/>
      <c r="F109" s="33"/>
      <c r="G109" s="33"/>
      <c r="H109" s="33"/>
      <c r="I109" s="98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4.5" customHeight="1">
      <c r="A110" s="33"/>
      <c r="B110" s="34"/>
      <c r="C110" s="33"/>
      <c r="D110" s="33"/>
      <c r="E110" s="248" t="str">
        <f>E9</f>
        <v>zt - Zdravotní technika</v>
      </c>
      <c r="F110" s="270"/>
      <c r="G110" s="270"/>
      <c r="H110" s="270"/>
      <c r="I110" s="98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8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3"/>
      <c r="E112" s="33"/>
      <c r="F112" s="26" t="str">
        <f>F12</f>
        <v>Jilemnice, Jungmannova 146</v>
      </c>
      <c r="G112" s="33"/>
      <c r="H112" s="33"/>
      <c r="I112" s="99" t="s">
        <v>22</v>
      </c>
      <c r="J112" s="56" t="str">
        <f>IF(J12="","",J12)</f>
        <v>31. 10. 2019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8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4.9" customHeight="1">
      <c r="A114" s="33"/>
      <c r="B114" s="34"/>
      <c r="C114" s="28" t="s">
        <v>24</v>
      </c>
      <c r="D114" s="33"/>
      <c r="E114" s="33"/>
      <c r="F114" s="26" t="str">
        <f>E15</f>
        <v xml:space="preserve"> </v>
      </c>
      <c r="G114" s="33"/>
      <c r="H114" s="33"/>
      <c r="I114" s="99" t="s">
        <v>30</v>
      </c>
      <c r="J114" s="31" t="str">
        <f>E21</f>
        <v xml:space="preserve">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4.9" customHeight="1">
      <c r="A115" s="33"/>
      <c r="B115" s="34"/>
      <c r="C115" s="28" t="s">
        <v>28</v>
      </c>
      <c r="D115" s="33"/>
      <c r="E115" s="33"/>
      <c r="F115" s="26" t="str">
        <f>IF(E18="","",E18)</f>
        <v>Vyplň údaj</v>
      </c>
      <c r="G115" s="33"/>
      <c r="H115" s="33"/>
      <c r="I115" s="99" t="s">
        <v>32</v>
      </c>
      <c r="J115" s="31" t="str">
        <f>E24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98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38"/>
      <c r="B117" s="139"/>
      <c r="C117" s="140" t="s">
        <v>190</v>
      </c>
      <c r="D117" s="141" t="s">
        <v>59</v>
      </c>
      <c r="E117" s="141" t="s">
        <v>55</v>
      </c>
      <c r="F117" s="141" t="s">
        <v>56</v>
      </c>
      <c r="G117" s="141" t="s">
        <v>191</v>
      </c>
      <c r="H117" s="141" t="s">
        <v>192</v>
      </c>
      <c r="I117" s="142" t="s">
        <v>193</v>
      </c>
      <c r="J117" s="141" t="s">
        <v>164</v>
      </c>
      <c r="K117" s="143" t="s">
        <v>194</v>
      </c>
      <c r="L117" s="144"/>
      <c r="M117" s="63" t="s">
        <v>1</v>
      </c>
      <c r="N117" s="64" t="s">
        <v>38</v>
      </c>
      <c r="O117" s="64" t="s">
        <v>195</v>
      </c>
      <c r="P117" s="64" t="s">
        <v>196</v>
      </c>
      <c r="Q117" s="64" t="s">
        <v>197</v>
      </c>
      <c r="R117" s="64" t="s">
        <v>198</v>
      </c>
      <c r="S117" s="64" t="s">
        <v>199</v>
      </c>
      <c r="T117" s="65" t="s">
        <v>200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75" customHeight="1">
      <c r="A118" s="33"/>
      <c r="B118" s="34"/>
      <c r="C118" s="70" t="s">
        <v>201</v>
      </c>
      <c r="D118" s="33"/>
      <c r="E118" s="33"/>
      <c r="F118" s="33"/>
      <c r="G118" s="33"/>
      <c r="H118" s="33"/>
      <c r="I118" s="98"/>
      <c r="J118" s="145">
        <f>BK118</f>
        <v>0</v>
      </c>
      <c r="K118" s="33"/>
      <c r="L118" s="34"/>
      <c r="M118" s="66"/>
      <c r="N118" s="57"/>
      <c r="O118" s="67"/>
      <c r="P118" s="146">
        <f>P119</f>
        <v>0</v>
      </c>
      <c r="Q118" s="67"/>
      <c r="R118" s="146">
        <f>R119</f>
        <v>0</v>
      </c>
      <c r="S118" s="67"/>
      <c r="T118" s="14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73</v>
      </c>
      <c r="AU118" s="18" t="s">
        <v>166</v>
      </c>
      <c r="BK118" s="148">
        <f>BK119</f>
        <v>0</v>
      </c>
    </row>
    <row r="119" spans="1:65" s="12" customFormat="1" ht="25.9" customHeight="1">
      <c r="B119" s="149"/>
      <c r="D119" s="150" t="s">
        <v>73</v>
      </c>
      <c r="E119" s="151" t="s">
        <v>202</v>
      </c>
      <c r="F119" s="151" t="s">
        <v>203</v>
      </c>
      <c r="I119" s="152"/>
      <c r="J119" s="153">
        <f>BK119</f>
        <v>0</v>
      </c>
      <c r="L119" s="149"/>
      <c r="M119" s="154"/>
      <c r="N119" s="155"/>
      <c r="O119" s="155"/>
      <c r="P119" s="156">
        <f>P120</f>
        <v>0</v>
      </c>
      <c r="Q119" s="155"/>
      <c r="R119" s="156">
        <f>R120</f>
        <v>0</v>
      </c>
      <c r="S119" s="155"/>
      <c r="T119" s="157">
        <f>T120</f>
        <v>0</v>
      </c>
      <c r="AR119" s="150" t="s">
        <v>82</v>
      </c>
      <c r="AT119" s="158" t="s">
        <v>73</v>
      </c>
      <c r="AU119" s="158" t="s">
        <v>74</v>
      </c>
      <c r="AY119" s="150" t="s">
        <v>204</v>
      </c>
      <c r="BK119" s="159">
        <f>BK120</f>
        <v>0</v>
      </c>
    </row>
    <row r="120" spans="1:65" s="12" customFormat="1" ht="22.75" customHeight="1">
      <c r="B120" s="149"/>
      <c r="D120" s="150" t="s">
        <v>73</v>
      </c>
      <c r="E120" s="160" t="s">
        <v>258</v>
      </c>
      <c r="F120" s="160" t="s">
        <v>447</v>
      </c>
      <c r="I120" s="152"/>
      <c r="J120" s="161">
        <f>BK120</f>
        <v>0</v>
      </c>
      <c r="L120" s="149"/>
      <c r="M120" s="154"/>
      <c r="N120" s="155"/>
      <c r="O120" s="155"/>
      <c r="P120" s="156">
        <f>SUM(P121:P122)</f>
        <v>0</v>
      </c>
      <c r="Q120" s="155"/>
      <c r="R120" s="156">
        <f>SUM(R121:R122)</f>
        <v>0</v>
      </c>
      <c r="S120" s="155"/>
      <c r="T120" s="157">
        <f>SUM(T121:T122)</f>
        <v>0</v>
      </c>
      <c r="AR120" s="150" t="s">
        <v>82</v>
      </c>
      <c r="AT120" s="158" t="s">
        <v>73</v>
      </c>
      <c r="AU120" s="158" t="s">
        <v>82</v>
      </c>
      <c r="AY120" s="150" t="s">
        <v>204</v>
      </c>
      <c r="BK120" s="159">
        <f>SUM(BK121:BK122)</f>
        <v>0</v>
      </c>
    </row>
    <row r="121" spans="1:65" s="2" customFormat="1" ht="22" customHeight="1">
      <c r="A121" s="33"/>
      <c r="B121" s="162"/>
      <c r="C121" s="163" t="s">
        <v>82</v>
      </c>
      <c r="D121" s="163" t="s">
        <v>207</v>
      </c>
      <c r="E121" s="164" t="s">
        <v>483</v>
      </c>
      <c r="F121" s="165" t="s">
        <v>1205</v>
      </c>
      <c r="G121" s="166" t="s">
        <v>494</v>
      </c>
      <c r="H121" s="167">
        <v>1</v>
      </c>
      <c r="I121" s="168"/>
      <c r="J121" s="169">
        <f>ROUND(I121*H121,2)</f>
        <v>0</v>
      </c>
      <c r="K121" s="165" t="s">
        <v>1</v>
      </c>
      <c r="L121" s="34"/>
      <c r="M121" s="170" t="s">
        <v>1</v>
      </c>
      <c r="N121" s="171" t="s">
        <v>39</v>
      </c>
      <c r="O121" s="59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4" t="s">
        <v>132</v>
      </c>
      <c r="AT121" s="174" t="s">
        <v>207</v>
      </c>
      <c r="AU121" s="174" t="s">
        <v>84</v>
      </c>
      <c r="AY121" s="18" t="s">
        <v>204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8" t="s">
        <v>82</v>
      </c>
      <c r="BK121" s="175">
        <f>ROUND(I121*H121,2)</f>
        <v>0</v>
      </c>
      <c r="BL121" s="18" t="s">
        <v>132</v>
      </c>
      <c r="BM121" s="174" t="s">
        <v>1206</v>
      </c>
    </row>
    <row r="122" spans="1:65" s="2" customFormat="1" ht="18">
      <c r="A122" s="33"/>
      <c r="B122" s="34"/>
      <c r="C122" s="33"/>
      <c r="D122" s="176" t="s">
        <v>213</v>
      </c>
      <c r="E122" s="33"/>
      <c r="F122" s="177" t="s">
        <v>1205</v>
      </c>
      <c r="G122" s="33"/>
      <c r="H122" s="33"/>
      <c r="I122" s="98"/>
      <c r="J122" s="33"/>
      <c r="K122" s="33"/>
      <c r="L122" s="34"/>
      <c r="M122" s="225"/>
      <c r="N122" s="226"/>
      <c r="O122" s="227"/>
      <c r="P122" s="227"/>
      <c r="Q122" s="227"/>
      <c r="R122" s="227"/>
      <c r="S122" s="227"/>
      <c r="T122" s="22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213</v>
      </c>
      <c r="AU122" s="18" t="s">
        <v>84</v>
      </c>
    </row>
    <row r="123" spans="1:65" s="2" customFormat="1" ht="7" customHeight="1">
      <c r="A123" s="33"/>
      <c r="B123" s="48"/>
      <c r="C123" s="49"/>
      <c r="D123" s="49"/>
      <c r="E123" s="49"/>
      <c r="F123" s="49"/>
      <c r="G123" s="49"/>
      <c r="H123" s="49"/>
      <c r="I123" s="122"/>
      <c r="J123" s="49"/>
      <c r="K123" s="49"/>
      <c r="L123" s="34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4.5"/>
  <cols>
    <col min="1" max="1" width="5.5546875" style="1" customWidth="1"/>
    <col min="2" max="2" width="1.109375" style="1" customWidth="1"/>
    <col min="3" max="3" width="2.77734375" style="1" customWidth="1"/>
    <col min="4" max="4" width="2.88671875" style="1" customWidth="1"/>
    <col min="5" max="5" width="11.44140625" style="1" customWidth="1"/>
    <col min="6" max="6" width="33.88671875" style="1" customWidth="1"/>
    <col min="7" max="7" width="4.6640625" style="1" customWidth="1"/>
    <col min="8" max="8" width="7.6640625" style="1" customWidth="1"/>
    <col min="9" max="9" width="13.44140625" style="94" customWidth="1"/>
    <col min="10" max="11" width="13.44140625" style="1" customWidth="1"/>
    <col min="12" max="12" width="6.21875" style="1" customWidth="1"/>
    <col min="13" max="13" width="7.21875" style="1" hidden="1" customWidth="1"/>
    <col min="14" max="14" width="8.88671875" style="1" hidden="1"/>
    <col min="15" max="20" width="9.44140625" style="1" hidden="1" customWidth="1"/>
    <col min="21" max="21" width="10.88671875" style="1" hidden="1" customWidth="1"/>
    <col min="22" max="22" width="8.21875" style="1" customWidth="1"/>
    <col min="23" max="23" width="10.88671875" style="1" customWidth="1"/>
    <col min="24" max="24" width="8.21875" style="1" customWidth="1"/>
    <col min="25" max="25" width="10" style="1" customWidth="1"/>
    <col min="26" max="26" width="7.33203125" style="1" customWidth="1"/>
    <col min="27" max="27" width="10" style="1" customWidth="1"/>
    <col min="28" max="28" width="10.88671875" style="1" customWidth="1"/>
    <col min="29" max="29" width="7.33203125" style="1" customWidth="1"/>
    <col min="30" max="30" width="10" style="1" customWidth="1"/>
    <col min="31" max="31" width="10.88671875" style="1" customWidth="1"/>
    <col min="44" max="65" width="8.88671875" style="1" hidden="1"/>
  </cols>
  <sheetData>
    <row r="2" spans="1:46" s="1" customFormat="1" ht="37" customHeight="1">
      <c r="I2" s="94"/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90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6"/>
      <c r="J3" s="20"/>
      <c r="K3" s="20"/>
      <c r="L3" s="21"/>
      <c r="AT3" s="18" t="s">
        <v>84</v>
      </c>
    </row>
    <row r="4" spans="1:46" s="1" customFormat="1" ht="25" customHeight="1">
      <c r="B4" s="21"/>
      <c r="D4" s="22" t="s">
        <v>116</v>
      </c>
      <c r="I4" s="94"/>
      <c r="L4" s="21"/>
      <c r="M4" s="97" t="s">
        <v>10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24" customHeight="1">
      <c r="B7" s="21"/>
      <c r="E7" s="268" t="str">
        <f>'Rekapitulace stavby'!K6</f>
        <v>Stavební úpravy haly a vany dětského bazénu plaveckého bazénu</v>
      </c>
      <c r="F7" s="269"/>
      <c r="G7" s="269"/>
      <c r="H7" s="269"/>
      <c r="I7" s="94"/>
      <c r="L7" s="21"/>
    </row>
    <row r="8" spans="1:46" s="2" customFormat="1" ht="12" customHeight="1">
      <c r="A8" s="33"/>
      <c r="B8" s="34"/>
      <c r="C8" s="33"/>
      <c r="D8" s="28" t="s">
        <v>125</v>
      </c>
      <c r="E8" s="33"/>
      <c r="F8" s="33"/>
      <c r="G8" s="33"/>
      <c r="H8" s="33"/>
      <c r="I8" s="98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5" customHeight="1">
      <c r="A9" s="33"/>
      <c r="B9" s="34"/>
      <c r="C9" s="33"/>
      <c r="D9" s="33"/>
      <c r="E9" s="248" t="s">
        <v>1207</v>
      </c>
      <c r="F9" s="270"/>
      <c r="G9" s="270"/>
      <c r="H9" s="270"/>
      <c r="I9" s="98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98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9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9" t="s">
        <v>22</v>
      </c>
      <c r="J12" s="56" t="str">
        <f>'Rekapitulace stavby'!AN8</f>
        <v>31. 10. 2019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8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9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99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8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9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51"/>
      <c r="G18" s="251"/>
      <c r="H18" s="251"/>
      <c r="I18" s="99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8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9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99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8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9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9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8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8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5" customHeight="1">
      <c r="A27" s="100"/>
      <c r="B27" s="101"/>
      <c r="C27" s="100"/>
      <c r="D27" s="100"/>
      <c r="E27" s="255" t="s">
        <v>1</v>
      </c>
      <c r="F27" s="255"/>
      <c r="G27" s="255"/>
      <c r="H27" s="255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8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4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5" t="s">
        <v>34</v>
      </c>
      <c r="E30" s="33"/>
      <c r="F30" s="33"/>
      <c r="G30" s="33"/>
      <c r="H30" s="33"/>
      <c r="I30" s="98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4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6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7" t="s">
        <v>38</v>
      </c>
      <c r="E33" s="28" t="s">
        <v>39</v>
      </c>
      <c r="F33" s="108">
        <f>ROUND((SUM(BE118:BE122)),  2)</f>
        <v>0</v>
      </c>
      <c r="G33" s="33"/>
      <c r="H33" s="33"/>
      <c r="I33" s="109">
        <v>0.21</v>
      </c>
      <c r="J33" s="108">
        <f>ROUND(((SUM(BE118:BE122))*I33),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8">
        <f>ROUND((SUM(BF118:BF122)),  2)</f>
        <v>0</v>
      </c>
      <c r="G34" s="33"/>
      <c r="H34" s="33"/>
      <c r="I34" s="109">
        <v>0.15</v>
      </c>
      <c r="J34" s="108">
        <f>ROUND(((SUM(BF118:BF122))*I34),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8">
        <f>ROUND((SUM(BG118:BG122)),  2)</f>
        <v>0</v>
      </c>
      <c r="G35" s="33"/>
      <c r="H35" s="33"/>
      <c r="I35" s="109">
        <v>0.21</v>
      </c>
      <c r="J35" s="108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8">
        <f>ROUND((SUM(BH118:BH122)),  2)</f>
        <v>0</v>
      </c>
      <c r="G36" s="33"/>
      <c r="H36" s="33"/>
      <c r="I36" s="109">
        <v>0.15</v>
      </c>
      <c r="J36" s="108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8">
        <f>ROUND((SUM(BI118:BI122)),  2)</f>
        <v>0</v>
      </c>
      <c r="G37" s="33"/>
      <c r="H37" s="33"/>
      <c r="I37" s="109">
        <v>0</v>
      </c>
      <c r="J37" s="108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8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10"/>
      <c r="D39" s="111" t="s">
        <v>44</v>
      </c>
      <c r="E39" s="61"/>
      <c r="F39" s="61"/>
      <c r="G39" s="112" t="s">
        <v>45</v>
      </c>
      <c r="H39" s="113" t="s">
        <v>46</v>
      </c>
      <c r="I39" s="114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8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7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8" t="s">
        <v>50</v>
      </c>
      <c r="G61" s="46" t="s">
        <v>49</v>
      </c>
      <c r="H61" s="36"/>
      <c r="I61" s="119"/>
      <c r="J61" s="120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1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8" t="s">
        <v>50</v>
      </c>
      <c r="G76" s="46" t="s">
        <v>49</v>
      </c>
      <c r="H76" s="36"/>
      <c r="I76" s="119"/>
      <c r="J76" s="120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2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3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162</v>
      </c>
      <c r="D82" s="33"/>
      <c r="E82" s="33"/>
      <c r="F82" s="33"/>
      <c r="G82" s="33"/>
      <c r="H82" s="33"/>
      <c r="I82" s="98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8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8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" customHeight="1">
      <c r="A85" s="33"/>
      <c r="B85" s="34"/>
      <c r="C85" s="33"/>
      <c r="D85" s="33"/>
      <c r="E85" s="268" t="str">
        <f>E7</f>
        <v>Stavební úpravy haly a vany dětského bazénu plaveckého bazénu</v>
      </c>
      <c r="F85" s="269"/>
      <c r="G85" s="269"/>
      <c r="H85" s="269"/>
      <c r="I85" s="98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125</v>
      </c>
      <c r="D86" s="33"/>
      <c r="E86" s="33"/>
      <c r="F86" s="33"/>
      <c r="G86" s="33"/>
      <c r="H86" s="33"/>
      <c r="I86" s="98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5" customHeight="1">
      <c r="A87" s="33"/>
      <c r="B87" s="34"/>
      <c r="C87" s="33"/>
      <c r="D87" s="33"/>
      <c r="E87" s="248" t="str">
        <f>E9</f>
        <v>ut - Ústřední vytápění</v>
      </c>
      <c r="F87" s="270"/>
      <c r="G87" s="270"/>
      <c r="H87" s="270"/>
      <c r="I87" s="98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8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Jilemnice, Jungmannova 146</v>
      </c>
      <c r="G89" s="33"/>
      <c r="H89" s="33"/>
      <c r="I89" s="99" t="s">
        <v>22</v>
      </c>
      <c r="J89" s="56" t="str">
        <f>IF(J12="","",J12)</f>
        <v>31. 10. 2019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8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4.9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99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4.9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9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8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4" t="s">
        <v>163</v>
      </c>
      <c r="D94" s="110"/>
      <c r="E94" s="110"/>
      <c r="F94" s="110"/>
      <c r="G94" s="110"/>
      <c r="H94" s="110"/>
      <c r="I94" s="125"/>
      <c r="J94" s="126" t="s">
        <v>164</v>
      </c>
      <c r="K94" s="110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8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7" t="s">
        <v>165</v>
      </c>
      <c r="D96" s="33"/>
      <c r="E96" s="33"/>
      <c r="F96" s="33"/>
      <c r="G96" s="33"/>
      <c r="H96" s="33"/>
      <c r="I96" s="98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166</v>
      </c>
    </row>
    <row r="97" spans="1:31" s="9" customFormat="1" ht="25" customHeight="1">
      <c r="B97" s="128"/>
      <c r="D97" s="129" t="s">
        <v>167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171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98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122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123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189</v>
      </c>
      <c r="D105" s="33"/>
      <c r="E105" s="33"/>
      <c r="F105" s="33"/>
      <c r="G105" s="33"/>
      <c r="H105" s="33"/>
      <c r="I105" s="98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98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3"/>
      <c r="E107" s="33"/>
      <c r="F107" s="33"/>
      <c r="G107" s="33"/>
      <c r="H107" s="33"/>
      <c r="I107" s="98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" customHeight="1">
      <c r="A108" s="33"/>
      <c r="B108" s="34"/>
      <c r="C108" s="33"/>
      <c r="D108" s="33"/>
      <c r="E108" s="268" t="str">
        <f>E7</f>
        <v>Stavební úpravy haly a vany dětského bazénu plaveckého bazénu</v>
      </c>
      <c r="F108" s="269"/>
      <c r="G108" s="269"/>
      <c r="H108" s="269"/>
      <c r="I108" s="98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125</v>
      </c>
      <c r="D109" s="33"/>
      <c r="E109" s="33"/>
      <c r="F109" s="33"/>
      <c r="G109" s="33"/>
      <c r="H109" s="33"/>
      <c r="I109" s="98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4.5" customHeight="1">
      <c r="A110" s="33"/>
      <c r="B110" s="34"/>
      <c r="C110" s="33"/>
      <c r="D110" s="33"/>
      <c r="E110" s="248" t="str">
        <f>E9</f>
        <v>ut - Ústřední vytápění</v>
      </c>
      <c r="F110" s="270"/>
      <c r="G110" s="270"/>
      <c r="H110" s="270"/>
      <c r="I110" s="98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8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3"/>
      <c r="E112" s="33"/>
      <c r="F112" s="26" t="str">
        <f>F12</f>
        <v>Jilemnice, Jungmannova 146</v>
      </c>
      <c r="G112" s="33"/>
      <c r="H112" s="33"/>
      <c r="I112" s="99" t="s">
        <v>22</v>
      </c>
      <c r="J112" s="56" t="str">
        <f>IF(J12="","",J12)</f>
        <v>31. 10. 2019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8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4.9" customHeight="1">
      <c r="A114" s="33"/>
      <c r="B114" s="34"/>
      <c r="C114" s="28" t="s">
        <v>24</v>
      </c>
      <c r="D114" s="33"/>
      <c r="E114" s="33"/>
      <c r="F114" s="26" t="str">
        <f>E15</f>
        <v xml:space="preserve"> </v>
      </c>
      <c r="G114" s="33"/>
      <c r="H114" s="33"/>
      <c r="I114" s="99" t="s">
        <v>30</v>
      </c>
      <c r="J114" s="31" t="str">
        <f>E21</f>
        <v xml:space="preserve">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4.9" customHeight="1">
      <c r="A115" s="33"/>
      <c r="B115" s="34"/>
      <c r="C115" s="28" t="s">
        <v>28</v>
      </c>
      <c r="D115" s="33"/>
      <c r="E115" s="33"/>
      <c r="F115" s="26" t="str">
        <f>IF(E18="","",E18)</f>
        <v>Vyplň údaj</v>
      </c>
      <c r="G115" s="33"/>
      <c r="H115" s="33"/>
      <c r="I115" s="99" t="s">
        <v>32</v>
      </c>
      <c r="J115" s="31" t="str">
        <f>E24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98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38"/>
      <c r="B117" s="139"/>
      <c r="C117" s="140" t="s">
        <v>190</v>
      </c>
      <c r="D117" s="141" t="s">
        <v>59</v>
      </c>
      <c r="E117" s="141" t="s">
        <v>55</v>
      </c>
      <c r="F117" s="141" t="s">
        <v>56</v>
      </c>
      <c r="G117" s="141" t="s">
        <v>191</v>
      </c>
      <c r="H117" s="141" t="s">
        <v>192</v>
      </c>
      <c r="I117" s="142" t="s">
        <v>193</v>
      </c>
      <c r="J117" s="141" t="s">
        <v>164</v>
      </c>
      <c r="K117" s="143" t="s">
        <v>194</v>
      </c>
      <c r="L117" s="144"/>
      <c r="M117" s="63" t="s">
        <v>1</v>
      </c>
      <c r="N117" s="64" t="s">
        <v>38</v>
      </c>
      <c r="O117" s="64" t="s">
        <v>195</v>
      </c>
      <c r="P117" s="64" t="s">
        <v>196</v>
      </c>
      <c r="Q117" s="64" t="s">
        <v>197</v>
      </c>
      <c r="R117" s="64" t="s">
        <v>198</v>
      </c>
      <c r="S117" s="64" t="s">
        <v>199</v>
      </c>
      <c r="T117" s="65" t="s">
        <v>200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75" customHeight="1">
      <c r="A118" s="33"/>
      <c r="B118" s="34"/>
      <c r="C118" s="70" t="s">
        <v>201</v>
      </c>
      <c r="D118" s="33"/>
      <c r="E118" s="33"/>
      <c r="F118" s="33"/>
      <c r="G118" s="33"/>
      <c r="H118" s="33"/>
      <c r="I118" s="98"/>
      <c r="J118" s="145">
        <f>BK118</f>
        <v>0</v>
      </c>
      <c r="K118" s="33"/>
      <c r="L118" s="34"/>
      <c r="M118" s="66"/>
      <c r="N118" s="57"/>
      <c r="O118" s="67"/>
      <c r="P118" s="146">
        <f>P119</f>
        <v>0</v>
      </c>
      <c r="Q118" s="67"/>
      <c r="R118" s="146">
        <f>R119</f>
        <v>0</v>
      </c>
      <c r="S118" s="67"/>
      <c r="T118" s="14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73</v>
      </c>
      <c r="AU118" s="18" t="s">
        <v>166</v>
      </c>
      <c r="BK118" s="148">
        <f>BK119</f>
        <v>0</v>
      </c>
    </row>
    <row r="119" spans="1:65" s="12" customFormat="1" ht="25.9" customHeight="1">
      <c r="B119" s="149"/>
      <c r="D119" s="150" t="s">
        <v>73</v>
      </c>
      <c r="E119" s="151" t="s">
        <v>202</v>
      </c>
      <c r="F119" s="151" t="s">
        <v>203</v>
      </c>
      <c r="I119" s="152"/>
      <c r="J119" s="153">
        <f>BK119</f>
        <v>0</v>
      </c>
      <c r="L119" s="149"/>
      <c r="M119" s="154"/>
      <c r="N119" s="155"/>
      <c r="O119" s="155"/>
      <c r="P119" s="156">
        <f>P120</f>
        <v>0</v>
      </c>
      <c r="Q119" s="155"/>
      <c r="R119" s="156">
        <f>R120</f>
        <v>0</v>
      </c>
      <c r="S119" s="155"/>
      <c r="T119" s="157">
        <f>T120</f>
        <v>0</v>
      </c>
      <c r="AR119" s="150" t="s">
        <v>82</v>
      </c>
      <c r="AT119" s="158" t="s">
        <v>73</v>
      </c>
      <c r="AU119" s="158" t="s">
        <v>74</v>
      </c>
      <c r="AY119" s="150" t="s">
        <v>204</v>
      </c>
      <c r="BK119" s="159">
        <f>BK120</f>
        <v>0</v>
      </c>
    </row>
    <row r="120" spans="1:65" s="12" customFormat="1" ht="22.75" customHeight="1">
      <c r="B120" s="149"/>
      <c r="D120" s="150" t="s">
        <v>73</v>
      </c>
      <c r="E120" s="160" t="s">
        <v>258</v>
      </c>
      <c r="F120" s="160" t="s">
        <v>447</v>
      </c>
      <c r="I120" s="152"/>
      <c r="J120" s="161">
        <f>BK120</f>
        <v>0</v>
      </c>
      <c r="L120" s="149"/>
      <c r="M120" s="154"/>
      <c r="N120" s="155"/>
      <c r="O120" s="155"/>
      <c r="P120" s="156">
        <f>SUM(P121:P122)</f>
        <v>0</v>
      </c>
      <c r="Q120" s="155"/>
      <c r="R120" s="156">
        <f>SUM(R121:R122)</f>
        <v>0</v>
      </c>
      <c r="S120" s="155"/>
      <c r="T120" s="157">
        <f>SUM(T121:T122)</f>
        <v>0</v>
      </c>
      <c r="AR120" s="150" t="s">
        <v>82</v>
      </c>
      <c r="AT120" s="158" t="s">
        <v>73</v>
      </c>
      <c r="AU120" s="158" t="s">
        <v>82</v>
      </c>
      <c r="AY120" s="150" t="s">
        <v>204</v>
      </c>
      <c r="BK120" s="159">
        <f>SUM(BK121:BK122)</f>
        <v>0</v>
      </c>
    </row>
    <row r="121" spans="1:65" s="2" customFormat="1" ht="22" customHeight="1">
      <c r="A121" s="33"/>
      <c r="B121" s="162"/>
      <c r="C121" s="163" t="s">
        <v>82</v>
      </c>
      <c r="D121" s="163" t="s">
        <v>207</v>
      </c>
      <c r="E121" s="164" t="s">
        <v>1208</v>
      </c>
      <c r="F121" s="165" t="s">
        <v>1209</v>
      </c>
      <c r="G121" s="166" t="s">
        <v>494</v>
      </c>
      <c r="H121" s="167">
        <v>1</v>
      </c>
      <c r="I121" s="168"/>
      <c r="J121" s="169">
        <f>ROUND(I121*H121,2)</f>
        <v>0</v>
      </c>
      <c r="K121" s="165" t="s">
        <v>1</v>
      </c>
      <c r="L121" s="34"/>
      <c r="M121" s="170" t="s">
        <v>1</v>
      </c>
      <c r="N121" s="171" t="s">
        <v>39</v>
      </c>
      <c r="O121" s="59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4" t="s">
        <v>132</v>
      </c>
      <c r="AT121" s="174" t="s">
        <v>207</v>
      </c>
      <c r="AU121" s="174" t="s">
        <v>84</v>
      </c>
      <c r="AY121" s="18" t="s">
        <v>204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8" t="s">
        <v>82</v>
      </c>
      <c r="BK121" s="175">
        <f>ROUND(I121*H121,2)</f>
        <v>0</v>
      </c>
      <c r="BL121" s="18" t="s">
        <v>132</v>
      </c>
      <c r="BM121" s="174" t="s">
        <v>1210</v>
      </c>
    </row>
    <row r="122" spans="1:65" s="2" customFormat="1" ht="18">
      <c r="A122" s="33"/>
      <c r="B122" s="34"/>
      <c r="C122" s="33"/>
      <c r="D122" s="176" t="s">
        <v>213</v>
      </c>
      <c r="E122" s="33"/>
      <c r="F122" s="177" t="s">
        <v>1209</v>
      </c>
      <c r="G122" s="33"/>
      <c r="H122" s="33"/>
      <c r="I122" s="98"/>
      <c r="J122" s="33"/>
      <c r="K122" s="33"/>
      <c r="L122" s="34"/>
      <c r="M122" s="225"/>
      <c r="N122" s="226"/>
      <c r="O122" s="227"/>
      <c r="P122" s="227"/>
      <c r="Q122" s="227"/>
      <c r="R122" s="227"/>
      <c r="S122" s="227"/>
      <c r="T122" s="22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213</v>
      </c>
      <c r="AU122" s="18" t="s">
        <v>84</v>
      </c>
    </row>
    <row r="123" spans="1:65" s="2" customFormat="1" ht="7" customHeight="1">
      <c r="A123" s="33"/>
      <c r="B123" s="48"/>
      <c r="C123" s="49"/>
      <c r="D123" s="49"/>
      <c r="E123" s="49"/>
      <c r="F123" s="49"/>
      <c r="G123" s="49"/>
      <c r="H123" s="49"/>
      <c r="I123" s="122"/>
      <c r="J123" s="49"/>
      <c r="K123" s="49"/>
      <c r="L123" s="34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4.5"/>
  <cols>
    <col min="1" max="1" width="5.5546875" style="1" customWidth="1"/>
    <col min="2" max="2" width="1.109375" style="1" customWidth="1"/>
    <col min="3" max="3" width="2.77734375" style="1" customWidth="1"/>
    <col min="4" max="4" width="2.88671875" style="1" customWidth="1"/>
    <col min="5" max="5" width="11.44140625" style="1" customWidth="1"/>
    <col min="6" max="6" width="33.88671875" style="1" customWidth="1"/>
    <col min="7" max="7" width="4.6640625" style="1" customWidth="1"/>
    <col min="8" max="8" width="7.6640625" style="1" customWidth="1"/>
    <col min="9" max="9" width="13.44140625" style="94" customWidth="1"/>
    <col min="10" max="11" width="13.44140625" style="1" customWidth="1"/>
    <col min="12" max="12" width="6.21875" style="1" customWidth="1"/>
    <col min="13" max="13" width="7.21875" style="1" hidden="1" customWidth="1"/>
    <col min="14" max="14" width="8.88671875" style="1" hidden="1"/>
    <col min="15" max="20" width="9.44140625" style="1" hidden="1" customWidth="1"/>
    <col min="21" max="21" width="10.88671875" style="1" hidden="1" customWidth="1"/>
    <col min="22" max="22" width="8.21875" style="1" customWidth="1"/>
    <col min="23" max="23" width="10.88671875" style="1" customWidth="1"/>
    <col min="24" max="24" width="8.21875" style="1" customWidth="1"/>
    <col min="25" max="25" width="10" style="1" customWidth="1"/>
    <col min="26" max="26" width="7.33203125" style="1" customWidth="1"/>
    <col min="27" max="27" width="10" style="1" customWidth="1"/>
    <col min="28" max="28" width="10.88671875" style="1" customWidth="1"/>
    <col min="29" max="29" width="7.33203125" style="1" customWidth="1"/>
    <col min="30" max="30" width="10" style="1" customWidth="1"/>
    <col min="31" max="31" width="10.88671875" style="1" customWidth="1"/>
    <col min="44" max="65" width="8.88671875" style="1" hidden="1"/>
  </cols>
  <sheetData>
    <row r="2" spans="1:46" s="1" customFormat="1" ht="37" customHeight="1">
      <c r="I2" s="94"/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93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6"/>
      <c r="J3" s="20"/>
      <c r="K3" s="20"/>
      <c r="L3" s="21"/>
      <c r="AT3" s="18" t="s">
        <v>84</v>
      </c>
    </row>
    <row r="4" spans="1:46" s="1" customFormat="1" ht="25" customHeight="1">
      <c r="B4" s="21"/>
      <c r="D4" s="22" t="s">
        <v>116</v>
      </c>
      <c r="I4" s="94"/>
      <c r="L4" s="21"/>
      <c r="M4" s="97" t="s">
        <v>10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24" customHeight="1">
      <c r="B7" s="21"/>
      <c r="E7" s="268" t="str">
        <f>'Rekapitulace stavby'!K6</f>
        <v>Stavební úpravy haly a vany dětského bazénu plaveckého bazénu</v>
      </c>
      <c r="F7" s="269"/>
      <c r="G7" s="269"/>
      <c r="H7" s="269"/>
      <c r="I7" s="94"/>
      <c r="L7" s="21"/>
    </row>
    <row r="8" spans="1:46" s="2" customFormat="1" ht="12" customHeight="1">
      <c r="A8" s="33"/>
      <c r="B8" s="34"/>
      <c r="C8" s="33"/>
      <c r="D8" s="28" t="s">
        <v>125</v>
      </c>
      <c r="E8" s="33"/>
      <c r="F8" s="33"/>
      <c r="G8" s="33"/>
      <c r="H8" s="33"/>
      <c r="I8" s="98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5" customHeight="1">
      <c r="A9" s="33"/>
      <c r="B9" s="34"/>
      <c r="C9" s="33"/>
      <c r="D9" s="33"/>
      <c r="E9" s="248" t="s">
        <v>1211</v>
      </c>
      <c r="F9" s="270"/>
      <c r="G9" s="270"/>
      <c r="H9" s="270"/>
      <c r="I9" s="98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98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9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9" t="s">
        <v>22</v>
      </c>
      <c r="J12" s="56" t="str">
        <f>'Rekapitulace stavby'!AN8</f>
        <v>31. 10. 2019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8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9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99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8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9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51"/>
      <c r="G18" s="251"/>
      <c r="H18" s="251"/>
      <c r="I18" s="99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8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9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99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8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9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9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8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8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5" customHeight="1">
      <c r="A27" s="100"/>
      <c r="B27" s="101"/>
      <c r="C27" s="100"/>
      <c r="D27" s="100"/>
      <c r="E27" s="255" t="s">
        <v>1</v>
      </c>
      <c r="F27" s="255"/>
      <c r="G27" s="255"/>
      <c r="H27" s="255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8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4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5" t="s">
        <v>34</v>
      </c>
      <c r="E30" s="33"/>
      <c r="F30" s="33"/>
      <c r="G30" s="33"/>
      <c r="H30" s="33"/>
      <c r="I30" s="98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4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6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7" t="s">
        <v>38</v>
      </c>
      <c r="E33" s="28" t="s">
        <v>39</v>
      </c>
      <c r="F33" s="108">
        <f>ROUND((SUM(BE118:BE122)),  2)</f>
        <v>0</v>
      </c>
      <c r="G33" s="33"/>
      <c r="H33" s="33"/>
      <c r="I33" s="109">
        <v>0.21</v>
      </c>
      <c r="J33" s="108">
        <f>ROUND(((SUM(BE118:BE122))*I33),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8">
        <f>ROUND((SUM(BF118:BF122)),  2)</f>
        <v>0</v>
      </c>
      <c r="G34" s="33"/>
      <c r="H34" s="33"/>
      <c r="I34" s="109">
        <v>0.15</v>
      </c>
      <c r="J34" s="108">
        <f>ROUND(((SUM(BF118:BF122))*I34),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8">
        <f>ROUND((SUM(BG118:BG122)),  2)</f>
        <v>0</v>
      </c>
      <c r="G35" s="33"/>
      <c r="H35" s="33"/>
      <c r="I35" s="109">
        <v>0.21</v>
      </c>
      <c r="J35" s="108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8">
        <f>ROUND((SUM(BH118:BH122)),  2)</f>
        <v>0</v>
      </c>
      <c r="G36" s="33"/>
      <c r="H36" s="33"/>
      <c r="I36" s="109">
        <v>0.15</v>
      </c>
      <c r="J36" s="108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8">
        <f>ROUND((SUM(BI118:BI122)),  2)</f>
        <v>0</v>
      </c>
      <c r="G37" s="33"/>
      <c r="H37" s="33"/>
      <c r="I37" s="109">
        <v>0</v>
      </c>
      <c r="J37" s="108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8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10"/>
      <c r="D39" s="111" t="s">
        <v>44</v>
      </c>
      <c r="E39" s="61"/>
      <c r="F39" s="61"/>
      <c r="G39" s="112" t="s">
        <v>45</v>
      </c>
      <c r="H39" s="113" t="s">
        <v>46</v>
      </c>
      <c r="I39" s="114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8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7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8" t="s">
        <v>50</v>
      </c>
      <c r="G61" s="46" t="s">
        <v>49</v>
      </c>
      <c r="H61" s="36"/>
      <c r="I61" s="119"/>
      <c r="J61" s="120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1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8" t="s">
        <v>50</v>
      </c>
      <c r="G76" s="46" t="s">
        <v>49</v>
      </c>
      <c r="H76" s="36"/>
      <c r="I76" s="119"/>
      <c r="J76" s="120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2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3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162</v>
      </c>
      <c r="D82" s="33"/>
      <c r="E82" s="33"/>
      <c r="F82" s="33"/>
      <c r="G82" s="33"/>
      <c r="H82" s="33"/>
      <c r="I82" s="98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8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8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" customHeight="1">
      <c r="A85" s="33"/>
      <c r="B85" s="34"/>
      <c r="C85" s="33"/>
      <c r="D85" s="33"/>
      <c r="E85" s="268" t="str">
        <f>E7</f>
        <v>Stavební úpravy haly a vany dětského bazénu plaveckého bazénu</v>
      </c>
      <c r="F85" s="269"/>
      <c r="G85" s="269"/>
      <c r="H85" s="269"/>
      <c r="I85" s="98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125</v>
      </c>
      <c r="D86" s="33"/>
      <c r="E86" s="33"/>
      <c r="F86" s="33"/>
      <c r="G86" s="33"/>
      <c r="H86" s="33"/>
      <c r="I86" s="98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5" customHeight="1">
      <c r="A87" s="33"/>
      <c r="B87" s="34"/>
      <c r="C87" s="33"/>
      <c r="D87" s="33"/>
      <c r="E87" s="248" t="str">
        <f>E9</f>
        <v>el - Elektroinstalace</v>
      </c>
      <c r="F87" s="270"/>
      <c r="G87" s="270"/>
      <c r="H87" s="270"/>
      <c r="I87" s="98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8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Jilemnice, Jungmannova 146</v>
      </c>
      <c r="G89" s="33"/>
      <c r="H89" s="33"/>
      <c r="I89" s="99" t="s">
        <v>22</v>
      </c>
      <c r="J89" s="56" t="str">
        <f>IF(J12="","",J12)</f>
        <v>31. 10. 2019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8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4.9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99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4.9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9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8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4" t="s">
        <v>163</v>
      </c>
      <c r="D94" s="110"/>
      <c r="E94" s="110"/>
      <c r="F94" s="110"/>
      <c r="G94" s="110"/>
      <c r="H94" s="110"/>
      <c r="I94" s="125"/>
      <c r="J94" s="126" t="s">
        <v>164</v>
      </c>
      <c r="K94" s="110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8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7" t="s">
        <v>165</v>
      </c>
      <c r="D96" s="33"/>
      <c r="E96" s="33"/>
      <c r="F96" s="33"/>
      <c r="G96" s="33"/>
      <c r="H96" s="33"/>
      <c r="I96" s="98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166</v>
      </c>
    </row>
    <row r="97" spans="1:31" s="9" customFormat="1" ht="25" customHeight="1">
      <c r="B97" s="128"/>
      <c r="D97" s="129" t="s">
        <v>167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171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98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122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123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189</v>
      </c>
      <c r="D105" s="33"/>
      <c r="E105" s="33"/>
      <c r="F105" s="33"/>
      <c r="G105" s="33"/>
      <c r="H105" s="33"/>
      <c r="I105" s="98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98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3"/>
      <c r="E107" s="33"/>
      <c r="F107" s="33"/>
      <c r="G107" s="33"/>
      <c r="H107" s="33"/>
      <c r="I107" s="98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" customHeight="1">
      <c r="A108" s="33"/>
      <c r="B108" s="34"/>
      <c r="C108" s="33"/>
      <c r="D108" s="33"/>
      <c r="E108" s="268" t="str">
        <f>E7</f>
        <v>Stavební úpravy haly a vany dětského bazénu plaveckého bazénu</v>
      </c>
      <c r="F108" s="269"/>
      <c r="G108" s="269"/>
      <c r="H108" s="269"/>
      <c r="I108" s="98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125</v>
      </c>
      <c r="D109" s="33"/>
      <c r="E109" s="33"/>
      <c r="F109" s="33"/>
      <c r="G109" s="33"/>
      <c r="H109" s="33"/>
      <c r="I109" s="98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4.5" customHeight="1">
      <c r="A110" s="33"/>
      <c r="B110" s="34"/>
      <c r="C110" s="33"/>
      <c r="D110" s="33"/>
      <c r="E110" s="248" t="str">
        <f>E9</f>
        <v>el - Elektroinstalace</v>
      </c>
      <c r="F110" s="270"/>
      <c r="G110" s="270"/>
      <c r="H110" s="270"/>
      <c r="I110" s="98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8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3"/>
      <c r="E112" s="33"/>
      <c r="F112" s="26" t="str">
        <f>F12</f>
        <v>Jilemnice, Jungmannova 146</v>
      </c>
      <c r="G112" s="33"/>
      <c r="H112" s="33"/>
      <c r="I112" s="99" t="s">
        <v>22</v>
      </c>
      <c r="J112" s="56" t="str">
        <f>IF(J12="","",J12)</f>
        <v>31. 10. 2019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8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4.9" customHeight="1">
      <c r="A114" s="33"/>
      <c r="B114" s="34"/>
      <c r="C114" s="28" t="s">
        <v>24</v>
      </c>
      <c r="D114" s="33"/>
      <c r="E114" s="33"/>
      <c r="F114" s="26" t="str">
        <f>E15</f>
        <v xml:space="preserve"> </v>
      </c>
      <c r="G114" s="33"/>
      <c r="H114" s="33"/>
      <c r="I114" s="99" t="s">
        <v>30</v>
      </c>
      <c r="J114" s="31" t="str">
        <f>E21</f>
        <v xml:space="preserve">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4.9" customHeight="1">
      <c r="A115" s="33"/>
      <c r="B115" s="34"/>
      <c r="C115" s="28" t="s">
        <v>28</v>
      </c>
      <c r="D115" s="33"/>
      <c r="E115" s="33"/>
      <c r="F115" s="26" t="str">
        <f>IF(E18="","",E18)</f>
        <v>Vyplň údaj</v>
      </c>
      <c r="G115" s="33"/>
      <c r="H115" s="33"/>
      <c r="I115" s="99" t="s">
        <v>32</v>
      </c>
      <c r="J115" s="31" t="str">
        <f>E24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98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38"/>
      <c r="B117" s="139"/>
      <c r="C117" s="140" t="s">
        <v>190</v>
      </c>
      <c r="D117" s="141" t="s">
        <v>59</v>
      </c>
      <c r="E117" s="141" t="s">
        <v>55</v>
      </c>
      <c r="F117" s="141" t="s">
        <v>56</v>
      </c>
      <c r="G117" s="141" t="s">
        <v>191</v>
      </c>
      <c r="H117" s="141" t="s">
        <v>192</v>
      </c>
      <c r="I117" s="142" t="s">
        <v>193</v>
      </c>
      <c r="J117" s="141" t="s">
        <v>164</v>
      </c>
      <c r="K117" s="143" t="s">
        <v>194</v>
      </c>
      <c r="L117" s="144"/>
      <c r="M117" s="63" t="s">
        <v>1</v>
      </c>
      <c r="N117" s="64" t="s">
        <v>38</v>
      </c>
      <c r="O117" s="64" t="s">
        <v>195</v>
      </c>
      <c r="P117" s="64" t="s">
        <v>196</v>
      </c>
      <c r="Q117" s="64" t="s">
        <v>197</v>
      </c>
      <c r="R117" s="64" t="s">
        <v>198</v>
      </c>
      <c r="S117" s="64" t="s">
        <v>199</v>
      </c>
      <c r="T117" s="65" t="s">
        <v>200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75" customHeight="1">
      <c r="A118" s="33"/>
      <c r="B118" s="34"/>
      <c r="C118" s="70" t="s">
        <v>201</v>
      </c>
      <c r="D118" s="33"/>
      <c r="E118" s="33"/>
      <c r="F118" s="33"/>
      <c r="G118" s="33"/>
      <c r="H118" s="33"/>
      <c r="I118" s="98"/>
      <c r="J118" s="145">
        <f>BK118</f>
        <v>0</v>
      </c>
      <c r="K118" s="33"/>
      <c r="L118" s="34"/>
      <c r="M118" s="66"/>
      <c r="N118" s="57"/>
      <c r="O118" s="67"/>
      <c r="P118" s="146">
        <f>P119</f>
        <v>0</v>
      </c>
      <c r="Q118" s="67"/>
      <c r="R118" s="146">
        <f>R119</f>
        <v>0</v>
      </c>
      <c r="S118" s="67"/>
      <c r="T118" s="14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73</v>
      </c>
      <c r="AU118" s="18" t="s">
        <v>166</v>
      </c>
      <c r="BK118" s="148">
        <f>BK119</f>
        <v>0</v>
      </c>
    </row>
    <row r="119" spans="1:65" s="12" customFormat="1" ht="25.9" customHeight="1">
      <c r="B119" s="149"/>
      <c r="D119" s="150" t="s">
        <v>73</v>
      </c>
      <c r="E119" s="151" t="s">
        <v>202</v>
      </c>
      <c r="F119" s="151" t="s">
        <v>203</v>
      </c>
      <c r="I119" s="152"/>
      <c r="J119" s="153">
        <f>BK119</f>
        <v>0</v>
      </c>
      <c r="L119" s="149"/>
      <c r="M119" s="154"/>
      <c r="N119" s="155"/>
      <c r="O119" s="155"/>
      <c r="P119" s="156">
        <f>P120</f>
        <v>0</v>
      </c>
      <c r="Q119" s="155"/>
      <c r="R119" s="156">
        <f>R120</f>
        <v>0</v>
      </c>
      <c r="S119" s="155"/>
      <c r="T119" s="157">
        <f>T120</f>
        <v>0</v>
      </c>
      <c r="AR119" s="150" t="s">
        <v>82</v>
      </c>
      <c r="AT119" s="158" t="s">
        <v>73</v>
      </c>
      <c r="AU119" s="158" t="s">
        <v>74</v>
      </c>
      <c r="AY119" s="150" t="s">
        <v>204</v>
      </c>
      <c r="BK119" s="159">
        <f>BK120</f>
        <v>0</v>
      </c>
    </row>
    <row r="120" spans="1:65" s="12" customFormat="1" ht="22.75" customHeight="1">
      <c r="B120" s="149"/>
      <c r="D120" s="150" t="s">
        <v>73</v>
      </c>
      <c r="E120" s="160" t="s">
        <v>258</v>
      </c>
      <c r="F120" s="160" t="s">
        <v>447</v>
      </c>
      <c r="I120" s="152"/>
      <c r="J120" s="161">
        <f>BK120</f>
        <v>0</v>
      </c>
      <c r="L120" s="149"/>
      <c r="M120" s="154"/>
      <c r="N120" s="155"/>
      <c r="O120" s="155"/>
      <c r="P120" s="156">
        <f>SUM(P121:P122)</f>
        <v>0</v>
      </c>
      <c r="Q120" s="155"/>
      <c r="R120" s="156">
        <f>SUM(R121:R122)</f>
        <v>0</v>
      </c>
      <c r="S120" s="155"/>
      <c r="T120" s="157">
        <f>SUM(T121:T122)</f>
        <v>0</v>
      </c>
      <c r="AR120" s="150" t="s">
        <v>82</v>
      </c>
      <c r="AT120" s="158" t="s">
        <v>73</v>
      </c>
      <c r="AU120" s="158" t="s">
        <v>82</v>
      </c>
      <c r="AY120" s="150" t="s">
        <v>204</v>
      </c>
      <c r="BK120" s="159">
        <f>SUM(BK121:BK122)</f>
        <v>0</v>
      </c>
    </row>
    <row r="121" spans="1:65" s="2" customFormat="1" ht="22" customHeight="1">
      <c r="A121" s="33"/>
      <c r="B121" s="162"/>
      <c r="C121" s="163" t="s">
        <v>82</v>
      </c>
      <c r="D121" s="163" t="s">
        <v>207</v>
      </c>
      <c r="E121" s="164" t="s">
        <v>483</v>
      </c>
      <c r="F121" s="165" t="s">
        <v>1212</v>
      </c>
      <c r="G121" s="166" t="s">
        <v>494</v>
      </c>
      <c r="H121" s="167">
        <v>1</v>
      </c>
      <c r="I121" s="168"/>
      <c r="J121" s="169">
        <f>ROUND(I121*H121,2)</f>
        <v>0</v>
      </c>
      <c r="K121" s="165" t="s">
        <v>1</v>
      </c>
      <c r="L121" s="34"/>
      <c r="M121" s="170" t="s">
        <v>1</v>
      </c>
      <c r="N121" s="171" t="s">
        <v>39</v>
      </c>
      <c r="O121" s="59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4" t="s">
        <v>132</v>
      </c>
      <c r="AT121" s="174" t="s">
        <v>207</v>
      </c>
      <c r="AU121" s="174" t="s">
        <v>84</v>
      </c>
      <c r="AY121" s="18" t="s">
        <v>204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8" t="s">
        <v>82</v>
      </c>
      <c r="BK121" s="175">
        <f>ROUND(I121*H121,2)</f>
        <v>0</v>
      </c>
      <c r="BL121" s="18" t="s">
        <v>132</v>
      </c>
      <c r="BM121" s="174" t="s">
        <v>1213</v>
      </c>
    </row>
    <row r="122" spans="1:65" s="2" customFormat="1" ht="18">
      <c r="A122" s="33"/>
      <c r="B122" s="34"/>
      <c r="C122" s="33"/>
      <c r="D122" s="176" t="s">
        <v>213</v>
      </c>
      <c r="E122" s="33"/>
      <c r="F122" s="177" t="s">
        <v>1212</v>
      </c>
      <c r="G122" s="33"/>
      <c r="H122" s="33"/>
      <c r="I122" s="98"/>
      <c r="J122" s="33"/>
      <c r="K122" s="33"/>
      <c r="L122" s="34"/>
      <c r="M122" s="225"/>
      <c r="N122" s="226"/>
      <c r="O122" s="227"/>
      <c r="P122" s="227"/>
      <c r="Q122" s="227"/>
      <c r="R122" s="227"/>
      <c r="S122" s="227"/>
      <c r="T122" s="22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213</v>
      </c>
      <c r="AU122" s="18" t="s">
        <v>84</v>
      </c>
    </row>
    <row r="123" spans="1:65" s="2" customFormat="1" ht="7" customHeight="1">
      <c r="A123" s="33"/>
      <c r="B123" s="48"/>
      <c r="C123" s="49"/>
      <c r="D123" s="49"/>
      <c r="E123" s="49"/>
      <c r="F123" s="49"/>
      <c r="G123" s="49"/>
      <c r="H123" s="49"/>
      <c r="I123" s="122"/>
      <c r="J123" s="49"/>
      <c r="K123" s="49"/>
      <c r="L123" s="34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4.5"/>
  <cols>
    <col min="1" max="1" width="5.5546875" style="1" customWidth="1"/>
    <col min="2" max="2" width="1.109375" style="1" customWidth="1"/>
    <col min="3" max="3" width="2.77734375" style="1" customWidth="1"/>
    <col min="4" max="4" width="2.88671875" style="1" customWidth="1"/>
    <col min="5" max="5" width="11.44140625" style="1" customWidth="1"/>
    <col min="6" max="6" width="33.88671875" style="1" customWidth="1"/>
    <col min="7" max="7" width="4.6640625" style="1" customWidth="1"/>
    <col min="8" max="8" width="7.6640625" style="1" customWidth="1"/>
    <col min="9" max="9" width="13.44140625" style="94" customWidth="1"/>
    <col min="10" max="11" width="13.44140625" style="1" customWidth="1"/>
    <col min="12" max="12" width="6.21875" style="1" customWidth="1"/>
    <col min="13" max="13" width="7.21875" style="1" hidden="1" customWidth="1"/>
    <col min="14" max="14" width="8.88671875" style="1" hidden="1"/>
    <col min="15" max="20" width="9.44140625" style="1" hidden="1" customWidth="1"/>
    <col min="21" max="21" width="10.88671875" style="1" hidden="1" customWidth="1"/>
    <col min="22" max="22" width="8.21875" style="1" customWidth="1"/>
    <col min="23" max="23" width="10.88671875" style="1" customWidth="1"/>
    <col min="24" max="24" width="8.21875" style="1" customWidth="1"/>
    <col min="25" max="25" width="10" style="1" customWidth="1"/>
    <col min="26" max="26" width="7.33203125" style="1" customWidth="1"/>
    <col min="27" max="27" width="10" style="1" customWidth="1"/>
    <col min="28" max="28" width="10.88671875" style="1" customWidth="1"/>
    <col min="29" max="29" width="7.33203125" style="1" customWidth="1"/>
    <col min="30" max="30" width="10" style="1" customWidth="1"/>
    <col min="31" max="31" width="10.88671875" style="1" customWidth="1"/>
    <col min="44" max="65" width="8.88671875" style="1" hidden="1"/>
  </cols>
  <sheetData>
    <row r="2" spans="1:46" s="1" customFormat="1" ht="37" customHeight="1">
      <c r="I2" s="94"/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96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6"/>
      <c r="J3" s="20"/>
      <c r="K3" s="20"/>
      <c r="L3" s="21"/>
      <c r="AT3" s="18" t="s">
        <v>84</v>
      </c>
    </row>
    <row r="4" spans="1:46" s="1" customFormat="1" ht="25" customHeight="1">
      <c r="B4" s="21"/>
      <c r="D4" s="22" t="s">
        <v>116</v>
      </c>
      <c r="I4" s="94"/>
      <c r="L4" s="21"/>
      <c r="M4" s="97" t="s">
        <v>10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24" customHeight="1">
      <c r="B7" s="21"/>
      <c r="E7" s="268" t="str">
        <f>'Rekapitulace stavby'!K6</f>
        <v>Stavební úpravy haly a vany dětského bazénu plaveckého bazénu</v>
      </c>
      <c r="F7" s="269"/>
      <c r="G7" s="269"/>
      <c r="H7" s="269"/>
      <c r="I7" s="94"/>
      <c r="L7" s="21"/>
    </row>
    <row r="8" spans="1:46" s="2" customFormat="1" ht="12" customHeight="1">
      <c r="A8" s="33"/>
      <c r="B8" s="34"/>
      <c r="C8" s="33"/>
      <c r="D8" s="28" t="s">
        <v>125</v>
      </c>
      <c r="E8" s="33"/>
      <c r="F8" s="33"/>
      <c r="G8" s="33"/>
      <c r="H8" s="33"/>
      <c r="I8" s="98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5" customHeight="1">
      <c r="A9" s="33"/>
      <c r="B9" s="34"/>
      <c r="C9" s="33"/>
      <c r="D9" s="33"/>
      <c r="E9" s="248" t="s">
        <v>1214</v>
      </c>
      <c r="F9" s="270"/>
      <c r="G9" s="270"/>
      <c r="H9" s="270"/>
      <c r="I9" s="98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98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9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9" t="s">
        <v>22</v>
      </c>
      <c r="J12" s="56" t="str">
        <f>'Rekapitulace stavby'!AN8</f>
        <v>31. 10. 2019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8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9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99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8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9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51"/>
      <c r="G18" s="251"/>
      <c r="H18" s="251"/>
      <c r="I18" s="99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8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9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99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8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9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9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8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8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5" customHeight="1">
      <c r="A27" s="100"/>
      <c r="B27" s="101"/>
      <c r="C27" s="100"/>
      <c r="D27" s="100"/>
      <c r="E27" s="255" t="s">
        <v>1</v>
      </c>
      <c r="F27" s="255"/>
      <c r="G27" s="255"/>
      <c r="H27" s="255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8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4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5" t="s">
        <v>34</v>
      </c>
      <c r="E30" s="33"/>
      <c r="F30" s="33"/>
      <c r="G30" s="33"/>
      <c r="H30" s="33"/>
      <c r="I30" s="98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4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6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7" t="s">
        <v>38</v>
      </c>
      <c r="E33" s="28" t="s">
        <v>39</v>
      </c>
      <c r="F33" s="108">
        <f>ROUND((SUM(BE118:BE122)),  2)</f>
        <v>0</v>
      </c>
      <c r="G33" s="33"/>
      <c r="H33" s="33"/>
      <c r="I33" s="109">
        <v>0.21</v>
      </c>
      <c r="J33" s="108">
        <f>ROUND(((SUM(BE118:BE122))*I33),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8">
        <f>ROUND((SUM(BF118:BF122)),  2)</f>
        <v>0</v>
      </c>
      <c r="G34" s="33"/>
      <c r="H34" s="33"/>
      <c r="I34" s="109">
        <v>0.15</v>
      </c>
      <c r="J34" s="108">
        <f>ROUND(((SUM(BF118:BF122))*I34),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8">
        <f>ROUND((SUM(BG118:BG122)),  2)</f>
        <v>0</v>
      </c>
      <c r="G35" s="33"/>
      <c r="H35" s="33"/>
      <c r="I35" s="109">
        <v>0.21</v>
      </c>
      <c r="J35" s="108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8">
        <f>ROUND((SUM(BH118:BH122)),  2)</f>
        <v>0</v>
      </c>
      <c r="G36" s="33"/>
      <c r="H36" s="33"/>
      <c r="I36" s="109">
        <v>0.15</v>
      </c>
      <c r="J36" s="108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8">
        <f>ROUND((SUM(BI118:BI122)),  2)</f>
        <v>0</v>
      </c>
      <c r="G37" s="33"/>
      <c r="H37" s="33"/>
      <c r="I37" s="109">
        <v>0</v>
      </c>
      <c r="J37" s="108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8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10"/>
      <c r="D39" s="111" t="s">
        <v>44</v>
      </c>
      <c r="E39" s="61"/>
      <c r="F39" s="61"/>
      <c r="G39" s="112" t="s">
        <v>45</v>
      </c>
      <c r="H39" s="113" t="s">
        <v>46</v>
      </c>
      <c r="I39" s="114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8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7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8" t="s">
        <v>50</v>
      </c>
      <c r="G61" s="46" t="s">
        <v>49</v>
      </c>
      <c r="H61" s="36"/>
      <c r="I61" s="119"/>
      <c r="J61" s="120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1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8" t="s">
        <v>50</v>
      </c>
      <c r="G76" s="46" t="s">
        <v>49</v>
      </c>
      <c r="H76" s="36"/>
      <c r="I76" s="119"/>
      <c r="J76" s="120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2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3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162</v>
      </c>
      <c r="D82" s="33"/>
      <c r="E82" s="33"/>
      <c r="F82" s="33"/>
      <c r="G82" s="33"/>
      <c r="H82" s="33"/>
      <c r="I82" s="98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8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8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" customHeight="1">
      <c r="A85" s="33"/>
      <c r="B85" s="34"/>
      <c r="C85" s="33"/>
      <c r="D85" s="33"/>
      <c r="E85" s="268" t="str">
        <f>E7</f>
        <v>Stavební úpravy haly a vany dětského bazénu plaveckého bazénu</v>
      </c>
      <c r="F85" s="269"/>
      <c r="G85" s="269"/>
      <c r="H85" s="269"/>
      <c r="I85" s="98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125</v>
      </c>
      <c r="D86" s="33"/>
      <c r="E86" s="33"/>
      <c r="F86" s="33"/>
      <c r="G86" s="33"/>
      <c r="H86" s="33"/>
      <c r="I86" s="98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5" customHeight="1">
      <c r="A87" s="33"/>
      <c r="B87" s="34"/>
      <c r="C87" s="33"/>
      <c r="D87" s="33"/>
      <c r="E87" s="248" t="str">
        <f>E9</f>
        <v>mr - Měření a regulace</v>
      </c>
      <c r="F87" s="270"/>
      <c r="G87" s="270"/>
      <c r="H87" s="270"/>
      <c r="I87" s="98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8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Jilemnice, Jungmannova 146</v>
      </c>
      <c r="G89" s="33"/>
      <c r="H89" s="33"/>
      <c r="I89" s="99" t="s">
        <v>22</v>
      </c>
      <c r="J89" s="56" t="str">
        <f>IF(J12="","",J12)</f>
        <v>31. 10. 2019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8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4.9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99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4.9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9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8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4" t="s">
        <v>163</v>
      </c>
      <c r="D94" s="110"/>
      <c r="E94" s="110"/>
      <c r="F94" s="110"/>
      <c r="G94" s="110"/>
      <c r="H94" s="110"/>
      <c r="I94" s="125"/>
      <c r="J94" s="126" t="s">
        <v>164</v>
      </c>
      <c r="K94" s="110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8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7" t="s">
        <v>165</v>
      </c>
      <c r="D96" s="33"/>
      <c r="E96" s="33"/>
      <c r="F96" s="33"/>
      <c r="G96" s="33"/>
      <c r="H96" s="33"/>
      <c r="I96" s="98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166</v>
      </c>
    </row>
    <row r="97" spans="1:31" s="9" customFormat="1" ht="25" customHeight="1">
      <c r="B97" s="128"/>
      <c r="D97" s="129" t="s">
        <v>167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171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98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122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123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189</v>
      </c>
      <c r="D105" s="33"/>
      <c r="E105" s="33"/>
      <c r="F105" s="33"/>
      <c r="G105" s="33"/>
      <c r="H105" s="33"/>
      <c r="I105" s="98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98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3"/>
      <c r="E107" s="33"/>
      <c r="F107" s="33"/>
      <c r="G107" s="33"/>
      <c r="H107" s="33"/>
      <c r="I107" s="98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" customHeight="1">
      <c r="A108" s="33"/>
      <c r="B108" s="34"/>
      <c r="C108" s="33"/>
      <c r="D108" s="33"/>
      <c r="E108" s="268" t="str">
        <f>E7</f>
        <v>Stavební úpravy haly a vany dětského bazénu plaveckého bazénu</v>
      </c>
      <c r="F108" s="269"/>
      <c r="G108" s="269"/>
      <c r="H108" s="269"/>
      <c r="I108" s="98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125</v>
      </c>
      <c r="D109" s="33"/>
      <c r="E109" s="33"/>
      <c r="F109" s="33"/>
      <c r="G109" s="33"/>
      <c r="H109" s="33"/>
      <c r="I109" s="98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4.5" customHeight="1">
      <c r="A110" s="33"/>
      <c r="B110" s="34"/>
      <c r="C110" s="33"/>
      <c r="D110" s="33"/>
      <c r="E110" s="248" t="str">
        <f>E9</f>
        <v>mr - Měření a regulace</v>
      </c>
      <c r="F110" s="270"/>
      <c r="G110" s="270"/>
      <c r="H110" s="270"/>
      <c r="I110" s="98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8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3"/>
      <c r="E112" s="33"/>
      <c r="F112" s="26" t="str">
        <f>F12</f>
        <v>Jilemnice, Jungmannova 146</v>
      </c>
      <c r="G112" s="33"/>
      <c r="H112" s="33"/>
      <c r="I112" s="99" t="s">
        <v>22</v>
      </c>
      <c r="J112" s="56" t="str">
        <f>IF(J12="","",J12)</f>
        <v>31. 10. 2019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8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4.9" customHeight="1">
      <c r="A114" s="33"/>
      <c r="B114" s="34"/>
      <c r="C114" s="28" t="s">
        <v>24</v>
      </c>
      <c r="D114" s="33"/>
      <c r="E114" s="33"/>
      <c r="F114" s="26" t="str">
        <f>E15</f>
        <v xml:space="preserve"> </v>
      </c>
      <c r="G114" s="33"/>
      <c r="H114" s="33"/>
      <c r="I114" s="99" t="s">
        <v>30</v>
      </c>
      <c r="J114" s="31" t="str">
        <f>E21</f>
        <v xml:space="preserve">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4.9" customHeight="1">
      <c r="A115" s="33"/>
      <c r="B115" s="34"/>
      <c r="C115" s="28" t="s">
        <v>28</v>
      </c>
      <c r="D115" s="33"/>
      <c r="E115" s="33"/>
      <c r="F115" s="26" t="str">
        <f>IF(E18="","",E18)</f>
        <v>Vyplň údaj</v>
      </c>
      <c r="G115" s="33"/>
      <c r="H115" s="33"/>
      <c r="I115" s="99" t="s">
        <v>32</v>
      </c>
      <c r="J115" s="31" t="str">
        <f>E24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98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38"/>
      <c r="B117" s="139"/>
      <c r="C117" s="140" t="s">
        <v>190</v>
      </c>
      <c r="D117" s="141" t="s">
        <v>59</v>
      </c>
      <c r="E117" s="141" t="s">
        <v>55</v>
      </c>
      <c r="F117" s="141" t="s">
        <v>56</v>
      </c>
      <c r="G117" s="141" t="s">
        <v>191</v>
      </c>
      <c r="H117" s="141" t="s">
        <v>192</v>
      </c>
      <c r="I117" s="142" t="s">
        <v>193</v>
      </c>
      <c r="J117" s="141" t="s">
        <v>164</v>
      </c>
      <c r="K117" s="143" t="s">
        <v>194</v>
      </c>
      <c r="L117" s="144"/>
      <c r="M117" s="63" t="s">
        <v>1</v>
      </c>
      <c r="N117" s="64" t="s">
        <v>38</v>
      </c>
      <c r="O117" s="64" t="s">
        <v>195</v>
      </c>
      <c r="P117" s="64" t="s">
        <v>196</v>
      </c>
      <c r="Q117" s="64" t="s">
        <v>197</v>
      </c>
      <c r="R117" s="64" t="s">
        <v>198</v>
      </c>
      <c r="S117" s="64" t="s">
        <v>199</v>
      </c>
      <c r="T117" s="65" t="s">
        <v>200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75" customHeight="1">
      <c r="A118" s="33"/>
      <c r="B118" s="34"/>
      <c r="C118" s="70" t="s">
        <v>201</v>
      </c>
      <c r="D118" s="33"/>
      <c r="E118" s="33"/>
      <c r="F118" s="33"/>
      <c r="G118" s="33"/>
      <c r="H118" s="33"/>
      <c r="I118" s="98"/>
      <c r="J118" s="145">
        <f>BK118</f>
        <v>0</v>
      </c>
      <c r="K118" s="33"/>
      <c r="L118" s="34"/>
      <c r="M118" s="66"/>
      <c r="N118" s="57"/>
      <c r="O118" s="67"/>
      <c r="P118" s="146">
        <f>P119</f>
        <v>0</v>
      </c>
      <c r="Q118" s="67"/>
      <c r="R118" s="146">
        <f>R119</f>
        <v>0</v>
      </c>
      <c r="S118" s="67"/>
      <c r="T118" s="14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73</v>
      </c>
      <c r="AU118" s="18" t="s">
        <v>166</v>
      </c>
      <c r="BK118" s="148">
        <f>BK119</f>
        <v>0</v>
      </c>
    </row>
    <row r="119" spans="1:65" s="12" customFormat="1" ht="25.9" customHeight="1">
      <c r="B119" s="149"/>
      <c r="D119" s="150" t="s">
        <v>73</v>
      </c>
      <c r="E119" s="151" t="s">
        <v>202</v>
      </c>
      <c r="F119" s="151" t="s">
        <v>203</v>
      </c>
      <c r="I119" s="152"/>
      <c r="J119" s="153">
        <f>BK119</f>
        <v>0</v>
      </c>
      <c r="L119" s="149"/>
      <c r="M119" s="154"/>
      <c r="N119" s="155"/>
      <c r="O119" s="155"/>
      <c r="P119" s="156">
        <f>P120</f>
        <v>0</v>
      </c>
      <c r="Q119" s="155"/>
      <c r="R119" s="156">
        <f>R120</f>
        <v>0</v>
      </c>
      <c r="S119" s="155"/>
      <c r="T119" s="157">
        <f>T120</f>
        <v>0</v>
      </c>
      <c r="AR119" s="150" t="s">
        <v>82</v>
      </c>
      <c r="AT119" s="158" t="s">
        <v>73</v>
      </c>
      <c r="AU119" s="158" t="s">
        <v>74</v>
      </c>
      <c r="AY119" s="150" t="s">
        <v>204</v>
      </c>
      <c r="BK119" s="159">
        <f>BK120</f>
        <v>0</v>
      </c>
    </row>
    <row r="120" spans="1:65" s="12" customFormat="1" ht="22.75" customHeight="1">
      <c r="B120" s="149"/>
      <c r="D120" s="150" t="s">
        <v>73</v>
      </c>
      <c r="E120" s="160" t="s">
        <v>258</v>
      </c>
      <c r="F120" s="160" t="s">
        <v>447</v>
      </c>
      <c r="I120" s="152"/>
      <c r="J120" s="161">
        <f>BK120</f>
        <v>0</v>
      </c>
      <c r="L120" s="149"/>
      <c r="M120" s="154"/>
      <c r="N120" s="155"/>
      <c r="O120" s="155"/>
      <c r="P120" s="156">
        <f>SUM(P121:P122)</f>
        <v>0</v>
      </c>
      <c r="Q120" s="155"/>
      <c r="R120" s="156">
        <f>SUM(R121:R122)</f>
        <v>0</v>
      </c>
      <c r="S120" s="155"/>
      <c r="T120" s="157">
        <f>SUM(T121:T122)</f>
        <v>0</v>
      </c>
      <c r="AR120" s="150" t="s">
        <v>82</v>
      </c>
      <c r="AT120" s="158" t="s">
        <v>73</v>
      </c>
      <c r="AU120" s="158" t="s">
        <v>82</v>
      </c>
      <c r="AY120" s="150" t="s">
        <v>204</v>
      </c>
      <c r="BK120" s="159">
        <f>SUM(BK121:BK122)</f>
        <v>0</v>
      </c>
    </row>
    <row r="121" spans="1:65" s="2" customFormat="1" ht="22" customHeight="1">
      <c r="A121" s="33"/>
      <c r="B121" s="162"/>
      <c r="C121" s="163" t="s">
        <v>82</v>
      </c>
      <c r="D121" s="163" t="s">
        <v>207</v>
      </c>
      <c r="E121" s="164" t="s">
        <v>483</v>
      </c>
      <c r="F121" s="165" t="s">
        <v>1215</v>
      </c>
      <c r="G121" s="166" t="s">
        <v>494</v>
      </c>
      <c r="H121" s="167">
        <v>1</v>
      </c>
      <c r="I121" s="168"/>
      <c r="J121" s="169">
        <f>ROUND(I121*H121,2)</f>
        <v>0</v>
      </c>
      <c r="K121" s="165" t="s">
        <v>1</v>
      </c>
      <c r="L121" s="34"/>
      <c r="M121" s="170" t="s">
        <v>1</v>
      </c>
      <c r="N121" s="171" t="s">
        <v>39</v>
      </c>
      <c r="O121" s="59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4" t="s">
        <v>132</v>
      </c>
      <c r="AT121" s="174" t="s">
        <v>207</v>
      </c>
      <c r="AU121" s="174" t="s">
        <v>84</v>
      </c>
      <c r="AY121" s="18" t="s">
        <v>204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8" t="s">
        <v>82</v>
      </c>
      <c r="BK121" s="175">
        <f>ROUND(I121*H121,2)</f>
        <v>0</v>
      </c>
      <c r="BL121" s="18" t="s">
        <v>132</v>
      </c>
      <c r="BM121" s="174" t="s">
        <v>1216</v>
      </c>
    </row>
    <row r="122" spans="1:65" s="2" customFormat="1" ht="10">
      <c r="A122" s="33"/>
      <c r="B122" s="34"/>
      <c r="C122" s="33"/>
      <c r="D122" s="176" t="s">
        <v>213</v>
      </c>
      <c r="E122" s="33"/>
      <c r="F122" s="177" t="s">
        <v>1215</v>
      </c>
      <c r="G122" s="33"/>
      <c r="H122" s="33"/>
      <c r="I122" s="98"/>
      <c r="J122" s="33"/>
      <c r="K122" s="33"/>
      <c r="L122" s="34"/>
      <c r="M122" s="225"/>
      <c r="N122" s="226"/>
      <c r="O122" s="227"/>
      <c r="P122" s="227"/>
      <c r="Q122" s="227"/>
      <c r="R122" s="227"/>
      <c r="S122" s="227"/>
      <c r="T122" s="22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213</v>
      </c>
      <c r="AU122" s="18" t="s">
        <v>84</v>
      </c>
    </row>
    <row r="123" spans="1:65" s="2" customFormat="1" ht="7" customHeight="1">
      <c r="A123" s="33"/>
      <c r="B123" s="48"/>
      <c r="C123" s="49"/>
      <c r="D123" s="49"/>
      <c r="E123" s="49"/>
      <c r="F123" s="49"/>
      <c r="G123" s="49"/>
      <c r="H123" s="49"/>
      <c r="I123" s="122"/>
      <c r="J123" s="49"/>
      <c r="K123" s="49"/>
      <c r="L123" s="34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4.5"/>
  <cols>
    <col min="1" max="1" width="5.5546875" style="1" customWidth="1"/>
    <col min="2" max="2" width="1.109375" style="1" customWidth="1"/>
    <col min="3" max="3" width="2.77734375" style="1" customWidth="1"/>
    <col min="4" max="4" width="2.88671875" style="1" customWidth="1"/>
    <col min="5" max="5" width="11.44140625" style="1" customWidth="1"/>
    <col min="6" max="6" width="33.88671875" style="1" customWidth="1"/>
    <col min="7" max="7" width="4.6640625" style="1" customWidth="1"/>
    <col min="8" max="8" width="7.6640625" style="1" customWidth="1"/>
    <col min="9" max="9" width="13.44140625" style="94" customWidth="1"/>
    <col min="10" max="11" width="13.44140625" style="1" customWidth="1"/>
    <col min="12" max="12" width="6.21875" style="1" customWidth="1"/>
    <col min="13" max="13" width="7.21875" style="1" hidden="1" customWidth="1"/>
    <col min="14" max="14" width="8.88671875" style="1" hidden="1"/>
    <col min="15" max="20" width="9.44140625" style="1" hidden="1" customWidth="1"/>
    <col min="21" max="21" width="10.88671875" style="1" hidden="1" customWidth="1"/>
    <col min="22" max="22" width="8.21875" style="1" customWidth="1"/>
    <col min="23" max="23" width="10.88671875" style="1" customWidth="1"/>
    <col min="24" max="24" width="8.21875" style="1" customWidth="1"/>
    <col min="25" max="25" width="10" style="1" customWidth="1"/>
    <col min="26" max="26" width="7.33203125" style="1" customWidth="1"/>
    <col min="27" max="27" width="10" style="1" customWidth="1"/>
    <col min="28" max="28" width="10.88671875" style="1" customWidth="1"/>
    <col min="29" max="29" width="7.33203125" style="1" customWidth="1"/>
    <col min="30" max="30" width="10" style="1" customWidth="1"/>
    <col min="31" max="31" width="10.88671875" style="1" customWidth="1"/>
    <col min="44" max="65" width="8.88671875" style="1" hidden="1"/>
  </cols>
  <sheetData>
    <row r="2" spans="1:46" s="1" customFormat="1" ht="37" customHeight="1">
      <c r="I2" s="94"/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99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6"/>
      <c r="J3" s="20"/>
      <c r="K3" s="20"/>
      <c r="L3" s="21"/>
      <c r="AT3" s="18" t="s">
        <v>84</v>
      </c>
    </row>
    <row r="4" spans="1:46" s="1" customFormat="1" ht="25" customHeight="1">
      <c r="B4" s="21"/>
      <c r="D4" s="22" t="s">
        <v>116</v>
      </c>
      <c r="I4" s="94"/>
      <c r="L4" s="21"/>
      <c r="M4" s="97" t="s">
        <v>10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24" customHeight="1">
      <c r="B7" s="21"/>
      <c r="E7" s="268" t="str">
        <f>'Rekapitulace stavby'!K6</f>
        <v>Stavební úpravy haly a vany dětského bazénu plaveckého bazénu</v>
      </c>
      <c r="F7" s="269"/>
      <c r="G7" s="269"/>
      <c r="H7" s="269"/>
      <c r="I7" s="94"/>
      <c r="L7" s="21"/>
    </row>
    <row r="8" spans="1:46" s="2" customFormat="1" ht="12" customHeight="1">
      <c r="A8" s="33"/>
      <c r="B8" s="34"/>
      <c r="C8" s="33"/>
      <c r="D8" s="28" t="s">
        <v>125</v>
      </c>
      <c r="E8" s="33"/>
      <c r="F8" s="33"/>
      <c r="G8" s="33"/>
      <c r="H8" s="33"/>
      <c r="I8" s="98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5" customHeight="1">
      <c r="A9" s="33"/>
      <c r="B9" s="34"/>
      <c r="C9" s="33"/>
      <c r="D9" s="33"/>
      <c r="E9" s="248" t="s">
        <v>1217</v>
      </c>
      <c r="F9" s="270"/>
      <c r="G9" s="270"/>
      <c r="H9" s="270"/>
      <c r="I9" s="98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98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9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9" t="s">
        <v>22</v>
      </c>
      <c r="J12" s="56" t="str">
        <f>'Rekapitulace stavby'!AN8</f>
        <v>31. 10. 2019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8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9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99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8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9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51"/>
      <c r="G18" s="251"/>
      <c r="H18" s="251"/>
      <c r="I18" s="99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8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9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99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8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9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9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8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8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5" customHeight="1">
      <c r="A27" s="100"/>
      <c r="B27" s="101"/>
      <c r="C27" s="100"/>
      <c r="D27" s="100"/>
      <c r="E27" s="255" t="s">
        <v>1</v>
      </c>
      <c r="F27" s="255"/>
      <c r="G27" s="255"/>
      <c r="H27" s="255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8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4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5" t="s">
        <v>34</v>
      </c>
      <c r="E30" s="33"/>
      <c r="F30" s="33"/>
      <c r="G30" s="33"/>
      <c r="H30" s="33"/>
      <c r="I30" s="98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4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6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7" t="s">
        <v>38</v>
      </c>
      <c r="E33" s="28" t="s">
        <v>39</v>
      </c>
      <c r="F33" s="108">
        <f>ROUND((SUM(BE118:BE122)),  2)</f>
        <v>0</v>
      </c>
      <c r="G33" s="33"/>
      <c r="H33" s="33"/>
      <c r="I33" s="109">
        <v>0.21</v>
      </c>
      <c r="J33" s="108">
        <f>ROUND(((SUM(BE118:BE122))*I33),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8">
        <f>ROUND((SUM(BF118:BF122)),  2)</f>
        <v>0</v>
      </c>
      <c r="G34" s="33"/>
      <c r="H34" s="33"/>
      <c r="I34" s="109">
        <v>0.15</v>
      </c>
      <c r="J34" s="108">
        <f>ROUND(((SUM(BF118:BF122))*I34),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8">
        <f>ROUND((SUM(BG118:BG122)),  2)</f>
        <v>0</v>
      </c>
      <c r="G35" s="33"/>
      <c r="H35" s="33"/>
      <c r="I35" s="109">
        <v>0.21</v>
      </c>
      <c r="J35" s="108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8">
        <f>ROUND((SUM(BH118:BH122)),  2)</f>
        <v>0</v>
      </c>
      <c r="G36" s="33"/>
      <c r="H36" s="33"/>
      <c r="I36" s="109">
        <v>0.15</v>
      </c>
      <c r="J36" s="108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8">
        <f>ROUND((SUM(BI118:BI122)),  2)</f>
        <v>0</v>
      </c>
      <c r="G37" s="33"/>
      <c r="H37" s="33"/>
      <c r="I37" s="109">
        <v>0</v>
      </c>
      <c r="J37" s="108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8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10"/>
      <c r="D39" s="111" t="s">
        <v>44</v>
      </c>
      <c r="E39" s="61"/>
      <c r="F39" s="61"/>
      <c r="G39" s="112" t="s">
        <v>45</v>
      </c>
      <c r="H39" s="113" t="s">
        <v>46</v>
      </c>
      <c r="I39" s="114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8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7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8" t="s">
        <v>50</v>
      </c>
      <c r="G61" s="46" t="s">
        <v>49</v>
      </c>
      <c r="H61" s="36"/>
      <c r="I61" s="119"/>
      <c r="J61" s="120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1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8" t="s">
        <v>50</v>
      </c>
      <c r="G76" s="46" t="s">
        <v>49</v>
      </c>
      <c r="H76" s="36"/>
      <c r="I76" s="119"/>
      <c r="J76" s="120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2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3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162</v>
      </c>
      <c r="D82" s="33"/>
      <c r="E82" s="33"/>
      <c r="F82" s="33"/>
      <c r="G82" s="33"/>
      <c r="H82" s="33"/>
      <c r="I82" s="98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8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8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" customHeight="1">
      <c r="A85" s="33"/>
      <c r="B85" s="34"/>
      <c r="C85" s="33"/>
      <c r="D85" s="33"/>
      <c r="E85" s="268" t="str">
        <f>E7</f>
        <v>Stavební úpravy haly a vany dětského bazénu plaveckého bazénu</v>
      </c>
      <c r="F85" s="269"/>
      <c r="G85" s="269"/>
      <c r="H85" s="269"/>
      <c r="I85" s="98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125</v>
      </c>
      <c r="D86" s="33"/>
      <c r="E86" s="33"/>
      <c r="F86" s="33"/>
      <c r="G86" s="33"/>
      <c r="H86" s="33"/>
      <c r="I86" s="98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5" customHeight="1">
      <c r="A87" s="33"/>
      <c r="B87" s="34"/>
      <c r="C87" s="33"/>
      <c r="D87" s="33"/>
      <c r="E87" s="248" t="str">
        <f>E9</f>
        <v>vzd - Vzduchotechnika</v>
      </c>
      <c r="F87" s="270"/>
      <c r="G87" s="270"/>
      <c r="H87" s="270"/>
      <c r="I87" s="98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8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Jilemnice, Jungmannova 146</v>
      </c>
      <c r="G89" s="33"/>
      <c r="H89" s="33"/>
      <c r="I89" s="99" t="s">
        <v>22</v>
      </c>
      <c r="J89" s="56" t="str">
        <f>IF(J12="","",J12)</f>
        <v>31. 10. 2019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8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4.9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99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4.9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9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8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4" t="s">
        <v>163</v>
      </c>
      <c r="D94" s="110"/>
      <c r="E94" s="110"/>
      <c r="F94" s="110"/>
      <c r="G94" s="110"/>
      <c r="H94" s="110"/>
      <c r="I94" s="125"/>
      <c r="J94" s="126" t="s">
        <v>164</v>
      </c>
      <c r="K94" s="110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8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7" t="s">
        <v>165</v>
      </c>
      <c r="D96" s="33"/>
      <c r="E96" s="33"/>
      <c r="F96" s="33"/>
      <c r="G96" s="33"/>
      <c r="H96" s="33"/>
      <c r="I96" s="98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166</v>
      </c>
    </row>
    <row r="97" spans="1:31" s="9" customFormat="1" ht="25" customHeight="1">
      <c r="B97" s="128"/>
      <c r="D97" s="129" t="s">
        <v>167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171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98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122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123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189</v>
      </c>
      <c r="D105" s="33"/>
      <c r="E105" s="33"/>
      <c r="F105" s="33"/>
      <c r="G105" s="33"/>
      <c r="H105" s="33"/>
      <c r="I105" s="98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98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3"/>
      <c r="E107" s="33"/>
      <c r="F107" s="33"/>
      <c r="G107" s="33"/>
      <c r="H107" s="33"/>
      <c r="I107" s="98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" customHeight="1">
      <c r="A108" s="33"/>
      <c r="B108" s="34"/>
      <c r="C108" s="33"/>
      <c r="D108" s="33"/>
      <c r="E108" s="268" t="str">
        <f>E7</f>
        <v>Stavební úpravy haly a vany dětského bazénu plaveckého bazénu</v>
      </c>
      <c r="F108" s="269"/>
      <c r="G108" s="269"/>
      <c r="H108" s="269"/>
      <c r="I108" s="98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125</v>
      </c>
      <c r="D109" s="33"/>
      <c r="E109" s="33"/>
      <c r="F109" s="33"/>
      <c r="G109" s="33"/>
      <c r="H109" s="33"/>
      <c r="I109" s="98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4.5" customHeight="1">
      <c r="A110" s="33"/>
      <c r="B110" s="34"/>
      <c r="C110" s="33"/>
      <c r="D110" s="33"/>
      <c r="E110" s="248" t="str">
        <f>E9</f>
        <v>vzd - Vzduchotechnika</v>
      </c>
      <c r="F110" s="270"/>
      <c r="G110" s="270"/>
      <c r="H110" s="270"/>
      <c r="I110" s="98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8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3"/>
      <c r="E112" s="33"/>
      <c r="F112" s="26" t="str">
        <f>F12</f>
        <v>Jilemnice, Jungmannova 146</v>
      </c>
      <c r="G112" s="33"/>
      <c r="H112" s="33"/>
      <c r="I112" s="99" t="s">
        <v>22</v>
      </c>
      <c r="J112" s="56" t="str">
        <f>IF(J12="","",J12)</f>
        <v>31. 10. 2019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8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4.9" customHeight="1">
      <c r="A114" s="33"/>
      <c r="B114" s="34"/>
      <c r="C114" s="28" t="s">
        <v>24</v>
      </c>
      <c r="D114" s="33"/>
      <c r="E114" s="33"/>
      <c r="F114" s="26" t="str">
        <f>E15</f>
        <v xml:space="preserve"> </v>
      </c>
      <c r="G114" s="33"/>
      <c r="H114" s="33"/>
      <c r="I114" s="99" t="s">
        <v>30</v>
      </c>
      <c r="J114" s="31" t="str">
        <f>E21</f>
        <v xml:space="preserve">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4.9" customHeight="1">
      <c r="A115" s="33"/>
      <c r="B115" s="34"/>
      <c r="C115" s="28" t="s">
        <v>28</v>
      </c>
      <c r="D115" s="33"/>
      <c r="E115" s="33"/>
      <c r="F115" s="26" t="str">
        <f>IF(E18="","",E18)</f>
        <v>Vyplň údaj</v>
      </c>
      <c r="G115" s="33"/>
      <c r="H115" s="33"/>
      <c r="I115" s="99" t="s">
        <v>32</v>
      </c>
      <c r="J115" s="31" t="str">
        <f>E24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98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38"/>
      <c r="B117" s="139"/>
      <c r="C117" s="140" t="s">
        <v>190</v>
      </c>
      <c r="D117" s="141" t="s">
        <v>59</v>
      </c>
      <c r="E117" s="141" t="s">
        <v>55</v>
      </c>
      <c r="F117" s="141" t="s">
        <v>56</v>
      </c>
      <c r="G117" s="141" t="s">
        <v>191</v>
      </c>
      <c r="H117" s="141" t="s">
        <v>192</v>
      </c>
      <c r="I117" s="142" t="s">
        <v>193</v>
      </c>
      <c r="J117" s="141" t="s">
        <v>164</v>
      </c>
      <c r="K117" s="143" t="s">
        <v>194</v>
      </c>
      <c r="L117" s="144"/>
      <c r="M117" s="63" t="s">
        <v>1</v>
      </c>
      <c r="N117" s="64" t="s">
        <v>38</v>
      </c>
      <c r="O117" s="64" t="s">
        <v>195</v>
      </c>
      <c r="P117" s="64" t="s">
        <v>196</v>
      </c>
      <c r="Q117" s="64" t="s">
        <v>197</v>
      </c>
      <c r="R117" s="64" t="s">
        <v>198</v>
      </c>
      <c r="S117" s="64" t="s">
        <v>199</v>
      </c>
      <c r="T117" s="65" t="s">
        <v>200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75" customHeight="1">
      <c r="A118" s="33"/>
      <c r="B118" s="34"/>
      <c r="C118" s="70" t="s">
        <v>201</v>
      </c>
      <c r="D118" s="33"/>
      <c r="E118" s="33"/>
      <c r="F118" s="33"/>
      <c r="G118" s="33"/>
      <c r="H118" s="33"/>
      <c r="I118" s="98"/>
      <c r="J118" s="145">
        <f>BK118</f>
        <v>0</v>
      </c>
      <c r="K118" s="33"/>
      <c r="L118" s="34"/>
      <c r="M118" s="66"/>
      <c r="N118" s="57"/>
      <c r="O118" s="67"/>
      <c r="P118" s="146">
        <f>P119</f>
        <v>0</v>
      </c>
      <c r="Q118" s="67"/>
      <c r="R118" s="146">
        <f>R119</f>
        <v>0</v>
      </c>
      <c r="S118" s="67"/>
      <c r="T118" s="14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73</v>
      </c>
      <c r="AU118" s="18" t="s">
        <v>166</v>
      </c>
      <c r="BK118" s="148">
        <f>BK119</f>
        <v>0</v>
      </c>
    </row>
    <row r="119" spans="1:65" s="12" customFormat="1" ht="25.9" customHeight="1">
      <c r="B119" s="149"/>
      <c r="D119" s="150" t="s">
        <v>73</v>
      </c>
      <c r="E119" s="151" t="s">
        <v>202</v>
      </c>
      <c r="F119" s="151" t="s">
        <v>203</v>
      </c>
      <c r="I119" s="152"/>
      <c r="J119" s="153">
        <f>BK119</f>
        <v>0</v>
      </c>
      <c r="L119" s="149"/>
      <c r="M119" s="154"/>
      <c r="N119" s="155"/>
      <c r="O119" s="155"/>
      <c r="P119" s="156">
        <f>P120</f>
        <v>0</v>
      </c>
      <c r="Q119" s="155"/>
      <c r="R119" s="156">
        <f>R120</f>
        <v>0</v>
      </c>
      <c r="S119" s="155"/>
      <c r="T119" s="157">
        <f>T120</f>
        <v>0</v>
      </c>
      <c r="AR119" s="150" t="s">
        <v>82</v>
      </c>
      <c r="AT119" s="158" t="s">
        <v>73</v>
      </c>
      <c r="AU119" s="158" t="s">
        <v>74</v>
      </c>
      <c r="AY119" s="150" t="s">
        <v>204</v>
      </c>
      <c r="BK119" s="159">
        <f>BK120</f>
        <v>0</v>
      </c>
    </row>
    <row r="120" spans="1:65" s="12" customFormat="1" ht="22.75" customHeight="1">
      <c r="B120" s="149"/>
      <c r="D120" s="150" t="s">
        <v>73</v>
      </c>
      <c r="E120" s="160" t="s">
        <v>258</v>
      </c>
      <c r="F120" s="160" t="s">
        <v>447</v>
      </c>
      <c r="I120" s="152"/>
      <c r="J120" s="161">
        <f>BK120</f>
        <v>0</v>
      </c>
      <c r="L120" s="149"/>
      <c r="M120" s="154"/>
      <c r="N120" s="155"/>
      <c r="O120" s="155"/>
      <c r="P120" s="156">
        <f>SUM(P121:P122)</f>
        <v>0</v>
      </c>
      <c r="Q120" s="155"/>
      <c r="R120" s="156">
        <f>SUM(R121:R122)</f>
        <v>0</v>
      </c>
      <c r="S120" s="155"/>
      <c r="T120" s="157">
        <f>SUM(T121:T122)</f>
        <v>0</v>
      </c>
      <c r="AR120" s="150" t="s">
        <v>82</v>
      </c>
      <c r="AT120" s="158" t="s">
        <v>73</v>
      </c>
      <c r="AU120" s="158" t="s">
        <v>82</v>
      </c>
      <c r="AY120" s="150" t="s">
        <v>204</v>
      </c>
      <c r="BK120" s="159">
        <f>SUM(BK121:BK122)</f>
        <v>0</v>
      </c>
    </row>
    <row r="121" spans="1:65" s="2" customFormat="1" ht="22" customHeight="1">
      <c r="A121" s="33"/>
      <c r="B121" s="162"/>
      <c r="C121" s="163" t="s">
        <v>82</v>
      </c>
      <c r="D121" s="163" t="s">
        <v>207</v>
      </c>
      <c r="E121" s="164" t="s">
        <v>483</v>
      </c>
      <c r="F121" s="165" t="s">
        <v>1218</v>
      </c>
      <c r="G121" s="166" t="s">
        <v>494</v>
      </c>
      <c r="H121" s="167">
        <v>1</v>
      </c>
      <c r="I121" s="168"/>
      <c r="J121" s="169">
        <f>ROUND(I121*H121,2)</f>
        <v>0</v>
      </c>
      <c r="K121" s="165" t="s">
        <v>1</v>
      </c>
      <c r="L121" s="34"/>
      <c r="M121" s="170" t="s">
        <v>1</v>
      </c>
      <c r="N121" s="171" t="s">
        <v>39</v>
      </c>
      <c r="O121" s="59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4" t="s">
        <v>132</v>
      </c>
      <c r="AT121" s="174" t="s">
        <v>207</v>
      </c>
      <c r="AU121" s="174" t="s">
        <v>84</v>
      </c>
      <c r="AY121" s="18" t="s">
        <v>204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8" t="s">
        <v>82</v>
      </c>
      <c r="BK121" s="175">
        <f>ROUND(I121*H121,2)</f>
        <v>0</v>
      </c>
      <c r="BL121" s="18" t="s">
        <v>132</v>
      </c>
      <c r="BM121" s="174" t="s">
        <v>1219</v>
      </c>
    </row>
    <row r="122" spans="1:65" s="2" customFormat="1" ht="18">
      <c r="A122" s="33"/>
      <c r="B122" s="34"/>
      <c r="C122" s="33"/>
      <c r="D122" s="176" t="s">
        <v>213</v>
      </c>
      <c r="E122" s="33"/>
      <c r="F122" s="177" t="s">
        <v>1218</v>
      </c>
      <c r="G122" s="33"/>
      <c r="H122" s="33"/>
      <c r="I122" s="98"/>
      <c r="J122" s="33"/>
      <c r="K122" s="33"/>
      <c r="L122" s="34"/>
      <c r="M122" s="225"/>
      <c r="N122" s="226"/>
      <c r="O122" s="227"/>
      <c r="P122" s="227"/>
      <c r="Q122" s="227"/>
      <c r="R122" s="227"/>
      <c r="S122" s="227"/>
      <c r="T122" s="22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213</v>
      </c>
      <c r="AU122" s="18" t="s">
        <v>84</v>
      </c>
    </row>
    <row r="123" spans="1:65" s="2" customFormat="1" ht="7" customHeight="1">
      <c r="A123" s="33"/>
      <c r="B123" s="48"/>
      <c r="C123" s="49"/>
      <c r="D123" s="49"/>
      <c r="E123" s="49"/>
      <c r="F123" s="49"/>
      <c r="G123" s="49"/>
      <c r="H123" s="49"/>
      <c r="I123" s="122"/>
      <c r="J123" s="49"/>
      <c r="K123" s="49"/>
      <c r="L123" s="34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4.5"/>
  <cols>
    <col min="1" max="1" width="5.5546875" style="1" customWidth="1"/>
    <col min="2" max="2" width="1.109375" style="1" customWidth="1"/>
    <col min="3" max="3" width="2.77734375" style="1" customWidth="1"/>
    <col min="4" max="4" width="2.88671875" style="1" customWidth="1"/>
    <col min="5" max="5" width="11.44140625" style="1" customWidth="1"/>
    <col min="6" max="6" width="33.88671875" style="1" customWidth="1"/>
    <col min="7" max="7" width="4.6640625" style="1" customWidth="1"/>
    <col min="8" max="8" width="7.6640625" style="1" customWidth="1"/>
    <col min="9" max="9" width="13.44140625" style="94" customWidth="1"/>
    <col min="10" max="11" width="13.44140625" style="1" customWidth="1"/>
    <col min="12" max="12" width="6.21875" style="1" customWidth="1"/>
    <col min="13" max="13" width="7.21875" style="1" hidden="1" customWidth="1"/>
    <col min="14" max="14" width="8.88671875" style="1" hidden="1"/>
    <col min="15" max="20" width="9.44140625" style="1" hidden="1" customWidth="1"/>
    <col min="21" max="21" width="10.88671875" style="1" hidden="1" customWidth="1"/>
    <col min="22" max="22" width="8.21875" style="1" customWidth="1"/>
    <col min="23" max="23" width="10.88671875" style="1" customWidth="1"/>
    <col min="24" max="24" width="8.21875" style="1" customWidth="1"/>
    <col min="25" max="25" width="10" style="1" customWidth="1"/>
    <col min="26" max="26" width="7.33203125" style="1" customWidth="1"/>
    <col min="27" max="27" width="10" style="1" customWidth="1"/>
    <col min="28" max="28" width="10.88671875" style="1" customWidth="1"/>
    <col min="29" max="29" width="7.33203125" style="1" customWidth="1"/>
    <col min="30" max="30" width="10" style="1" customWidth="1"/>
    <col min="31" max="31" width="10.88671875" style="1" customWidth="1"/>
    <col min="44" max="65" width="8.88671875" style="1" hidden="1"/>
  </cols>
  <sheetData>
    <row r="2" spans="1:46" s="1" customFormat="1" ht="37" customHeight="1">
      <c r="I2" s="94"/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102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6"/>
      <c r="J3" s="20"/>
      <c r="K3" s="20"/>
      <c r="L3" s="21"/>
      <c r="AT3" s="18" t="s">
        <v>84</v>
      </c>
    </row>
    <row r="4" spans="1:46" s="1" customFormat="1" ht="25" customHeight="1">
      <c r="B4" s="21"/>
      <c r="D4" s="22" t="s">
        <v>116</v>
      </c>
      <c r="I4" s="94"/>
      <c r="L4" s="21"/>
      <c r="M4" s="97" t="s">
        <v>10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24" customHeight="1">
      <c r="B7" s="21"/>
      <c r="E7" s="268" t="str">
        <f>'Rekapitulace stavby'!K6</f>
        <v>Stavební úpravy haly a vany dětského bazénu plaveckého bazénu</v>
      </c>
      <c r="F7" s="269"/>
      <c r="G7" s="269"/>
      <c r="H7" s="269"/>
      <c r="I7" s="94"/>
      <c r="L7" s="21"/>
    </row>
    <row r="8" spans="1:46" s="2" customFormat="1" ht="12" customHeight="1">
      <c r="A8" s="33"/>
      <c r="B8" s="34"/>
      <c r="C8" s="33"/>
      <c r="D8" s="28" t="s">
        <v>125</v>
      </c>
      <c r="E8" s="33"/>
      <c r="F8" s="33"/>
      <c r="G8" s="33"/>
      <c r="H8" s="33"/>
      <c r="I8" s="98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5" customHeight="1">
      <c r="A9" s="33"/>
      <c r="B9" s="34"/>
      <c r="C9" s="33"/>
      <c r="D9" s="33"/>
      <c r="E9" s="248" t="s">
        <v>1220</v>
      </c>
      <c r="F9" s="270"/>
      <c r="G9" s="270"/>
      <c r="H9" s="270"/>
      <c r="I9" s="98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98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9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9" t="s">
        <v>22</v>
      </c>
      <c r="J12" s="56" t="str">
        <f>'Rekapitulace stavby'!AN8</f>
        <v>31. 10. 2019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8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9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99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8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9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51"/>
      <c r="G18" s="251"/>
      <c r="H18" s="251"/>
      <c r="I18" s="99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8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9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99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8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9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9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8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8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5" customHeight="1">
      <c r="A27" s="100"/>
      <c r="B27" s="101"/>
      <c r="C27" s="100"/>
      <c r="D27" s="100"/>
      <c r="E27" s="255" t="s">
        <v>1</v>
      </c>
      <c r="F27" s="255"/>
      <c r="G27" s="255"/>
      <c r="H27" s="255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8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4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5" t="s">
        <v>34</v>
      </c>
      <c r="E30" s="33"/>
      <c r="F30" s="33"/>
      <c r="G30" s="33"/>
      <c r="H30" s="33"/>
      <c r="I30" s="98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4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6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7" t="s">
        <v>38</v>
      </c>
      <c r="E33" s="28" t="s">
        <v>39</v>
      </c>
      <c r="F33" s="108">
        <f>ROUND((SUM(BE118:BE122)),  2)</f>
        <v>0</v>
      </c>
      <c r="G33" s="33"/>
      <c r="H33" s="33"/>
      <c r="I33" s="109">
        <v>0.21</v>
      </c>
      <c r="J33" s="108">
        <f>ROUND(((SUM(BE118:BE122))*I33),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8">
        <f>ROUND((SUM(BF118:BF122)),  2)</f>
        <v>0</v>
      </c>
      <c r="G34" s="33"/>
      <c r="H34" s="33"/>
      <c r="I34" s="109">
        <v>0.15</v>
      </c>
      <c r="J34" s="108">
        <f>ROUND(((SUM(BF118:BF122))*I34),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8">
        <f>ROUND((SUM(BG118:BG122)),  2)</f>
        <v>0</v>
      </c>
      <c r="G35" s="33"/>
      <c r="H35" s="33"/>
      <c r="I35" s="109">
        <v>0.21</v>
      </c>
      <c r="J35" s="108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8">
        <f>ROUND((SUM(BH118:BH122)),  2)</f>
        <v>0</v>
      </c>
      <c r="G36" s="33"/>
      <c r="H36" s="33"/>
      <c r="I36" s="109">
        <v>0.15</v>
      </c>
      <c r="J36" s="108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8">
        <f>ROUND((SUM(BI118:BI122)),  2)</f>
        <v>0</v>
      </c>
      <c r="G37" s="33"/>
      <c r="H37" s="33"/>
      <c r="I37" s="109">
        <v>0</v>
      </c>
      <c r="J37" s="108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8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10"/>
      <c r="D39" s="111" t="s">
        <v>44</v>
      </c>
      <c r="E39" s="61"/>
      <c r="F39" s="61"/>
      <c r="G39" s="112" t="s">
        <v>45</v>
      </c>
      <c r="H39" s="113" t="s">
        <v>46</v>
      </c>
      <c r="I39" s="114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8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7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8" t="s">
        <v>50</v>
      </c>
      <c r="G61" s="46" t="s">
        <v>49</v>
      </c>
      <c r="H61" s="36"/>
      <c r="I61" s="119"/>
      <c r="J61" s="120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1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8" t="s">
        <v>50</v>
      </c>
      <c r="G76" s="46" t="s">
        <v>49</v>
      </c>
      <c r="H76" s="36"/>
      <c r="I76" s="119"/>
      <c r="J76" s="120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2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3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162</v>
      </c>
      <c r="D82" s="33"/>
      <c r="E82" s="33"/>
      <c r="F82" s="33"/>
      <c r="G82" s="33"/>
      <c r="H82" s="33"/>
      <c r="I82" s="98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8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8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" customHeight="1">
      <c r="A85" s="33"/>
      <c r="B85" s="34"/>
      <c r="C85" s="33"/>
      <c r="D85" s="33"/>
      <c r="E85" s="268" t="str">
        <f>E7</f>
        <v>Stavební úpravy haly a vany dětského bazénu plaveckého bazénu</v>
      </c>
      <c r="F85" s="269"/>
      <c r="G85" s="269"/>
      <c r="H85" s="269"/>
      <c r="I85" s="98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125</v>
      </c>
      <c r="D86" s="33"/>
      <c r="E86" s="33"/>
      <c r="F86" s="33"/>
      <c r="G86" s="33"/>
      <c r="H86" s="33"/>
      <c r="I86" s="98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5" customHeight="1">
      <c r="A87" s="33"/>
      <c r="B87" s="34"/>
      <c r="C87" s="33"/>
      <c r="D87" s="33"/>
      <c r="E87" s="248" t="str">
        <f>E9</f>
        <v>bt - Bazénová technologie</v>
      </c>
      <c r="F87" s="270"/>
      <c r="G87" s="270"/>
      <c r="H87" s="270"/>
      <c r="I87" s="98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8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Jilemnice, Jungmannova 146</v>
      </c>
      <c r="G89" s="33"/>
      <c r="H89" s="33"/>
      <c r="I89" s="99" t="s">
        <v>22</v>
      </c>
      <c r="J89" s="56" t="str">
        <f>IF(J12="","",J12)</f>
        <v>31. 10. 2019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8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4.9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99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4.9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9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8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4" t="s">
        <v>163</v>
      </c>
      <c r="D94" s="110"/>
      <c r="E94" s="110"/>
      <c r="F94" s="110"/>
      <c r="G94" s="110"/>
      <c r="H94" s="110"/>
      <c r="I94" s="125"/>
      <c r="J94" s="126" t="s">
        <v>164</v>
      </c>
      <c r="K94" s="110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8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7" t="s">
        <v>165</v>
      </c>
      <c r="D96" s="33"/>
      <c r="E96" s="33"/>
      <c r="F96" s="33"/>
      <c r="G96" s="33"/>
      <c r="H96" s="33"/>
      <c r="I96" s="98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166</v>
      </c>
    </row>
    <row r="97" spans="1:31" s="9" customFormat="1" ht="25" customHeight="1">
      <c r="B97" s="128"/>
      <c r="D97" s="129" t="s">
        <v>167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171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98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122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123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189</v>
      </c>
      <c r="D105" s="33"/>
      <c r="E105" s="33"/>
      <c r="F105" s="33"/>
      <c r="G105" s="33"/>
      <c r="H105" s="33"/>
      <c r="I105" s="98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98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3"/>
      <c r="E107" s="33"/>
      <c r="F107" s="33"/>
      <c r="G107" s="33"/>
      <c r="H107" s="33"/>
      <c r="I107" s="98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" customHeight="1">
      <c r="A108" s="33"/>
      <c r="B108" s="34"/>
      <c r="C108" s="33"/>
      <c r="D108" s="33"/>
      <c r="E108" s="268" t="str">
        <f>E7</f>
        <v>Stavební úpravy haly a vany dětského bazénu plaveckého bazénu</v>
      </c>
      <c r="F108" s="269"/>
      <c r="G108" s="269"/>
      <c r="H108" s="269"/>
      <c r="I108" s="98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125</v>
      </c>
      <c r="D109" s="33"/>
      <c r="E109" s="33"/>
      <c r="F109" s="33"/>
      <c r="G109" s="33"/>
      <c r="H109" s="33"/>
      <c r="I109" s="98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4.5" customHeight="1">
      <c r="A110" s="33"/>
      <c r="B110" s="34"/>
      <c r="C110" s="33"/>
      <c r="D110" s="33"/>
      <c r="E110" s="248" t="str">
        <f>E9</f>
        <v>bt - Bazénová technologie</v>
      </c>
      <c r="F110" s="270"/>
      <c r="G110" s="270"/>
      <c r="H110" s="270"/>
      <c r="I110" s="98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8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3"/>
      <c r="E112" s="33"/>
      <c r="F112" s="26" t="str">
        <f>F12</f>
        <v>Jilemnice, Jungmannova 146</v>
      </c>
      <c r="G112" s="33"/>
      <c r="H112" s="33"/>
      <c r="I112" s="99" t="s">
        <v>22</v>
      </c>
      <c r="J112" s="56" t="str">
        <f>IF(J12="","",J12)</f>
        <v>31. 10. 2019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8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4.9" customHeight="1">
      <c r="A114" s="33"/>
      <c r="B114" s="34"/>
      <c r="C114" s="28" t="s">
        <v>24</v>
      </c>
      <c r="D114" s="33"/>
      <c r="E114" s="33"/>
      <c r="F114" s="26" t="str">
        <f>E15</f>
        <v xml:space="preserve"> </v>
      </c>
      <c r="G114" s="33"/>
      <c r="H114" s="33"/>
      <c r="I114" s="99" t="s">
        <v>30</v>
      </c>
      <c r="J114" s="31" t="str">
        <f>E21</f>
        <v xml:space="preserve">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4.9" customHeight="1">
      <c r="A115" s="33"/>
      <c r="B115" s="34"/>
      <c r="C115" s="28" t="s">
        <v>28</v>
      </c>
      <c r="D115" s="33"/>
      <c r="E115" s="33"/>
      <c r="F115" s="26" t="str">
        <f>IF(E18="","",E18)</f>
        <v>Vyplň údaj</v>
      </c>
      <c r="G115" s="33"/>
      <c r="H115" s="33"/>
      <c r="I115" s="99" t="s">
        <v>32</v>
      </c>
      <c r="J115" s="31" t="str">
        <f>E24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98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38"/>
      <c r="B117" s="139"/>
      <c r="C117" s="140" t="s">
        <v>190</v>
      </c>
      <c r="D117" s="141" t="s">
        <v>59</v>
      </c>
      <c r="E117" s="141" t="s">
        <v>55</v>
      </c>
      <c r="F117" s="141" t="s">
        <v>56</v>
      </c>
      <c r="G117" s="141" t="s">
        <v>191</v>
      </c>
      <c r="H117" s="141" t="s">
        <v>192</v>
      </c>
      <c r="I117" s="142" t="s">
        <v>193</v>
      </c>
      <c r="J117" s="141" t="s">
        <v>164</v>
      </c>
      <c r="K117" s="143" t="s">
        <v>194</v>
      </c>
      <c r="L117" s="144"/>
      <c r="M117" s="63" t="s">
        <v>1</v>
      </c>
      <c r="N117" s="64" t="s">
        <v>38</v>
      </c>
      <c r="O117" s="64" t="s">
        <v>195</v>
      </c>
      <c r="P117" s="64" t="s">
        <v>196</v>
      </c>
      <c r="Q117" s="64" t="s">
        <v>197</v>
      </c>
      <c r="R117" s="64" t="s">
        <v>198</v>
      </c>
      <c r="S117" s="64" t="s">
        <v>199</v>
      </c>
      <c r="T117" s="65" t="s">
        <v>200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75" customHeight="1">
      <c r="A118" s="33"/>
      <c r="B118" s="34"/>
      <c r="C118" s="70" t="s">
        <v>201</v>
      </c>
      <c r="D118" s="33"/>
      <c r="E118" s="33"/>
      <c r="F118" s="33"/>
      <c r="G118" s="33"/>
      <c r="H118" s="33"/>
      <c r="I118" s="98"/>
      <c r="J118" s="145">
        <f>BK118</f>
        <v>0</v>
      </c>
      <c r="K118" s="33"/>
      <c r="L118" s="34"/>
      <c r="M118" s="66"/>
      <c r="N118" s="57"/>
      <c r="O118" s="67"/>
      <c r="P118" s="146">
        <f>P119</f>
        <v>0</v>
      </c>
      <c r="Q118" s="67"/>
      <c r="R118" s="146">
        <f>R119</f>
        <v>0</v>
      </c>
      <c r="S118" s="67"/>
      <c r="T118" s="14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73</v>
      </c>
      <c r="AU118" s="18" t="s">
        <v>166</v>
      </c>
      <c r="BK118" s="148">
        <f>BK119</f>
        <v>0</v>
      </c>
    </row>
    <row r="119" spans="1:65" s="12" customFormat="1" ht="25.9" customHeight="1">
      <c r="B119" s="149"/>
      <c r="D119" s="150" t="s">
        <v>73</v>
      </c>
      <c r="E119" s="151" t="s">
        <v>202</v>
      </c>
      <c r="F119" s="151" t="s">
        <v>203</v>
      </c>
      <c r="I119" s="152"/>
      <c r="J119" s="153">
        <f>BK119</f>
        <v>0</v>
      </c>
      <c r="L119" s="149"/>
      <c r="M119" s="154"/>
      <c r="N119" s="155"/>
      <c r="O119" s="155"/>
      <c r="P119" s="156">
        <f>P120</f>
        <v>0</v>
      </c>
      <c r="Q119" s="155"/>
      <c r="R119" s="156">
        <f>R120</f>
        <v>0</v>
      </c>
      <c r="S119" s="155"/>
      <c r="T119" s="157">
        <f>T120</f>
        <v>0</v>
      </c>
      <c r="AR119" s="150" t="s">
        <v>82</v>
      </c>
      <c r="AT119" s="158" t="s">
        <v>73</v>
      </c>
      <c r="AU119" s="158" t="s">
        <v>74</v>
      </c>
      <c r="AY119" s="150" t="s">
        <v>204</v>
      </c>
      <c r="BK119" s="159">
        <f>BK120</f>
        <v>0</v>
      </c>
    </row>
    <row r="120" spans="1:65" s="12" customFormat="1" ht="22.75" customHeight="1">
      <c r="B120" s="149"/>
      <c r="D120" s="150" t="s">
        <v>73</v>
      </c>
      <c r="E120" s="160" t="s">
        <v>258</v>
      </c>
      <c r="F120" s="160" t="s">
        <v>447</v>
      </c>
      <c r="I120" s="152"/>
      <c r="J120" s="161">
        <f>BK120</f>
        <v>0</v>
      </c>
      <c r="L120" s="149"/>
      <c r="M120" s="154"/>
      <c r="N120" s="155"/>
      <c r="O120" s="155"/>
      <c r="P120" s="156">
        <f>SUM(P121:P122)</f>
        <v>0</v>
      </c>
      <c r="Q120" s="155"/>
      <c r="R120" s="156">
        <f>SUM(R121:R122)</f>
        <v>0</v>
      </c>
      <c r="S120" s="155"/>
      <c r="T120" s="157">
        <f>SUM(T121:T122)</f>
        <v>0</v>
      </c>
      <c r="AR120" s="150" t="s">
        <v>82</v>
      </c>
      <c r="AT120" s="158" t="s">
        <v>73</v>
      </c>
      <c r="AU120" s="158" t="s">
        <v>82</v>
      </c>
      <c r="AY120" s="150" t="s">
        <v>204</v>
      </c>
      <c r="BK120" s="159">
        <f>SUM(BK121:BK122)</f>
        <v>0</v>
      </c>
    </row>
    <row r="121" spans="1:65" s="2" customFormat="1" ht="22" customHeight="1">
      <c r="A121" s="33"/>
      <c r="B121" s="162"/>
      <c r="C121" s="163" t="s">
        <v>82</v>
      </c>
      <c r="D121" s="163" t="s">
        <v>207</v>
      </c>
      <c r="E121" s="164" t="s">
        <v>483</v>
      </c>
      <c r="F121" s="165" t="s">
        <v>1221</v>
      </c>
      <c r="G121" s="166" t="s">
        <v>494</v>
      </c>
      <c r="H121" s="167">
        <v>1</v>
      </c>
      <c r="I121" s="168"/>
      <c r="J121" s="169">
        <f>ROUND(I121*H121,2)</f>
        <v>0</v>
      </c>
      <c r="K121" s="165" t="s">
        <v>1</v>
      </c>
      <c r="L121" s="34"/>
      <c r="M121" s="170" t="s">
        <v>1</v>
      </c>
      <c r="N121" s="171" t="s">
        <v>39</v>
      </c>
      <c r="O121" s="59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4" t="s">
        <v>132</v>
      </c>
      <c r="AT121" s="174" t="s">
        <v>207</v>
      </c>
      <c r="AU121" s="174" t="s">
        <v>84</v>
      </c>
      <c r="AY121" s="18" t="s">
        <v>204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8" t="s">
        <v>82</v>
      </c>
      <c r="BK121" s="175">
        <f>ROUND(I121*H121,2)</f>
        <v>0</v>
      </c>
      <c r="BL121" s="18" t="s">
        <v>132</v>
      </c>
      <c r="BM121" s="174" t="s">
        <v>1222</v>
      </c>
    </row>
    <row r="122" spans="1:65" s="2" customFormat="1" ht="18">
      <c r="A122" s="33"/>
      <c r="B122" s="34"/>
      <c r="C122" s="33"/>
      <c r="D122" s="176" t="s">
        <v>213</v>
      </c>
      <c r="E122" s="33"/>
      <c r="F122" s="177" t="s">
        <v>1221</v>
      </c>
      <c r="G122" s="33"/>
      <c r="H122" s="33"/>
      <c r="I122" s="98"/>
      <c r="J122" s="33"/>
      <c r="K122" s="33"/>
      <c r="L122" s="34"/>
      <c r="M122" s="225"/>
      <c r="N122" s="226"/>
      <c r="O122" s="227"/>
      <c r="P122" s="227"/>
      <c r="Q122" s="227"/>
      <c r="R122" s="227"/>
      <c r="S122" s="227"/>
      <c r="T122" s="22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213</v>
      </c>
      <c r="AU122" s="18" t="s">
        <v>84</v>
      </c>
    </row>
    <row r="123" spans="1:65" s="2" customFormat="1" ht="7" customHeight="1">
      <c r="A123" s="33"/>
      <c r="B123" s="48"/>
      <c r="C123" s="49"/>
      <c r="D123" s="49"/>
      <c r="E123" s="49"/>
      <c r="F123" s="49"/>
      <c r="G123" s="49"/>
      <c r="H123" s="49"/>
      <c r="I123" s="122"/>
      <c r="J123" s="49"/>
      <c r="K123" s="49"/>
      <c r="L123" s="34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4.5"/>
  <cols>
    <col min="1" max="1" width="5.5546875" style="1" customWidth="1"/>
    <col min="2" max="2" width="1.109375" style="1" customWidth="1"/>
    <col min="3" max="3" width="2.77734375" style="1" customWidth="1"/>
    <col min="4" max="4" width="2.88671875" style="1" customWidth="1"/>
    <col min="5" max="5" width="11.44140625" style="1" customWidth="1"/>
    <col min="6" max="6" width="33.88671875" style="1" customWidth="1"/>
    <col min="7" max="7" width="4.6640625" style="1" customWidth="1"/>
    <col min="8" max="8" width="7.6640625" style="1" customWidth="1"/>
    <col min="9" max="9" width="13.44140625" style="94" customWidth="1"/>
    <col min="10" max="11" width="13.44140625" style="1" customWidth="1"/>
    <col min="12" max="12" width="6.21875" style="1" customWidth="1"/>
    <col min="13" max="13" width="7.21875" style="1" hidden="1" customWidth="1"/>
    <col min="14" max="14" width="8.88671875" style="1" hidden="1"/>
    <col min="15" max="20" width="9.44140625" style="1" hidden="1" customWidth="1"/>
    <col min="21" max="21" width="10.88671875" style="1" hidden="1" customWidth="1"/>
    <col min="22" max="22" width="8.21875" style="1" customWidth="1"/>
    <col min="23" max="23" width="10.88671875" style="1" customWidth="1"/>
    <col min="24" max="24" width="8.21875" style="1" customWidth="1"/>
    <col min="25" max="25" width="10" style="1" customWidth="1"/>
    <col min="26" max="26" width="7.33203125" style="1" customWidth="1"/>
    <col min="27" max="27" width="10" style="1" customWidth="1"/>
    <col min="28" max="28" width="10.88671875" style="1" customWidth="1"/>
    <col min="29" max="29" width="7.33203125" style="1" customWidth="1"/>
    <col min="30" max="30" width="10" style="1" customWidth="1"/>
    <col min="31" max="31" width="10.88671875" style="1" customWidth="1"/>
    <col min="44" max="65" width="8.88671875" style="1" hidden="1"/>
  </cols>
  <sheetData>
    <row r="2" spans="1:46" s="1" customFormat="1" ht="37" customHeight="1">
      <c r="I2" s="94"/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105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96"/>
      <c r="J3" s="20"/>
      <c r="K3" s="20"/>
      <c r="L3" s="21"/>
      <c r="AT3" s="18" t="s">
        <v>84</v>
      </c>
    </row>
    <row r="4" spans="1:46" s="1" customFormat="1" ht="25" customHeight="1">
      <c r="B4" s="21"/>
      <c r="D4" s="22" t="s">
        <v>116</v>
      </c>
      <c r="I4" s="94"/>
      <c r="L4" s="21"/>
      <c r="M4" s="97" t="s">
        <v>10</v>
      </c>
      <c r="AT4" s="18" t="s">
        <v>3</v>
      </c>
    </row>
    <row r="5" spans="1:46" s="1" customFormat="1" ht="7" customHeight="1">
      <c r="B5" s="21"/>
      <c r="I5" s="94"/>
      <c r="L5" s="21"/>
    </row>
    <row r="6" spans="1:46" s="1" customFormat="1" ht="12" customHeight="1">
      <c r="B6" s="21"/>
      <c r="D6" s="28" t="s">
        <v>16</v>
      </c>
      <c r="I6" s="94"/>
      <c r="L6" s="21"/>
    </row>
    <row r="7" spans="1:46" s="1" customFormat="1" ht="24" customHeight="1">
      <c r="B7" s="21"/>
      <c r="E7" s="268" t="str">
        <f>'Rekapitulace stavby'!K6</f>
        <v>Stavební úpravy haly a vany dětského bazénu plaveckého bazénu</v>
      </c>
      <c r="F7" s="269"/>
      <c r="G7" s="269"/>
      <c r="H7" s="269"/>
      <c r="I7" s="94"/>
      <c r="L7" s="21"/>
    </row>
    <row r="8" spans="1:46" s="2" customFormat="1" ht="12" customHeight="1">
      <c r="A8" s="33"/>
      <c r="B8" s="34"/>
      <c r="C8" s="33"/>
      <c r="D8" s="28" t="s">
        <v>125</v>
      </c>
      <c r="E8" s="33"/>
      <c r="F8" s="33"/>
      <c r="G8" s="33"/>
      <c r="H8" s="33"/>
      <c r="I8" s="98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5" customHeight="1">
      <c r="A9" s="33"/>
      <c r="B9" s="34"/>
      <c r="C9" s="33"/>
      <c r="D9" s="33"/>
      <c r="E9" s="248" t="s">
        <v>1223</v>
      </c>
      <c r="F9" s="270"/>
      <c r="G9" s="270"/>
      <c r="H9" s="270"/>
      <c r="I9" s="98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">
      <c r="A10" s="33"/>
      <c r="B10" s="34"/>
      <c r="C10" s="33"/>
      <c r="D10" s="33"/>
      <c r="E10" s="33"/>
      <c r="F10" s="33"/>
      <c r="G10" s="33"/>
      <c r="H10" s="33"/>
      <c r="I10" s="98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99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9" t="s">
        <v>22</v>
      </c>
      <c r="J12" s="56" t="str">
        <f>'Rekapitulace stavby'!AN8</f>
        <v>31. 10. 2019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5" customHeight="1">
      <c r="A13" s="33"/>
      <c r="B13" s="34"/>
      <c r="C13" s="33"/>
      <c r="D13" s="33"/>
      <c r="E13" s="33"/>
      <c r="F13" s="33"/>
      <c r="G13" s="33"/>
      <c r="H13" s="33"/>
      <c r="I13" s="98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99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99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4"/>
      <c r="C16" s="33"/>
      <c r="D16" s="33"/>
      <c r="E16" s="33"/>
      <c r="F16" s="33"/>
      <c r="G16" s="33"/>
      <c r="H16" s="33"/>
      <c r="I16" s="98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99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71" t="str">
        <f>'Rekapitulace stavby'!E14</f>
        <v>Vyplň údaj</v>
      </c>
      <c r="F18" s="251"/>
      <c r="G18" s="251"/>
      <c r="H18" s="251"/>
      <c r="I18" s="99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4"/>
      <c r="C19" s="33"/>
      <c r="D19" s="33"/>
      <c r="E19" s="33"/>
      <c r="F19" s="33"/>
      <c r="G19" s="33"/>
      <c r="H19" s="33"/>
      <c r="I19" s="98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99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99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4"/>
      <c r="C22" s="33"/>
      <c r="D22" s="33"/>
      <c r="E22" s="33"/>
      <c r="F22" s="33"/>
      <c r="G22" s="33"/>
      <c r="H22" s="33"/>
      <c r="I22" s="98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9" t="s">
        <v>25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9" t="s">
        <v>27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4"/>
      <c r="C25" s="33"/>
      <c r="D25" s="33"/>
      <c r="E25" s="33"/>
      <c r="F25" s="33"/>
      <c r="G25" s="33"/>
      <c r="H25" s="33"/>
      <c r="I25" s="98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8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5" customHeight="1">
      <c r="A27" s="100"/>
      <c r="B27" s="101"/>
      <c r="C27" s="100"/>
      <c r="D27" s="100"/>
      <c r="E27" s="255" t="s">
        <v>1</v>
      </c>
      <c r="F27" s="255"/>
      <c r="G27" s="255"/>
      <c r="H27" s="255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33"/>
      <c r="B28" s="34"/>
      <c r="C28" s="33"/>
      <c r="D28" s="33"/>
      <c r="E28" s="33"/>
      <c r="F28" s="33"/>
      <c r="G28" s="33"/>
      <c r="H28" s="33"/>
      <c r="I28" s="98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4"/>
      <c r="C29" s="33"/>
      <c r="D29" s="67"/>
      <c r="E29" s="67"/>
      <c r="F29" s="67"/>
      <c r="G29" s="67"/>
      <c r="H29" s="67"/>
      <c r="I29" s="104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4"/>
      <c r="C30" s="33"/>
      <c r="D30" s="105" t="s">
        <v>34</v>
      </c>
      <c r="E30" s="33"/>
      <c r="F30" s="33"/>
      <c r="G30" s="33"/>
      <c r="H30" s="33"/>
      <c r="I30" s="98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104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106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7" t="s">
        <v>38</v>
      </c>
      <c r="E33" s="28" t="s">
        <v>39</v>
      </c>
      <c r="F33" s="108">
        <f>ROUND((SUM(BE118:BE122)),  2)</f>
        <v>0</v>
      </c>
      <c r="G33" s="33"/>
      <c r="H33" s="33"/>
      <c r="I33" s="109">
        <v>0.21</v>
      </c>
      <c r="J33" s="108">
        <f>ROUND(((SUM(BE118:BE122))*I33),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8">
        <f>ROUND((SUM(BF118:BF122)),  2)</f>
        <v>0</v>
      </c>
      <c r="G34" s="33"/>
      <c r="H34" s="33"/>
      <c r="I34" s="109">
        <v>0.15</v>
      </c>
      <c r="J34" s="108">
        <f>ROUND(((SUM(BF118:BF122))*I34),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8">
        <f>ROUND((SUM(BG118:BG122)),  2)</f>
        <v>0</v>
      </c>
      <c r="G35" s="33"/>
      <c r="H35" s="33"/>
      <c r="I35" s="109">
        <v>0.21</v>
      </c>
      <c r="J35" s="108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8">
        <f>ROUND((SUM(BH118:BH122)),  2)</f>
        <v>0</v>
      </c>
      <c r="G36" s="33"/>
      <c r="H36" s="33"/>
      <c r="I36" s="109">
        <v>0.15</v>
      </c>
      <c r="J36" s="108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8">
        <f>ROUND((SUM(BI118:BI122)),  2)</f>
        <v>0</v>
      </c>
      <c r="G37" s="33"/>
      <c r="H37" s="33"/>
      <c r="I37" s="109">
        <v>0</v>
      </c>
      <c r="J37" s="108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4"/>
      <c r="C38" s="33"/>
      <c r="D38" s="33"/>
      <c r="E38" s="33"/>
      <c r="F38" s="33"/>
      <c r="G38" s="33"/>
      <c r="H38" s="33"/>
      <c r="I38" s="98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4"/>
      <c r="C39" s="110"/>
      <c r="D39" s="111" t="s">
        <v>44</v>
      </c>
      <c r="E39" s="61"/>
      <c r="F39" s="61"/>
      <c r="G39" s="112" t="s">
        <v>45</v>
      </c>
      <c r="H39" s="113" t="s">
        <v>46</v>
      </c>
      <c r="I39" s="114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98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I41" s="94"/>
      <c r="L41" s="21"/>
    </row>
    <row r="42" spans="1:31" s="1" customFormat="1" ht="14.4" customHeight="1">
      <c r="B42" s="21"/>
      <c r="I42" s="94"/>
      <c r="L42" s="21"/>
    </row>
    <row r="43" spans="1:31" s="1" customFormat="1" ht="14.4" customHeight="1">
      <c r="B43" s="21"/>
      <c r="I43" s="94"/>
      <c r="L43" s="21"/>
    </row>
    <row r="44" spans="1:31" s="1" customFormat="1" ht="14.4" customHeight="1">
      <c r="B44" s="21"/>
      <c r="I44" s="94"/>
      <c r="L44" s="21"/>
    </row>
    <row r="45" spans="1:31" s="1" customFormat="1" ht="14.4" customHeight="1">
      <c r="B45" s="21"/>
      <c r="I45" s="94"/>
      <c r="L45" s="21"/>
    </row>
    <row r="46" spans="1:31" s="1" customFormat="1" ht="14.4" customHeight="1">
      <c r="B46" s="21"/>
      <c r="I46" s="94"/>
      <c r="L46" s="21"/>
    </row>
    <row r="47" spans="1:31" s="1" customFormat="1" ht="14.4" customHeight="1">
      <c r="B47" s="21"/>
      <c r="I47" s="94"/>
      <c r="L47" s="21"/>
    </row>
    <row r="48" spans="1:31" s="1" customFormat="1" ht="14.4" customHeight="1">
      <c r="B48" s="21"/>
      <c r="I48" s="94"/>
      <c r="L48" s="21"/>
    </row>
    <row r="49" spans="1:31" s="1" customFormat="1" ht="14.4" customHeight="1">
      <c r="B49" s="21"/>
      <c r="I49" s="94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117"/>
      <c r="J50" s="45"/>
      <c r="K50" s="45"/>
      <c r="L50" s="4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3"/>
      <c r="B61" s="34"/>
      <c r="C61" s="33"/>
      <c r="D61" s="46" t="s">
        <v>49</v>
      </c>
      <c r="E61" s="36"/>
      <c r="F61" s="118" t="s">
        <v>50</v>
      </c>
      <c r="G61" s="46" t="s">
        <v>49</v>
      </c>
      <c r="H61" s="36"/>
      <c r="I61" s="119"/>
      <c r="J61" s="120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1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3"/>
      <c r="B76" s="34"/>
      <c r="C76" s="33"/>
      <c r="D76" s="46" t="s">
        <v>49</v>
      </c>
      <c r="E76" s="36"/>
      <c r="F76" s="118" t="s">
        <v>50</v>
      </c>
      <c r="G76" s="46" t="s">
        <v>49</v>
      </c>
      <c r="H76" s="36"/>
      <c r="I76" s="119"/>
      <c r="J76" s="120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122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7" customHeight="1">
      <c r="A81" s="33"/>
      <c r="B81" s="50"/>
      <c r="C81" s="51"/>
      <c r="D81" s="51"/>
      <c r="E81" s="51"/>
      <c r="F81" s="51"/>
      <c r="G81" s="51"/>
      <c r="H81" s="51"/>
      <c r="I81" s="123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5" customHeight="1">
      <c r="A82" s="33"/>
      <c r="B82" s="34"/>
      <c r="C82" s="22" t="s">
        <v>162</v>
      </c>
      <c r="D82" s="33"/>
      <c r="E82" s="33"/>
      <c r="F82" s="33"/>
      <c r="G82" s="33"/>
      <c r="H82" s="33"/>
      <c r="I82" s="98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7" customHeight="1">
      <c r="A83" s="33"/>
      <c r="B83" s="34"/>
      <c r="C83" s="33"/>
      <c r="D83" s="33"/>
      <c r="E83" s="33"/>
      <c r="F83" s="33"/>
      <c r="G83" s="33"/>
      <c r="H83" s="33"/>
      <c r="I83" s="98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98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" customHeight="1">
      <c r="A85" s="33"/>
      <c r="B85" s="34"/>
      <c r="C85" s="33"/>
      <c r="D85" s="33"/>
      <c r="E85" s="268" t="str">
        <f>E7</f>
        <v>Stavební úpravy haly a vany dětského bazénu plaveckého bazénu</v>
      </c>
      <c r="F85" s="269"/>
      <c r="G85" s="269"/>
      <c r="H85" s="269"/>
      <c r="I85" s="98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125</v>
      </c>
      <c r="D86" s="33"/>
      <c r="E86" s="33"/>
      <c r="F86" s="33"/>
      <c r="G86" s="33"/>
      <c r="H86" s="33"/>
      <c r="I86" s="98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5" customHeight="1">
      <c r="A87" s="33"/>
      <c r="B87" s="34"/>
      <c r="C87" s="33"/>
      <c r="D87" s="33"/>
      <c r="E87" s="248" t="str">
        <f>E9</f>
        <v>nr - Nerezový bazén</v>
      </c>
      <c r="F87" s="270"/>
      <c r="G87" s="270"/>
      <c r="H87" s="270"/>
      <c r="I87" s="98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7" customHeight="1">
      <c r="A88" s="33"/>
      <c r="B88" s="34"/>
      <c r="C88" s="33"/>
      <c r="D88" s="33"/>
      <c r="E88" s="33"/>
      <c r="F88" s="33"/>
      <c r="G88" s="33"/>
      <c r="H88" s="33"/>
      <c r="I88" s="98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Jilemnice, Jungmannova 146</v>
      </c>
      <c r="G89" s="33"/>
      <c r="H89" s="33"/>
      <c r="I89" s="99" t="s">
        <v>22</v>
      </c>
      <c r="J89" s="56" t="str">
        <f>IF(J12="","",J12)</f>
        <v>31. 10. 2019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7" customHeight="1">
      <c r="A90" s="33"/>
      <c r="B90" s="34"/>
      <c r="C90" s="33"/>
      <c r="D90" s="33"/>
      <c r="E90" s="33"/>
      <c r="F90" s="33"/>
      <c r="G90" s="33"/>
      <c r="H90" s="33"/>
      <c r="I90" s="98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4.9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99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4.9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99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25" customHeight="1">
      <c r="A93" s="33"/>
      <c r="B93" s="34"/>
      <c r="C93" s="33"/>
      <c r="D93" s="33"/>
      <c r="E93" s="33"/>
      <c r="F93" s="33"/>
      <c r="G93" s="33"/>
      <c r="H93" s="33"/>
      <c r="I93" s="98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4" t="s">
        <v>163</v>
      </c>
      <c r="D94" s="110"/>
      <c r="E94" s="110"/>
      <c r="F94" s="110"/>
      <c r="G94" s="110"/>
      <c r="H94" s="110"/>
      <c r="I94" s="125"/>
      <c r="J94" s="126" t="s">
        <v>164</v>
      </c>
      <c r="K94" s="110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98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5" customHeight="1">
      <c r="A96" s="33"/>
      <c r="B96" s="34"/>
      <c r="C96" s="127" t="s">
        <v>165</v>
      </c>
      <c r="D96" s="33"/>
      <c r="E96" s="33"/>
      <c r="F96" s="33"/>
      <c r="G96" s="33"/>
      <c r="H96" s="33"/>
      <c r="I96" s="98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166</v>
      </c>
    </row>
    <row r="97" spans="1:31" s="9" customFormat="1" ht="25" customHeight="1">
      <c r="B97" s="128"/>
      <c r="D97" s="129" t="s">
        <v>167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171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98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7" customHeight="1">
      <c r="A100" s="33"/>
      <c r="B100" s="48"/>
      <c r="C100" s="49"/>
      <c r="D100" s="49"/>
      <c r="E100" s="49"/>
      <c r="F100" s="49"/>
      <c r="G100" s="49"/>
      <c r="H100" s="49"/>
      <c r="I100" s="122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7" customHeight="1">
      <c r="A104" s="33"/>
      <c r="B104" s="50"/>
      <c r="C104" s="51"/>
      <c r="D104" s="51"/>
      <c r="E104" s="51"/>
      <c r="F104" s="51"/>
      <c r="G104" s="51"/>
      <c r="H104" s="51"/>
      <c r="I104" s="123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5" customHeight="1">
      <c r="A105" s="33"/>
      <c r="B105" s="34"/>
      <c r="C105" s="22" t="s">
        <v>189</v>
      </c>
      <c r="D105" s="33"/>
      <c r="E105" s="33"/>
      <c r="F105" s="33"/>
      <c r="G105" s="33"/>
      <c r="H105" s="33"/>
      <c r="I105" s="98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7" customHeight="1">
      <c r="A106" s="33"/>
      <c r="B106" s="34"/>
      <c r="C106" s="33"/>
      <c r="D106" s="33"/>
      <c r="E106" s="33"/>
      <c r="F106" s="33"/>
      <c r="G106" s="33"/>
      <c r="H106" s="33"/>
      <c r="I106" s="98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3"/>
      <c r="E107" s="33"/>
      <c r="F107" s="33"/>
      <c r="G107" s="33"/>
      <c r="H107" s="33"/>
      <c r="I107" s="98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" customHeight="1">
      <c r="A108" s="33"/>
      <c r="B108" s="34"/>
      <c r="C108" s="33"/>
      <c r="D108" s="33"/>
      <c r="E108" s="268" t="str">
        <f>E7</f>
        <v>Stavební úpravy haly a vany dětského bazénu plaveckého bazénu</v>
      </c>
      <c r="F108" s="269"/>
      <c r="G108" s="269"/>
      <c r="H108" s="269"/>
      <c r="I108" s="98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125</v>
      </c>
      <c r="D109" s="33"/>
      <c r="E109" s="33"/>
      <c r="F109" s="33"/>
      <c r="G109" s="33"/>
      <c r="H109" s="33"/>
      <c r="I109" s="98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4.5" customHeight="1">
      <c r="A110" s="33"/>
      <c r="B110" s="34"/>
      <c r="C110" s="33"/>
      <c r="D110" s="33"/>
      <c r="E110" s="248" t="str">
        <f>E9</f>
        <v>nr - Nerezový bazén</v>
      </c>
      <c r="F110" s="270"/>
      <c r="G110" s="270"/>
      <c r="H110" s="270"/>
      <c r="I110" s="98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98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3"/>
      <c r="E112" s="33"/>
      <c r="F112" s="26" t="str">
        <f>F12</f>
        <v>Jilemnice, Jungmannova 146</v>
      </c>
      <c r="G112" s="33"/>
      <c r="H112" s="33"/>
      <c r="I112" s="99" t="s">
        <v>22</v>
      </c>
      <c r="J112" s="56" t="str">
        <f>IF(J12="","",J12)</f>
        <v>31. 10. 2019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98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4.9" customHeight="1">
      <c r="A114" s="33"/>
      <c r="B114" s="34"/>
      <c r="C114" s="28" t="s">
        <v>24</v>
      </c>
      <c r="D114" s="33"/>
      <c r="E114" s="33"/>
      <c r="F114" s="26" t="str">
        <f>E15</f>
        <v xml:space="preserve"> </v>
      </c>
      <c r="G114" s="33"/>
      <c r="H114" s="33"/>
      <c r="I114" s="99" t="s">
        <v>30</v>
      </c>
      <c r="J114" s="31" t="str">
        <f>E21</f>
        <v xml:space="preserve"> 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4.9" customHeight="1">
      <c r="A115" s="33"/>
      <c r="B115" s="34"/>
      <c r="C115" s="28" t="s">
        <v>28</v>
      </c>
      <c r="D115" s="33"/>
      <c r="E115" s="33"/>
      <c r="F115" s="26" t="str">
        <f>IF(E18="","",E18)</f>
        <v>Vyplň údaj</v>
      </c>
      <c r="G115" s="33"/>
      <c r="H115" s="33"/>
      <c r="I115" s="99" t="s">
        <v>32</v>
      </c>
      <c r="J115" s="31" t="str">
        <f>E24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25" customHeight="1">
      <c r="A116" s="33"/>
      <c r="B116" s="34"/>
      <c r="C116" s="33"/>
      <c r="D116" s="33"/>
      <c r="E116" s="33"/>
      <c r="F116" s="33"/>
      <c r="G116" s="33"/>
      <c r="H116" s="33"/>
      <c r="I116" s="98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38"/>
      <c r="B117" s="139"/>
      <c r="C117" s="140" t="s">
        <v>190</v>
      </c>
      <c r="D117" s="141" t="s">
        <v>59</v>
      </c>
      <c r="E117" s="141" t="s">
        <v>55</v>
      </c>
      <c r="F117" s="141" t="s">
        <v>56</v>
      </c>
      <c r="G117" s="141" t="s">
        <v>191</v>
      </c>
      <c r="H117" s="141" t="s">
        <v>192</v>
      </c>
      <c r="I117" s="142" t="s">
        <v>193</v>
      </c>
      <c r="J117" s="141" t="s">
        <v>164</v>
      </c>
      <c r="K117" s="143" t="s">
        <v>194</v>
      </c>
      <c r="L117" s="144"/>
      <c r="M117" s="63" t="s">
        <v>1</v>
      </c>
      <c r="N117" s="64" t="s">
        <v>38</v>
      </c>
      <c r="O117" s="64" t="s">
        <v>195</v>
      </c>
      <c r="P117" s="64" t="s">
        <v>196</v>
      </c>
      <c r="Q117" s="64" t="s">
        <v>197</v>
      </c>
      <c r="R117" s="64" t="s">
        <v>198</v>
      </c>
      <c r="S117" s="64" t="s">
        <v>199</v>
      </c>
      <c r="T117" s="65" t="s">
        <v>200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75" customHeight="1">
      <c r="A118" s="33"/>
      <c r="B118" s="34"/>
      <c r="C118" s="70" t="s">
        <v>201</v>
      </c>
      <c r="D118" s="33"/>
      <c r="E118" s="33"/>
      <c r="F118" s="33"/>
      <c r="G118" s="33"/>
      <c r="H118" s="33"/>
      <c r="I118" s="98"/>
      <c r="J118" s="145">
        <f>BK118</f>
        <v>0</v>
      </c>
      <c r="K118" s="33"/>
      <c r="L118" s="34"/>
      <c r="M118" s="66"/>
      <c r="N118" s="57"/>
      <c r="O118" s="67"/>
      <c r="P118" s="146">
        <f>P119</f>
        <v>0</v>
      </c>
      <c r="Q118" s="67"/>
      <c r="R118" s="146">
        <f>R119</f>
        <v>0</v>
      </c>
      <c r="S118" s="67"/>
      <c r="T118" s="14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73</v>
      </c>
      <c r="AU118" s="18" t="s">
        <v>166</v>
      </c>
      <c r="BK118" s="148">
        <f>BK119</f>
        <v>0</v>
      </c>
    </row>
    <row r="119" spans="1:65" s="12" customFormat="1" ht="25.9" customHeight="1">
      <c r="B119" s="149"/>
      <c r="D119" s="150" t="s">
        <v>73</v>
      </c>
      <c r="E119" s="151" t="s">
        <v>202</v>
      </c>
      <c r="F119" s="151" t="s">
        <v>203</v>
      </c>
      <c r="I119" s="152"/>
      <c r="J119" s="153">
        <f>BK119</f>
        <v>0</v>
      </c>
      <c r="L119" s="149"/>
      <c r="M119" s="154"/>
      <c r="N119" s="155"/>
      <c r="O119" s="155"/>
      <c r="P119" s="156">
        <f>P120</f>
        <v>0</v>
      </c>
      <c r="Q119" s="155"/>
      <c r="R119" s="156">
        <f>R120</f>
        <v>0</v>
      </c>
      <c r="S119" s="155"/>
      <c r="T119" s="157">
        <f>T120</f>
        <v>0</v>
      </c>
      <c r="AR119" s="150" t="s">
        <v>82</v>
      </c>
      <c r="AT119" s="158" t="s">
        <v>73</v>
      </c>
      <c r="AU119" s="158" t="s">
        <v>74</v>
      </c>
      <c r="AY119" s="150" t="s">
        <v>204</v>
      </c>
      <c r="BK119" s="159">
        <f>BK120</f>
        <v>0</v>
      </c>
    </row>
    <row r="120" spans="1:65" s="12" customFormat="1" ht="22.75" customHeight="1">
      <c r="B120" s="149"/>
      <c r="D120" s="150" t="s">
        <v>73</v>
      </c>
      <c r="E120" s="160" t="s">
        <v>258</v>
      </c>
      <c r="F120" s="160" t="s">
        <v>447</v>
      </c>
      <c r="I120" s="152"/>
      <c r="J120" s="161">
        <f>BK120</f>
        <v>0</v>
      </c>
      <c r="L120" s="149"/>
      <c r="M120" s="154"/>
      <c r="N120" s="155"/>
      <c r="O120" s="155"/>
      <c r="P120" s="156">
        <f>SUM(P121:P122)</f>
        <v>0</v>
      </c>
      <c r="Q120" s="155"/>
      <c r="R120" s="156">
        <f>SUM(R121:R122)</f>
        <v>0</v>
      </c>
      <c r="S120" s="155"/>
      <c r="T120" s="157">
        <f>SUM(T121:T122)</f>
        <v>0</v>
      </c>
      <c r="AR120" s="150" t="s">
        <v>82</v>
      </c>
      <c r="AT120" s="158" t="s">
        <v>73</v>
      </c>
      <c r="AU120" s="158" t="s">
        <v>82</v>
      </c>
      <c r="AY120" s="150" t="s">
        <v>204</v>
      </c>
      <c r="BK120" s="159">
        <f>SUM(BK121:BK122)</f>
        <v>0</v>
      </c>
    </row>
    <row r="121" spans="1:65" s="2" customFormat="1" ht="22" customHeight="1">
      <c r="A121" s="33"/>
      <c r="B121" s="162"/>
      <c r="C121" s="163" t="s">
        <v>82</v>
      </c>
      <c r="D121" s="163" t="s">
        <v>207</v>
      </c>
      <c r="E121" s="164" t="s">
        <v>1208</v>
      </c>
      <c r="F121" s="165" t="s">
        <v>1224</v>
      </c>
      <c r="G121" s="166" t="s">
        <v>494</v>
      </c>
      <c r="H121" s="167">
        <v>1</v>
      </c>
      <c r="I121" s="168"/>
      <c r="J121" s="169">
        <f>ROUND(I121*H121,2)</f>
        <v>0</v>
      </c>
      <c r="K121" s="165" t="s">
        <v>1</v>
      </c>
      <c r="L121" s="34"/>
      <c r="M121" s="170" t="s">
        <v>1</v>
      </c>
      <c r="N121" s="171" t="s">
        <v>39</v>
      </c>
      <c r="O121" s="59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4" t="s">
        <v>132</v>
      </c>
      <c r="AT121" s="174" t="s">
        <v>207</v>
      </c>
      <c r="AU121" s="174" t="s">
        <v>84</v>
      </c>
      <c r="AY121" s="18" t="s">
        <v>204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8" t="s">
        <v>82</v>
      </c>
      <c r="BK121" s="175">
        <f>ROUND(I121*H121,2)</f>
        <v>0</v>
      </c>
      <c r="BL121" s="18" t="s">
        <v>132</v>
      </c>
      <c r="BM121" s="174" t="s">
        <v>1225</v>
      </c>
    </row>
    <row r="122" spans="1:65" s="2" customFormat="1" ht="18">
      <c r="A122" s="33"/>
      <c r="B122" s="34"/>
      <c r="C122" s="33"/>
      <c r="D122" s="176" t="s">
        <v>213</v>
      </c>
      <c r="E122" s="33"/>
      <c r="F122" s="177" t="s">
        <v>1224</v>
      </c>
      <c r="G122" s="33"/>
      <c r="H122" s="33"/>
      <c r="I122" s="98"/>
      <c r="J122" s="33"/>
      <c r="K122" s="33"/>
      <c r="L122" s="34"/>
      <c r="M122" s="225"/>
      <c r="N122" s="226"/>
      <c r="O122" s="227"/>
      <c r="P122" s="227"/>
      <c r="Q122" s="227"/>
      <c r="R122" s="227"/>
      <c r="S122" s="227"/>
      <c r="T122" s="22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213</v>
      </c>
      <c r="AU122" s="18" t="s">
        <v>84</v>
      </c>
    </row>
    <row r="123" spans="1:65" s="2" customFormat="1" ht="7" customHeight="1">
      <c r="A123" s="33"/>
      <c r="B123" s="48"/>
      <c r="C123" s="49"/>
      <c r="D123" s="49"/>
      <c r="E123" s="49"/>
      <c r="F123" s="49"/>
      <c r="G123" s="49"/>
      <c r="H123" s="49"/>
      <c r="I123" s="122"/>
      <c r="J123" s="49"/>
      <c r="K123" s="49"/>
      <c r="L123" s="34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stav - Stavební část</vt:lpstr>
      <vt:lpstr>zt - Zdravotní technika</vt:lpstr>
      <vt:lpstr>ut - Ústřední vytápění</vt:lpstr>
      <vt:lpstr>el - Elektroinstalace</vt:lpstr>
      <vt:lpstr>mr - Měření a regulace</vt:lpstr>
      <vt:lpstr>vzd - Vzduchotechnika</vt:lpstr>
      <vt:lpstr>bt - Bazénová technologie</vt:lpstr>
      <vt:lpstr>nr - Nerezový bazén</vt:lpstr>
      <vt:lpstr>pk - Parní kabina</vt:lpstr>
      <vt:lpstr>vrn - Vedlejší a ostatní ...</vt:lpstr>
      <vt:lpstr>'bt - Bazénová technologie'!Názvy_tisku</vt:lpstr>
      <vt:lpstr>'el - Elektroinstalace'!Názvy_tisku</vt:lpstr>
      <vt:lpstr>'mr - Měření a regulace'!Názvy_tisku</vt:lpstr>
      <vt:lpstr>'nr - Nerezový bazén'!Názvy_tisku</vt:lpstr>
      <vt:lpstr>'pk - Parní kabina'!Názvy_tisku</vt:lpstr>
      <vt:lpstr>'Rekapitulace stavby'!Názvy_tisku</vt:lpstr>
      <vt:lpstr>'stav - Stavební část'!Názvy_tisku</vt:lpstr>
      <vt:lpstr>'ut - Ústřední vytápění'!Názvy_tisku</vt:lpstr>
      <vt:lpstr>'vrn - Vedlejší a ostatní ...'!Názvy_tisku</vt:lpstr>
      <vt:lpstr>'vzd - Vzduchotechnika'!Názvy_tisku</vt:lpstr>
      <vt:lpstr>'zt - Zdravotní technika'!Názvy_tisku</vt:lpstr>
      <vt:lpstr>'bt - Bazénová technologie'!Oblast_tisku</vt:lpstr>
      <vt:lpstr>'el - Elektroinstalace'!Oblast_tisku</vt:lpstr>
      <vt:lpstr>'mr - Měření a regulace'!Oblast_tisku</vt:lpstr>
      <vt:lpstr>'nr - Nerezový bazén'!Oblast_tisku</vt:lpstr>
      <vt:lpstr>'pk - Parní kabina'!Oblast_tisku</vt:lpstr>
      <vt:lpstr>'Rekapitulace stavby'!Oblast_tisku</vt:lpstr>
      <vt:lpstr>'stav - Stavební část'!Oblast_tisku</vt:lpstr>
      <vt:lpstr>'ut - Ústřední vytápění'!Oblast_tisku</vt:lpstr>
      <vt:lpstr>'vrn - Vedlejší a ostatní ...'!Oblast_tisku</vt:lpstr>
      <vt:lpstr>'vzd - Vzduchotechnika'!Oblast_tisku</vt:lpstr>
      <vt:lpstr>'zt - Zdravotní technika'!Oblast_tisku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Havlista-PC\Havlista</dc:creator>
  <cp:lastModifiedBy>Havlista</cp:lastModifiedBy>
  <dcterms:created xsi:type="dcterms:W3CDTF">2019-11-26T10:14:01Z</dcterms:created>
  <dcterms:modified xsi:type="dcterms:W3CDTF">2019-11-26T10:17:31Z</dcterms:modified>
</cp:coreProperties>
</file>