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J:\"/>
    </mc:Choice>
  </mc:AlternateContent>
  <bookViews>
    <workbookView xWindow="0" yWindow="0" windowWidth="0" windowHeight="0"/>
  </bookViews>
  <sheets>
    <sheet name="Rekapitulace stavby" sheetId="1" r:id="rId1"/>
    <sheet name="1 - Přípravné práce" sheetId="2" r:id="rId2"/>
    <sheet name="2 - Výstavba manipulačníh..." sheetId="3" r:id="rId3"/>
    <sheet name="3 - Vyspravení praskliny ..." sheetId="4" r:id="rId4"/>
    <sheet name="4 - Zábradlí na nádrži a ..." sheetId="5" r:id="rId5"/>
    <sheet name="5 - Sanace betonových ploch" sheetId="6" r:id="rId6"/>
    <sheet name="6 - Sadové úpravy" sheetId="7" r:id="rId7"/>
    <sheet name="7 - Dokončovací práce" sheetId="8" r:id="rId8"/>
  </sheets>
  <definedNames>
    <definedName name="_xlnm.Print_Area" localSheetId="0">'Rekapitulace stavby'!$D$4:$AO$76,'Rekapitulace stavby'!$C$82:$AQ$102</definedName>
    <definedName name="_xlnm.Print_Titles" localSheetId="0">'Rekapitulace stavby'!$92:$92</definedName>
    <definedName name="_xlnm._FilterDatabase" localSheetId="1" hidden="1">'1 - Přípravné práce'!$C$120:$K$165</definedName>
    <definedName name="_xlnm.Print_Area" localSheetId="1">'1 - Přípravné práce'!$C$4:$J$76,'1 - Přípravné práce'!$C$82:$J$102,'1 - Přípravné práce'!$C$108:$J$165</definedName>
    <definedName name="_xlnm.Print_Titles" localSheetId="1">'1 - Přípravné práce'!$120:$120</definedName>
    <definedName name="_xlnm._FilterDatabase" localSheetId="2" hidden="1">'2 - Výstavba manipulačníh...'!$C$124:$K$190</definedName>
    <definedName name="_xlnm.Print_Area" localSheetId="2">'2 - Výstavba manipulačníh...'!$C$4:$J$76,'2 - Výstavba manipulačníh...'!$C$82:$J$106,'2 - Výstavba manipulačníh...'!$C$112:$J$190</definedName>
    <definedName name="_xlnm.Print_Titles" localSheetId="2">'2 - Výstavba manipulačníh...'!$124:$124</definedName>
    <definedName name="_xlnm._FilterDatabase" localSheetId="3" hidden="1">'3 - Vyspravení praskliny ...'!$C$120:$K$138</definedName>
    <definedName name="_xlnm.Print_Area" localSheetId="3">'3 - Vyspravení praskliny ...'!$C$4:$J$76,'3 - Vyspravení praskliny ...'!$C$82:$J$102,'3 - Vyspravení praskliny ...'!$C$108:$J$138</definedName>
    <definedName name="_xlnm.Print_Titles" localSheetId="3">'3 - Vyspravení praskliny ...'!$120:$120</definedName>
    <definedName name="_xlnm._FilterDatabase" localSheetId="4" hidden="1">'4 - Zábradlí na nádrži a ...'!$C$117:$K$136</definedName>
    <definedName name="_xlnm.Print_Area" localSheetId="4">'4 - Zábradlí na nádrži a ...'!$C$4:$J$76,'4 - Zábradlí na nádrži a ...'!$C$82:$J$99,'4 - Zábradlí na nádrži a ...'!$C$105:$J$136</definedName>
    <definedName name="_xlnm.Print_Titles" localSheetId="4">'4 - Zábradlí na nádrži a ...'!$117:$117</definedName>
    <definedName name="_xlnm._FilterDatabase" localSheetId="5" hidden="1">'5 - Sanace betonových ploch'!$C$121:$K$149</definedName>
    <definedName name="_xlnm.Print_Area" localSheetId="5">'5 - Sanace betonových ploch'!$C$4:$J$76,'5 - Sanace betonových ploch'!$C$82:$J$103,'5 - Sanace betonových ploch'!$C$109:$J$149</definedName>
    <definedName name="_xlnm.Print_Titles" localSheetId="5">'5 - Sanace betonových ploch'!$121:$121</definedName>
    <definedName name="_xlnm._FilterDatabase" localSheetId="6" hidden="1">'6 - Sadové úpravy'!$C$117:$K$126</definedName>
    <definedName name="_xlnm.Print_Area" localSheetId="6">'6 - Sadové úpravy'!$C$4:$J$76,'6 - Sadové úpravy'!$C$82:$J$99,'6 - Sadové úpravy'!$C$105:$J$126</definedName>
    <definedName name="_xlnm.Print_Titles" localSheetId="6">'6 - Sadové úpravy'!$117:$117</definedName>
    <definedName name="_xlnm._FilterDatabase" localSheetId="7" hidden="1">'7 - Dokončovací práce'!$C$116:$K$125</definedName>
    <definedName name="_xlnm.Print_Area" localSheetId="7">'7 - Dokončovací práce'!$C$4:$J$76,'7 - Dokončovací práce'!$C$82:$J$98,'7 - Dokončovací práce'!$C$104:$J$125</definedName>
    <definedName name="_xlnm.Print_Titles" localSheetId="7">'7 - Dokončovací práce'!$116:$116</definedName>
  </definedNames>
  <calcPr/>
</workbook>
</file>

<file path=xl/calcChain.xml><?xml version="1.0" encoding="utf-8"?>
<calcChain xmlns="http://schemas.openxmlformats.org/spreadsheetml/2006/main">
  <c i="8" l="1" r="J37"/>
  <c r="J36"/>
  <c i="1" r="AY101"/>
  <c i="8" r="J35"/>
  <c i="1" r="AX101"/>
  <c i="8" r="BI125"/>
  <c r="BH125"/>
  <c r="BG125"/>
  <c r="BF125"/>
  <c r="T125"/>
  <c r="R125"/>
  <c r="P125"/>
  <c r="BI122"/>
  <c r="BH122"/>
  <c r="BG122"/>
  <c r="BF122"/>
  <c r="T122"/>
  <c r="R122"/>
  <c r="P122"/>
  <c r="BI120"/>
  <c r="BH120"/>
  <c r="BG120"/>
  <c r="BF120"/>
  <c r="T120"/>
  <c r="R120"/>
  <c r="P120"/>
  <c r="BI119"/>
  <c r="BH119"/>
  <c r="BG119"/>
  <c r="BF119"/>
  <c r="T119"/>
  <c r="R119"/>
  <c r="P119"/>
  <c r="J113"/>
  <c r="F113"/>
  <c r="F111"/>
  <c r="E109"/>
  <c r="J91"/>
  <c r="F91"/>
  <c r="F89"/>
  <c r="E87"/>
  <c r="J24"/>
  <c r="E24"/>
  <c r="J114"/>
  <c r="J23"/>
  <c r="J18"/>
  <c r="E18"/>
  <c r="F92"/>
  <c r="J17"/>
  <c r="J12"/>
  <c r="J111"/>
  <c r="E7"/>
  <c r="E85"/>
  <c i="7" r="J37"/>
  <c r="J36"/>
  <c i="1" r="AY100"/>
  <c i="7" r="J35"/>
  <c i="1" r="AX100"/>
  <c i="7" r="BI124"/>
  <c r="BH124"/>
  <c r="BG124"/>
  <c r="BF124"/>
  <c r="T124"/>
  <c r="R124"/>
  <c r="P124"/>
  <c r="BI121"/>
  <c r="BH121"/>
  <c r="BG121"/>
  <c r="BF121"/>
  <c r="T121"/>
  <c r="R121"/>
  <c r="P121"/>
  <c r="J114"/>
  <c r="F114"/>
  <c r="F112"/>
  <c r="E110"/>
  <c r="J91"/>
  <c r="F91"/>
  <c r="F89"/>
  <c r="E87"/>
  <c r="J24"/>
  <c r="E24"/>
  <c r="J92"/>
  <c r="J23"/>
  <c r="J18"/>
  <c r="E18"/>
  <c r="F115"/>
  <c r="J17"/>
  <c r="J12"/>
  <c r="J89"/>
  <c r="E7"/>
  <c r="E108"/>
  <c i="6" r="J37"/>
  <c r="J36"/>
  <c i="1" r="AY99"/>
  <c i="6" r="J35"/>
  <c i="1" r="AX99"/>
  <c i="6" r="BI149"/>
  <c r="BH149"/>
  <c r="BG149"/>
  <c r="BF149"/>
  <c r="T149"/>
  <c r="T148"/>
  <c r="R149"/>
  <c r="R148"/>
  <c r="P149"/>
  <c r="P148"/>
  <c r="BI145"/>
  <c r="BH145"/>
  <c r="BG145"/>
  <c r="BF145"/>
  <c r="T145"/>
  <c r="R145"/>
  <c r="P145"/>
  <c r="BI142"/>
  <c r="BH142"/>
  <c r="BG142"/>
  <c r="BF142"/>
  <c r="T142"/>
  <c r="R142"/>
  <c r="P142"/>
  <c r="BI136"/>
  <c r="BH136"/>
  <c r="BG136"/>
  <c r="BF136"/>
  <c r="T136"/>
  <c r="T135"/>
  <c r="R136"/>
  <c r="R135"/>
  <c r="P136"/>
  <c r="P135"/>
  <c r="BI132"/>
  <c r="BH132"/>
  <c r="BG132"/>
  <c r="BF132"/>
  <c r="T132"/>
  <c r="R132"/>
  <c r="P132"/>
  <c r="BI128"/>
  <c r="BH128"/>
  <c r="BG128"/>
  <c r="BF128"/>
  <c r="T128"/>
  <c r="R128"/>
  <c r="P128"/>
  <c r="BI125"/>
  <c r="BH125"/>
  <c r="BG125"/>
  <c r="BF125"/>
  <c r="T125"/>
  <c r="R125"/>
  <c r="P125"/>
  <c r="J118"/>
  <c r="F118"/>
  <c r="F116"/>
  <c r="E114"/>
  <c r="J91"/>
  <c r="F91"/>
  <c r="F89"/>
  <c r="E87"/>
  <c r="J24"/>
  <c r="E24"/>
  <c r="J92"/>
  <c r="J23"/>
  <c r="J18"/>
  <c r="E18"/>
  <c r="F92"/>
  <c r="J17"/>
  <c r="J12"/>
  <c r="J116"/>
  <c r="E7"/>
  <c r="E112"/>
  <c i="5" r="J37"/>
  <c r="J36"/>
  <c i="1" r="AY98"/>
  <c i="5" r="J35"/>
  <c i="1" r="AX98"/>
  <c i="5" r="BI134"/>
  <c r="BH134"/>
  <c r="BG134"/>
  <c r="BF134"/>
  <c r="T134"/>
  <c r="R134"/>
  <c r="P134"/>
  <c r="BI130"/>
  <c r="BH130"/>
  <c r="BG130"/>
  <c r="BF130"/>
  <c r="T130"/>
  <c r="R130"/>
  <c r="P130"/>
  <c r="BI126"/>
  <c r="BH126"/>
  <c r="BG126"/>
  <c r="BF126"/>
  <c r="T126"/>
  <c r="R126"/>
  <c r="P126"/>
  <c r="BI121"/>
  <c r="BH121"/>
  <c r="BG121"/>
  <c r="BF121"/>
  <c r="T121"/>
  <c r="R121"/>
  <c r="P121"/>
  <c r="J114"/>
  <c r="F114"/>
  <c r="F112"/>
  <c r="E110"/>
  <c r="J91"/>
  <c r="F91"/>
  <c r="F89"/>
  <c r="E87"/>
  <c r="J24"/>
  <c r="E24"/>
  <c r="J115"/>
  <c r="J23"/>
  <c r="J18"/>
  <c r="E18"/>
  <c r="F115"/>
  <c r="J17"/>
  <c r="J12"/>
  <c r="J112"/>
  <c r="E7"/>
  <c r="E108"/>
  <c i="4" r="J37"/>
  <c r="J36"/>
  <c i="1" r="AY97"/>
  <c i="4" r="J35"/>
  <c i="1" r="AX97"/>
  <c i="4" r="BI136"/>
  <c r="BH136"/>
  <c r="BG136"/>
  <c r="BF136"/>
  <c r="T136"/>
  <c r="T135"/>
  <c r="R136"/>
  <c r="R135"/>
  <c r="P136"/>
  <c r="P135"/>
  <c r="BI132"/>
  <c r="BH132"/>
  <c r="BG132"/>
  <c r="BF132"/>
  <c r="T132"/>
  <c r="T131"/>
  <c r="R132"/>
  <c r="R131"/>
  <c r="P132"/>
  <c r="P131"/>
  <c r="BI128"/>
  <c r="BH128"/>
  <c r="BG128"/>
  <c r="BF128"/>
  <c r="T128"/>
  <c r="T127"/>
  <c r="R128"/>
  <c r="R127"/>
  <c r="P128"/>
  <c r="P127"/>
  <c r="BI124"/>
  <c r="BH124"/>
  <c r="BG124"/>
  <c r="BF124"/>
  <c r="T124"/>
  <c r="T123"/>
  <c r="T122"/>
  <c r="T121"/>
  <c r="R124"/>
  <c r="R123"/>
  <c r="R122"/>
  <c r="R121"/>
  <c r="P124"/>
  <c r="P123"/>
  <c r="P122"/>
  <c r="P121"/>
  <c i="1" r="AU97"/>
  <c i="4" r="J117"/>
  <c r="F117"/>
  <c r="F115"/>
  <c r="E113"/>
  <c r="J91"/>
  <c r="F91"/>
  <c r="F89"/>
  <c r="E87"/>
  <c r="J24"/>
  <c r="E24"/>
  <c r="J118"/>
  <c r="J23"/>
  <c r="J18"/>
  <c r="E18"/>
  <c r="F118"/>
  <c r="J17"/>
  <c r="J12"/>
  <c r="J115"/>
  <c r="E7"/>
  <c r="E111"/>
  <c i="3" r="J37"/>
  <c r="J36"/>
  <c i="1" r="AY96"/>
  <c i="3" r="J35"/>
  <c i="1" r="AX96"/>
  <c i="3" r="BI190"/>
  <c r="BH190"/>
  <c r="BG190"/>
  <c r="BF190"/>
  <c r="T190"/>
  <c r="T189"/>
  <c r="R190"/>
  <c r="R189"/>
  <c r="P190"/>
  <c r="P189"/>
  <c r="BI186"/>
  <c r="BH186"/>
  <c r="BG186"/>
  <c r="BF186"/>
  <c r="T186"/>
  <c r="R186"/>
  <c r="P186"/>
  <c r="BI184"/>
  <c r="BH184"/>
  <c r="BG184"/>
  <c r="BF184"/>
  <c r="T184"/>
  <c r="R184"/>
  <c r="P184"/>
  <c r="BI181"/>
  <c r="BH181"/>
  <c r="BG181"/>
  <c r="BF181"/>
  <c r="T181"/>
  <c r="R181"/>
  <c r="P181"/>
  <c r="BI178"/>
  <c r="BH178"/>
  <c r="BG178"/>
  <c r="BF178"/>
  <c r="T178"/>
  <c r="R178"/>
  <c r="P178"/>
  <c r="BI175"/>
  <c r="BH175"/>
  <c r="BG175"/>
  <c r="BF175"/>
  <c r="T175"/>
  <c r="R175"/>
  <c r="P175"/>
  <c r="BI172"/>
  <c r="BH172"/>
  <c r="BG172"/>
  <c r="BF172"/>
  <c r="T172"/>
  <c r="R172"/>
  <c r="P172"/>
  <c r="BI169"/>
  <c r="BH169"/>
  <c r="BG169"/>
  <c r="BF169"/>
  <c r="T169"/>
  <c r="R169"/>
  <c r="P169"/>
  <c r="BI165"/>
  <c r="BH165"/>
  <c r="BG165"/>
  <c r="BF165"/>
  <c r="T165"/>
  <c r="T164"/>
  <c r="R165"/>
  <c r="R164"/>
  <c r="P165"/>
  <c r="P164"/>
  <c r="BI160"/>
  <c r="BH160"/>
  <c r="BG160"/>
  <c r="BF160"/>
  <c r="T160"/>
  <c r="R160"/>
  <c r="P160"/>
  <c r="BI156"/>
  <c r="BH156"/>
  <c r="BG156"/>
  <c r="BF156"/>
  <c r="T156"/>
  <c r="R156"/>
  <c r="P156"/>
  <c r="BI151"/>
  <c r="BH151"/>
  <c r="BG151"/>
  <c r="BF151"/>
  <c r="T151"/>
  <c r="R151"/>
  <c r="P151"/>
  <c r="BI148"/>
  <c r="BH148"/>
  <c r="BG148"/>
  <c r="BF148"/>
  <c r="T148"/>
  <c r="R148"/>
  <c r="P148"/>
  <c r="BI145"/>
  <c r="BH145"/>
  <c r="BG145"/>
  <c r="BF145"/>
  <c r="T145"/>
  <c r="R145"/>
  <c r="P145"/>
  <c r="BI141"/>
  <c r="BH141"/>
  <c r="BG141"/>
  <c r="BF141"/>
  <c r="T141"/>
  <c r="R141"/>
  <c r="P141"/>
  <c r="BI138"/>
  <c r="BH138"/>
  <c r="BG138"/>
  <c r="BF138"/>
  <c r="T138"/>
  <c r="R138"/>
  <c r="P138"/>
  <c r="BI135"/>
  <c r="BH135"/>
  <c r="BG135"/>
  <c r="BF135"/>
  <c r="T135"/>
  <c r="R135"/>
  <c r="P135"/>
  <c r="BI132"/>
  <c r="BH132"/>
  <c r="BG132"/>
  <c r="BF132"/>
  <c r="T132"/>
  <c r="R132"/>
  <c r="P132"/>
  <c r="BI128"/>
  <c r="BH128"/>
  <c r="BG128"/>
  <c r="BF128"/>
  <c r="T128"/>
  <c r="T127"/>
  <c r="R128"/>
  <c r="R127"/>
  <c r="P128"/>
  <c r="P127"/>
  <c r="J121"/>
  <c r="F121"/>
  <c r="F119"/>
  <c r="E117"/>
  <c r="J91"/>
  <c r="F91"/>
  <c r="F89"/>
  <c r="E87"/>
  <c r="J24"/>
  <c r="E24"/>
  <c r="J92"/>
  <c r="J23"/>
  <c r="J18"/>
  <c r="E18"/>
  <c r="F122"/>
  <c r="J17"/>
  <c r="J12"/>
  <c r="J119"/>
  <c r="E7"/>
  <c r="E115"/>
  <c i="2" r="J37"/>
  <c r="J36"/>
  <c i="1" r="AY95"/>
  <c i="2" r="J35"/>
  <c i="1" r="AX95"/>
  <c i="2" r="BI165"/>
  <c r="BH165"/>
  <c r="BG165"/>
  <c r="BF165"/>
  <c r="T165"/>
  <c r="R165"/>
  <c r="P165"/>
  <c r="BI164"/>
  <c r="BH164"/>
  <c r="BG164"/>
  <c r="BF164"/>
  <c r="T164"/>
  <c r="R164"/>
  <c r="P164"/>
  <c r="BI163"/>
  <c r="BH163"/>
  <c r="BG163"/>
  <c r="BF163"/>
  <c r="T163"/>
  <c r="R163"/>
  <c r="P163"/>
  <c r="BI162"/>
  <c r="BH162"/>
  <c r="BG162"/>
  <c r="BF162"/>
  <c r="T162"/>
  <c r="R162"/>
  <c r="P162"/>
  <c r="BI159"/>
  <c r="BH159"/>
  <c r="BG159"/>
  <c r="BF159"/>
  <c r="T159"/>
  <c r="R159"/>
  <c r="P159"/>
  <c r="BI156"/>
  <c r="BH156"/>
  <c r="BG156"/>
  <c r="BF156"/>
  <c r="T156"/>
  <c r="R156"/>
  <c r="P156"/>
  <c r="BI151"/>
  <c r="BH151"/>
  <c r="BG151"/>
  <c r="BF151"/>
  <c r="T151"/>
  <c r="R151"/>
  <c r="P151"/>
  <c r="BI146"/>
  <c r="BH146"/>
  <c r="BG146"/>
  <c r="BF146"/>
  <c r="T146"/>
  <c r="R146"/>
  <c r="P146"/>
  <c r="BI144"/>
  <c r="BH144"/>
  <c r="BG144"/>
  <c r="BF144"/>
  <c r="T144"/>
  <c r="R144"/>
  <c r="P144"/>
  <c r="BI143"/>
  <c r="BH143"/>
  <c r="BG143"/>
  <c r="BF143"/>
  <c r="T143"/>
  <c r="R143"/>
  <c r="P143"/>
  <c r="BI139"/>
  <c r="BH139"/>
  <c r="BG139"/>
  <c r="BF139"/>
  <c r="T139"/>
  <c r="R139"/>
  <c r="P139"/>
  <c r="BI136"/>
  <c r="BH136"/>
  <c r="BG136"/>
  <c r="BF136"/>
  <c r="T136"/>
  <c r="R136"/>
  <c r="P136"/>
  <c r="BI133"/>
  <c r="BH133"/>
  <c r="BG133"/>
  <c r="BF133"/>
  <c r="T133"/>
  <c r="R133"/>
  <c r="P133"/>
  <c r="BI130"/>
  <c r="BH130"/>
  <c r="BG130"/>
  <c r="BF130"/>
  <c r="T130"/>
  <c r="R130"/>
  <c r="P130"/>
  <c r="BI127"/>
  <c r="BH127"/>
  <c r="BG127"/>
  <c r="BF127"/>
  <c r="T127"/>
  <c r="R127"/>
  <c r="P127"/>
  <c r="BI124"/>
  <c r="BH124"/>
  <c r="BG124"/>
  <c r="BF124"/>
  <c r="T124"/>
  <c r="R124"/>
  <c r="P124"/>
  <c r="J117"/>
  <c r="F117"/>
  <c r="F115"/>
  <c r="E113"/>
  <c r="J91"/>
  <c r="F91"/>
  <c r="F89"/>
  <c r="E87"/>
  <c r="J24"/>
  <c r="E24"/>
  <c r="J118"/>
  <c r="J23"/>
  <c r="J18"/>
  <c r="E18"/>
  <c r="F118"/>
  <c r="J17"/>
  <c r="J12"/>
  <c r="J115"/>
  <c r="E7"/>
  <c r="E111"/>
  <c i="1" r="L90"/>
  <c r="AM90"/>
  <c r="AM89"/>
  <c r="L89"/>
  <c r="AM87"/>
  <c r="L87"/>
  <c r="L85"/>
  <c r="L84"/>
  <c i="2" r="BK164"/>
  <c r="J162"/>
  <c r="J146"/>
  <c r="BK144"/>
  <c r="BK165"/>
  <c r="BK163"/>
  <c r="BK159"/>
  <c r="BK139"/>
  <c r="J159"/>
  <c r="J156"/>
  <c r="J151"/>
  <c r="J136"/>
  <c r="J133"/>
  <c r="J130"/>
  <c r="J127"/>
  <c r="J124"/>
  <c i="3" r="BK186"/>
  <c r="J184"/>
  <c r="BK181"/>
  <c r="J175"/>
  <c r="J169"/>
  <c r="BK156"/>
  <c r="J145"/>
  <c r="BK135"/>
  <c r="BK190"/>
  <c r="BK184"/>
  <c r="BK160"/>
  <c r="BK141"/>
  <c r="BK128"/>
  <c r="J190"/>
  <c r="J181"/>
  <c r="BK175"/>
  <c r="BK169"/>
  <c r="J160"/>
  <c r="BK151"/>
  <c r="BK145"/>
  <c r="J135"/>
  <c i="4" r="BK136"/>
  <c r="BK128"/>
  <c r="J136"/>
  <c r="J128"/>
  <c i="5" r="BK130"/>
  <c r="J121"/>
  <c r="J130"/>
  <c r="BK121"/>
  <c i="6" r="J145"/>
  <c r="J132"/>
  <c r="BK149"/>
  <c r="BK142"/>
  <c r="J125"/>
  <c r="BK136"/>
  <c r="BK128"/>
  <c i="7" r="J121"/>
  <c r="BK121"/>
  <c i="8" r="BK122"/>
  <c r="J120"/>
  <c r="BK119"/>
  <c i="2" r="J165"/>
  <c r="J163"/>
  <c r="BK146"/>
  <c r="BK143"/>
  <c r="J139"/>
  <c r="J164"/>
  <c r="BK162"/>
  <c r="J144"/>
  <c r="BK136"/>
  <c r="BK156"/>
  <c r="BK151"/>
  <c r="J143"/>
  <c r="BK133"/>
  <c r="BK130"/>
  <c r="BK127"/>
  <c r="BK124"/>
  <c i="1" r="AS94"/>
  <c i="3" r="BK172"/>
  <c r="J165"/>
  <c r="J148"/>
  <c r="J141"/>
  <c r="J132"/>
  <c r="BK178"/>
  <c r="J151"/>
  <c r="J138"/>
  <c r="J128"/>
  <c r="J186"/>
  <c r="J178"/>
  <c r="J172"/>
  <c r="BK165"/>
  <c r="J156"/>
  <c r="BK148"/>
  <c r="BK138"/>
  <c r="BK132"/>
  <c i="4" r="BK132"/>
  <c r="BK124"/>
  <c r="J132"/>
  <c r="J124"/>
  <c i="5" r="BK134"/>
  <c r="J126"/>
  <c r="J134"/>
  <c r="BK126"/>
  <c i="6" r="J149"/>
  <c r="J136"/>
  <c r="BK125"/>
  <c r="BK145"/>
  <c r="J128"/>
  <c r="J142"/>
  <c r="BK132"/>
  <c i="7" r="J124"/>
  <c r="BK124"/>
  <c i="8" r="J125"/>
  <c r="J119"/>
  <c r="BK125"/>
  <c r="J122"/>
  <c r="BK120"/>
  <c i="2" l="1" r="BK123"/>
  <c r="J123"/>
  <c r="J98"/>
  <c r="R123"/>
  <c r="R122"/>
  <c r="BK142"/>
  <c r="J142"/>
  <c r="J99"/>
  <c r="R142"/>
  <c r="P150"/>
  <c r="P149"/>
  <c r="T150"/>
  <c r="T149"/>
  <c i="3" r="P131"/>
  <c r="P126"/>
  <c r="P125"/>
  <c i="1" r="AU96"/>
  <c i="3" r="R131"/>
  <c r="R126"/>
  <c r="R125"/>
  <c r="BK144"/>
  <c r="J144"/>
  <c r="J100"/>
  <c r="T144"/>
  <c r="P155"/>
  <c r="T155"/>
  <c r="P168"/>
  <c r="T168"/>
  <c r="P174"/>
  <c r="R174"/>
  <c i="5" r="P120"/>
  <c r="P119"/>
  <c r="P118"/>
  <c i="1" r="AU98"/>
  <c i="5" r="R120"/>
  <c r="R119"/>
  <c r="R118"/>
  <c i="6" r="P124"/>
  <c r="P123"/>
  <c r="T124"/>
  <c r="T123"/>
  <c r="BK141"/>
  <c r="J141"/>
  <c r="J101"/>
  <c r="T141"/>
  <c r="T140"/>
  <c i="7" r="P120"/>
  <c r="P119"/>
  <c r="P118"/>
  <c i="1" r="AU100"/>
  <c i="7" r="T120"/>
  <c r="T119"/>
  <c r="T118"/>
  <c i="8" r="P118"/>
  <c r="P117"/>
  <c i="1" r="AU101"/>
  <c i="8" r="R118"/>
  <c r="R117"/>
  <c i="2" r="P123"/>
  <c r="T123"/>
  <c r="P142"/>
  <c r="T142"/>
  <c r="BK150"/>
  <c r="J150"/>
  <c r="J101"/>
  <c r="R150"/>
  <c r="R149"/>
  <c i="3" r="BK131"/>
  <c r="J131"/>
  <c r="J99"/>
  <c r="T131"/>
  <c r="T126"/>
  <c r="T125"/>
  <c r="P144"/>
  <c r="R144"/>
  <c r="BK155"/>
  <c r="J155"/>
  <c r="J101"/>
  <c r="R155"/>
  <c r="BK168"/>
  <c r="J168"/>
  <c r="J103"/>
  <c r="R168"/>
  <c r="BK174"/>
  <c r="J174"/>
  <c r="J104"/>
  <c r="T174"/>
  <c i="5" r="BK120"/>
  <c r="BK119"/>
  <c r="J119"/>
  <c r="J97"/>
  <c r="T120"/>
  <c r="T119"/>
  <c r="T118"/>
  <c i="6" r="BK124"/>
  <c r="J124"/>
  <c r="J98"/>
  <c r="R124"/>
  <c r="R123"/>
  <c r="P141"/>
  <c r="P140"/>
  <c r="R141"/>
  <c r="R140"/>
  <c i="7" r="BK120"/>
  <c r="J120"/>
  <c r="J98"/>
  <c r="R120"/>
  <c r="R119"/>
  <c r="R118"/>
  <c i="8" r="BK118"/>
  <c r="J118"/>
  <c r="J97"/>
  <c r="T118"/>
  <c r="T117"/>
  <c i="3" r="BK189"/>
  <c r="J189"/>
  <c r="J105"/>
  <c r="BK127"/>
  <c r="J127"/>
  <c r="J98"/>
  <c r="BK164"/>
  <c r="J164"/>
  <c r="J102"/>
  <c i="4" r="BK123"/>
  <c r="J123"/>
  <c r="J98"/>
  <c r="BK127"/>
  <c r="J127"/>
  <c r="J99"/>
  <c r="BK131"/>
  <c r="J131"/>
  <c r="J100"/>
  <c r="BK135"/>
  <c r="J135"/>
  <c r="J101"/>
  <c i="6" r="BK135"/>
  <c r="J135"/>
  <c r="J99"/>
  <c r="BK148"/>
  <c r="J148"/>
  <c r="J102"/>
  <c i="8" r="J89"/>
  <c r="E107"/>
  <c r="F114"/>
  <c r="BE122"/>
  <c r="BE125"/>
  <c r="J92"/>
  <c r="BE119"/>
  <c r="BE120"/>
  <c i="7" r="E85"/>
  <c r="J112"/>
  <c r="J115"/>
  <c r="BE121"/>
  <c r="BE124"/>
  <c r="F92"/>
  <c i="5" r="BK118"/>
  <c r="J118"/>
  <c r="J96"/>
  <c r="J120"/>
  <c r="J98"/>
  <c i="6" r="J89"/>
  <c r="J119"/>
  <c r="BE149"/>
  <c r="F119"/>
  <c r="BE125"/>
  <c r="BE128"/>
  <c r="BE132"/>
  <c r="BE136"/>
  <c r="E85"/>
  <c r="BE142"/>
  <c r="BE145"/>
  <c i="5" r="E85"/>
  <c r="F92"/>
  <c r="J92"/>
  <c r="BE121"/>
  <c r="BE126"/>
  <c r="BE134"/>
  <c r="J89"/>
  <c r="BE130"/>
  <c i="4" r="E85"/>
  <c r="J89"/>
  <c r="J92"/>
  <c r="BE136"/>
  <c r="F92"/>
  <c r="BE124"/>
  <c r="BE128"/>
  <c r="BE132"/>
  <c i="3" r="E85"/>
  <c r="F92"/>
  <c r="J122"/>
  <c r="BE135"/>
  <c r="BE141"/>
  <c r="BE148"/>
  <c r="BE160"/>
  <c r="BE165"/>
  <c r="BE172"/>
  <c r="BE184"/>
  <c i="2" r="BK149"/>
  <c i="3" r="J89"/>
  <c r="BE128"/>
  <c r="BE156"/>
  <c r="BE181"/>
  <c r="BE186"/>
  <c r="BE132"/>
  <c r="BE138"/>
  <c r="BE145"/>
  <c r="BE151"/>
  <c r="BE169"/>
  <c r="BE175"/>
  <c r="BE178"/>
  <c r="BE190"/>
  <c i="2" r="E85"/>
  <c r="J89"/>
  <c r="F92"/>
  <c r="J92"/>
  <c r="BE124"/>
  <c r="BE127"/>
  <c r="BE130"/>
  <c r="BE139"/>
  <c r="BE151"/>
  <c r="BE156"/>
  <c r="BE159"/>
  <c r="BE143"/>
  <c r="BE162"/>
  <c r="BE163"/>
  <c r="BE164"/>
  <c r="BE146"/>
  <c r="BE165"/>
  <c r="BE133"/>
  <c r="BE136"/>
  <c r="BE144"/>
  <c r="F35"/>
  <c i="1" r="BB95"/>
  <c i="2" r="J34"/>
  <c i="1" r="AW95"/>
  <c i="2" r="F34"/>
  <c i="1" r="BA95"/>
  <c i="3" r="J34"/>
  <c i="1" r="AW96"/>
  <c i="3" r="F35"/>
  <c i="1" r="BB96"/>
  <c i="4" r="J34"/>
  <c i="1" r="AW97"/>
  <c i="4" r="F37"/>
  <c i="1" r="BD97"/>
  <c i="4" r="F35"/>
  <c i="1" r="BB97"/>
  <c i="5" r="F34"/>
  <c i="1" r="BA98"/>
  <c i="5" r="F37"/>
  <c i="1" r="BD98"/>
  <c i="5" r="F36"/>
  <c i="1" r="BC98"/>
  <c i="6" r="J34"/>
  <c i="1" r="AW99"/>
  <c i="6" r="F35"/>
  <c i="1" r="BB99"/>
  <c i="7" r="J34"/>
  <c i="1" r="AW100"/>
  <c i="7" r="F36"/>
  <c i="1" r="BC100"/>
  <c i="7" r="F35"/>
  <c i="1" r="BB100"/>
  <c i="8" r="F36"/>
  <c i="1" r="BC101"/>
  <c i="8" r="F34"/>
  <c i="1" r="BA101"/>
  <c i="8" r="F37"/>
  <c i="1" r="BD101"/>
  <c i="2" r="F36"/>
  <c i="1" r="BC95"/>
  <c i="2" r="F37"/>
  <c i="1" r="BD95"/>
  <c i="3" r="F34"/>
  <c i="1" r="BA96"/>
  <c i="3" r="F37"/>
  <c i="1" r="BD96"/>
  <c i="3" r="F36"/>
  <c i="1" r="BC96"/>
  <c i="4" r="F34"/>
  <c i="1" r="BA97"/>
  <c i="4" r="F36"/>
  <c i="1" r="BC97"/>
  <c i="5" r="F35"/>
  <c i="1" r="BB98"/>
  <c i="5" r="J34"/>
  <c i="1" r="AW98"/>
  <c i="6" r="F34"/>
  <c i="1" r="BA99"/>
  <c i="6" r="F37"/>
  <c i="1" r="BD99"/>
  <c i="6" r="F36"/>
  <c i="1" r="BC99"/>
  <c i="7" r="F34"/>
  <c i="1" r="BA100"/>
  <c i="7" r="F37"/>
  <c i="1" r="BD100"/>
  <c i="8" r="J34"/>
  <c i="1" r="AW101"/>
  <c i="8" r="F35"/>
  <c i="1" r="BB101"/>
  <c i="2" l="1" r="P122"/>
  <c r="P121"/>
  <c i="1" r="AU95"/>
  <c i="6" r="P122"/>
  <c i="1" r="AU99"/>
  <c i="2" r="R121"/>
  <c i="6" r="R122"/>
  <c i="2" r="T122"/>
  <c r="T121"/>
  <c i="6" r="T122"/>
  <c i="2" r="BK122"/>
  <c r="J122"/>
  <c r="J97"/>
  <c i="3" r="BK126"/>
  <c r="J126"/>
  <c r="J97"/>
  <c i="4" r="BK122"/>
  <c r="J122"/>
  <c r="J97"/>
  <c i="6" r="BK123"/>
  <c r="J123"/>
  <c r="J97"/>
  <c r="BK140"/>
  <c r="J140"/>
  <c r="J100"/>
  <c i="8" r="BK117"/>
  <c r="J117"/>
  <c r="J96"/>
  <c i="7" r="BK119"/>
  <c r="J119"/>
  <c r="J97"/>
  <c i="2" r="J149"/>
  <c r="J100"/>
  <c r="F33"/>
  <c i="1" r="AZ95"/>
  <c i="3" r="J33"/>
  <c i="1" r="AV96"/>
  <c r="AT96"/>
  <c i="4" r="J33"/>
  <c i="1" r="AV97"/>
  <c r="AT97"/>
  <c i="5" r="J33"/>
  <c i="1" r="AV98"/>
  <c r="AT98"/>
  <c i="6" r="F33"/>
  <c i="1" r="AZ99"/>
  <c i="7" r="J33"/>
  <c i="1" r="AV100"/>
  <c r="AT100"/>
  <c i="8" r="J33"/>
  <c i="1" r="AV101"/>
  <c r="AT101"/>
  <c r="BC94"/>
  <c r="W32"/>
  <c r="BD94"/>
  <c r="W33"/>
  <c i="2" r="J33"/>
  <c i="1" r="AV95"/>
  <c r="AT95"/>
  <c i="3" r="F33"/>
  <c i="1" r="AZ96"/>
  <c i="4" r="F33"/>
  <c i="1" r="AZ97"/>
  <c i="5" r="F33"/>
  <c i="1" r="AZ98"/>
  <c i="5" r="J30"/>
  <c i="1" r="AG98"/>
  <c i="6" r="J33"/>
  <c i="1" r="AV99"/>
  <c r="AT99"/>
  <c i="7" r="F33"/>
  <c i="1" r="AZ100"/>
  <c i="8" r="F33"/>
  <c i="1" r="AZ101"/>
  <c r="BB94"/>
  <c r="W31"/>
  <c r="BA94"/>
  <c r="W30"/>
  <c i="3" l="1" r="BK125"/>
  <c r="J125"/>
  <c i="2" r="BK121"/>
  <c r="J121"/>
  <c r="J96"/>
  <c i="4" r="BK121"/>
  <c r="J121"/>
  <c r="J96"/>
  <c i="6" r="BK122"/>
  <c r="J122"/>
  <c r="J96"/>
  <c i="7" r="BK118"/>
  <c r="J118"/>
  <c r="J96"/>
  <c i="1" r="AN98"/>
  <c i="5" r="J39"/>
  <c i="1" r="AU94"/>
  <c i="8" r="J30"/>
  <c i="1" r="AG101"/>
  <c r="AZ94"/>
  <c r="W29"/>
  <c i="3" r="J30"/>
  <c i="1" r="AG96"/>
  <c r="AW94"/>
  <c r="AK30"/>
  <c r="AY94"/>
  <c r="AX94"/>
  <c i="8" l="1" r="J39"/>
  <c i="3" r="J39"/>
  <c r="J96"/>
  <c i="1" r="AN96"/>
  <c r="AN101"/>
  <c i="4" r="J30"/>
  <c i="1" r="AG97"/>
  <c i="2" r="J30"/>
  <c i="1" r="AG95"/>
  <c r="AN95"/>
  <c i="6" r="J30"/>
  <c i="1" r="AG99"/>
  <c i="7" r="J30"/>
  <c i="1" r="AG100"/>
  <c r="AV94"/>
  <c r="AK29"/>
  <c i="2" l="1" r="J39"/>
  <c i="6" r="J39"/>
  <c i="4" r="J39"/>
  <c i="7" r="J39"/>
  <c i="1" r="AN97"/>
  <c r="AN100"/>
  <c r="AN99"/>
  <c r="AG94"/>
  <c r="AK26"/>
  <c r="AT94"/>
  <c l="1" r="AN94"/>
  <c r="AK35"/>
</calcChain>
</file>

<file path=xl/sharedStrings.xml><?xml version="1.0" encoding="utf-8"?>
<sst xmlns="http://schemas.openxmlformats.org/spreadsheetml/2006/main">
  <si>
    <t>Export Komplet</t>
  </si>
  <si>
    <t/>
  </si>
  <si>
    <t>2.0</t>
  </si>
  <si>
    <t>ZAMOK</t>
  </si>
  <si>
    <t>False</t>
  </si>
  <si>
    <t>{9f945eca-5910-4e87-83c2-3294f8f92012}</t>
  </si>
  <si>
    <t>0,01</t>
  </si>
  <si>
    <t>21</t>
  </si>
  <si>
    <t>12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</si>
  <si>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</si>
  <si>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</si>
  <si>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</si>
  <si>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</si>
  <si>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</si>
  <si>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2023-09-10</t>
  </si>
  <si>
    <t xml:space="preserve"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</si>
  <si>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</si>
  <si>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Rekonstrukce MVN na pozemku p.č. 1360/4 v obci Nesměřice u Zruče nad Sázavou</t>
  </si>
  <si>
    <t>KSO:</t>
  </si>
  <si>
    <t>CC-CZ:</t>
  </si>
  <si>
    <t>Místo:</t>
  </si>
  <si>
    <t>Nesměřice</t>
  </si>
  <si>
    <t>Datum:</t>
  </si>
  <si>
    <t>14. 9. 2023</t>
  </si>
  <si>
    <t>Zadavatel:</t>
  </si>
  <si>
    <t>IČ:</t>
  </si>
  <si>
    <t>Město Zruč nad Sázavou</t>
  </si>
  <si>
    <t>DIČ:</t>
  </si>
  <si>
    <t>Uchazeč:</t>
  </si>
  <si>
    <t>Vyplň údaj</t>
  </si>
  <si>
    <t>Projektant:</t>
  </si>
  <si>
    <t>VDG Projektování s.r.o.</t>
  </si>
  <si>
    <t>True</t>
  </si>
  <si>
    <t>Zpracovatel:</t>
  </si>
  <si>
    <t xml:space="preserve"> 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</si>
  <si>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</si>
  <si>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</si>
  <si>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</si>
  <si>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</si>
  <si>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</si>
  <si>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</si>
  <si>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</si>
  <si>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</si>
  <si>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</si>
  <si>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</si>
  <si>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</si>
  <si>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</si>
  <si>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</si>
  <si>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</si>
  <si>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</si>
  <si>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</si>
  <si>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</si>
  <si>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</si>
  <si>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</si>
  <si>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</si>
  <si>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</si>
  <si>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</si>
  <si>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</si>
  <si>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</si>
  <si>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</si>
  <si>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</si>
  <si>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</si>
  <si>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</si>
  <si>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</si>
  <si>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</si>
  <si>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</si>
  <si>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</si>
  <si>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</si>
  <si>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</si>
  <si>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</si>
  <si>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</si>
  <si>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</si>
  <si>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</si>
  <si>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</si>
  <si>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</si>
  <si>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</si>
  <si>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</si>
  <si>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</si>
  <si>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</si>
  <si>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</si>
  <si>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/</t>
  </si>
  <si>
    <t>1</t>
  </si>
  <si>
    <t>Přípravné práce</t>
  </si>
  <si>
    <t>STA</t>
  </si>
  <si>
    <t>{78d39aeb-e079-4f25-9d15-c17f6f69f8e8}</t>
  </si>
  <si>
    <t>2</t>
  </si>
  <si>
    <t>Výstavba manipulačního objektu</t>
  </si>
  <si>
    <t>{2b664c7e-9323-455f-9df6-1fb9dbdfb9c7}</t>
  </si>
  <si>
    <t>3</t>
  </si>
  <si>
    <t>Vyspravení praskliny ve stávajících betonech</t>
  </si>
  <si>
    <t>{02231e5d-d81f-418e-9692-fb5d302e6f42}</t>
  </si>
  <si>
    <t>4</t>
  </si>
  <si>
    <t>Zábradlí na nádrži a stávajících schodištích</t>
  </si>
  <si>
    <t>{4895cfec-434a-4029-bd13-9f54065688de}</t>
  </si>
  <si>
    <t>5</t>
  </si>
  <si>
    <t>Sanace betonových ploch</t>
  </si>
  <si>
    <t>{0d8dd01b-61ef-41c0-b0cd-059749364fa0}</t>
  </si>
  <si>
    <t>6</t>
  </si>
  <si>
    <t>Sadové úpravy</t>
  </si>
  <si>
    <t>{333bf117-7dc2-4839-ac1f-89851f7183b1}</t>
  </si>
  <si>
    <t>7</t>
  </si>
  <si>
    <t>Dokončovací práce</t>
  </si>
  <si>
    <t>{0f684e11-af7c-4528-951b-0555b7a0d48a}</t>
  </si>
  <si>
    <t>KRYCÍ LIST SOUPISU PRACÍ</t>
  </si>
  <si>
    <t>Objekt:</t>
  </si>
  <si>
    <t>1 - Přípravné práce</t>
  </si>
  <si>
    <t>REKAPITULACE ČLENĚNÍ SOUPISU PRACÍ</t>
  </si>
  <si>
    <t>Kód dílu - Popis</t>
  </si>
  <si>
    <t>Cena celkem [CZK]</t>
  </si>
  <si>
    <t>Náklady ze soupisu prací</t>
  </si>
  <si>
    <t>-1</t>
  </si>
  <si>
    <t>HSV - Práce a dodávky HSV</t>
  </si>
  <si>
    <t xml:space="preserve">    9 - Bourání konstrukcí</t>
  </si>
  <si>
    <t xml:space="preserve">    997 - Přesun sutě</t>
  </si>
  <si>
    <t>000 - Vedlejší náklady</t>
  </si>
  <si>
    <t xml:space="preserve">    0 - Vedlejší rozpočtové náklady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</si>
  <si>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</si>
  <si>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</si>
  <si>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</si>
  <si>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</si>
  <si>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</si>
  <si>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</si>
  <si>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</si>
  <si>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</si>
  <si>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</si>
  <si>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</si>
  <si>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</si>
  <si>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</si>
  <si>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</si>
  <si>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</si>
  <si>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</si>
  <si>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</si>
  <si>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9</t>
  </si>
  <si>
    <t>Bourání konstrukcí</t>
  </si>
  <si>
    <t>K</t>
  </si>
  <si>
    <t>919735123</t>
  </si>
  <si>
    <t>Řezání stávajícího betonového krytu hl přes 100 do 150 mm</t>
  </si>
  <si>
    <t>m</t>
  </si>
  <si>
    <t>673430982</t>
  </si>
  <si>
    <t>VV</t>
  </si>
  <si>
    <t>38</t>
  </si>
  <si>
    <t>"prořezání prasklin v betonu"</t>
  </si>
  <si>
    <t>919735126</t>
  </si>
  <si>
    <t>Řezání stávajícího betonového krytu hl přes 250 do 300 mm</t>
  </si>
  <si>
    <t>-1017092816</t>
  </si>
  <si>
    <t>2*15</t>
  </si>
  <si>
    <t>"vyřezání hlavní praskliny břehu"</t>
  </si>
  <si>
    <t>938908411</t>
  </si>
  <si>
    <t>Čištění vozovek splachováním vodou</t>
  </si>
  <si>
    <t>m2</t>
  </si>
  <si>
    <t>-1606294542</t>
  </si>
  <si>
    <t>500+88</t>
  </si>
  <si>
    <t>"čištění nádrže+chodníčku okolo"</t>
  </si>
  <si>
    <t>938909331</t>
  </si>
  <si>
    <t>Čištění vozovek metením ručně podkladu nebo krytu betonového nebo živičného</t>
  </si>
  <si>
    <t>1839129593</t>
  </si>
  <si>
    <t>88</t>
  </si>
  <si>
    <t>"očištění chodníčku kolem nádrže od drnů a dalších nečistot"</t>
  </si>
  <si>
    <t>966077131</t>
  </si>
  <si>
    <t>Odstranění různých doplňkových ocelových konstrukcí hmotnosti přes 50 do 100 kg</t>
  </si>
  <si>
    <t>kus</t>
  </si>
  <si>
    <t>1645935581</t>
  </si>
  <si>
    <t>"Ocelová lávka požeráku"</t>
  </si>
  <si>
    <t>981511114</t>
  </si>
  <si>
    <t>Demolice konstrukcí objektů z betonu železového postupným rozebíráním</t>
  </si>
  <si>
    <t>m3</t>
  </si>
  <si>
    <t>547797887</t>
  </si>
  <si>
    <t>2.5*0,8*0,7+15*0,4*0,3</t>
  </si>
  <si>
    <t>"demolice původního požeráku + vyřezání praskliny"</t>
  </si>
  <si>
    <t>997</t>
  </si>
  <si>
    <t>Přesun sutě</t>
  </si>
  <si>
    <t>997013511</t>
  </si>
  <si>
    <t>Odvoz suti a vybouraných hmot z meziskládky na skládku do 1 km s naložením a se složením</t>
  </si>
  <si>
    <t>t</t>
  </si>
  <si>
    <t>-835641378</t>
  </si>
  <si>
    <t>8</t>
  </si>
  <si>
    <t>997013602</t>
  </si>
  <si>
    <t>Poplatek za uložení na skládce (skládkovné) stavebního odpadu železobetonového kód odpadu 17 01 01</t>
  </si>
  <si>
    <t>-524420534</t>
  </si>
  <si>
    <t>8,087</t>
  </si>
  <si>
    <t>997211529</t>
  </si>
  <si>
    <t>Příplatek ZKD 1 km u vodorovné dopravy vybouraných hmot</t>
  </si>
  <si>
    <t>-453721022</t>
  </si>
  <si>
    <t>10*8,087</t>
  </si>
  <si>
    <t>"odvoz na skládku"</t>
  </si>
  <si>
    <t>000</t>
  </si>
  <si>
    <t>Vedlejší náklady</t>
  </si>
  <si>
    <t>Vedlejší rozpočtové náklady</t>
  </si>
  <si>
    <t>10</t>
  </si>
  <si>
    <t>0013</t>
  </si>
  <si>
    <t>Zařízení staveniště</t>
  </si>
  <si>
    <t>-1835282538</t>
  </si>
  <si>
    <t>"stavební buňka"</t>
  </si>
  <si>
    <t>"mobilní WC"</t>
  </si>
  <si>
    <t>"zařízení staveniště"</t>
  </si>
  <si>
    <t>11</t>
  </si>
  <si>
    <t>M</t>
  </si>
  <si>
    <t>17.1</t>
  </si>
  <si>
    <t>Publicita akce</t>
  </si>
  <si>
    <t>soubor</t>
  </si>
  <si>
    <t>1377876217</t>
  </si>
  <si>
    <t>"dohled nad dosypáním hráze, kontrola základové spáry pro založení objektu, kontrola vhodnosti zeminy"</t>
  </si>
  <si>
    <t>Hramonogram prací</t>
  </si>
  <si>
    <t>1190852990</t>
  </si>
  <si>
    <t>"označení staveniště,oplocení apod."</t>
  </si>
  <si>
    <t>13</t>
  </si>
  <si>
    <t>012103000</t>
  </si>
  <si>
    <t>Geodetické práce před výstavbou</t>
  </si>
  <si>
    <t>1024</t>
  </si>
  <si>
    <t>-196369221</t>
  </si>
  <si>
    <t>14</t>
  </si>
  <si>
    <t>17</t>
  </si>
  <si>
    <t>Pasportizace příjezdových komunikací</t>
  </si>
  <si>
    <t>666724631</t>
  </si>
  <si>
    <t>15</t>
  </si>
  <si>
    <t>R12</t>
  </si>
  <si>
    <t>Vytyčení podzemních vedení (elektrika, veřejné osvětlení, telefon, kanalizace, plyn)</t>
  </si>
  <si>
    <t>Kus</t>
  </si>
  <si>
    <t>512</t>
  </si>
  <si>
    <t>1627504641</t>
  </si>
  <si>
    <t>16</t>
  </si>
  <si>
    <t xml:space="preserve">       -55</t>
  </si>
  <si>
    <t>náklady na ochranu stávajících inženýrských sítí</t>
  </si>
  <si>
    <t>262144</t>
  </si>
  <si>
    <t>1577404198</t>
  </si>
  <si>
    <t>2 - Výstavba manipulačního objektu</t>
  </si>
  <si>
    <t xml:space="preserve">    1 - Zemní práce</t>
  </si>
  <si>
    <t xml:space="preserve">    2 - Zakládání</t>
  </si>
  <si>
    <t xml:space="preserve">    3 - Svislé a kompletní konstrukce</t>
  </si>
  <si>
    <t xml:space="preserve">    4 - Vodorovné konstrukce</t>
  </si>
  <si>
    <t xml:space="preserve">    5 - Komunikace pozemní</t>
  </si>
  <si>
    <t xml:space="preserve">    8 - Trubní vedení</t>
  </si>
  <si>
    <t xml:space="preserve">    9 - Ostatní konstrukce a práce, bourání</t>
  </si>
  <si>
    <t xml:space="preserve">    998 - Přesun hmot</t>
  </si>
  <si>
    <t>Zemní práce</t>
  </si>
  <si>
    <t>153812111</t>
  </si>
  <si>
    <t>Trn z betonářské oceli včetně zainjektování D od 16 do 20 mm l přes 0,4 do 3 m</t>
  </si>
  <si>
    <t>1166183073</t>
  </si>
  <si>
    <t>32</t>
  </si>
  <si>
    <t>"kotvící trny do původních betonů"</t>
  </si>
  <si>
    <t>Zakládání</t>
  </si>
  <si>
    <t>Bednění konstrukcí</t>
  </si>
  <si>
    <t>-995544094</t>
  </si>
  <si>
    <t>"bednění požeráku"</t>
  </si>
  <si>
    <t>Odstranění bednění konstrukcí</t>
  </si>
  <si>
    <t>421502314</t>
  </si>
  <si>
    <t>"odednění požeráku"</t>
  </si>
  <si>
    <t>273362021</t>
  </si>
  <si>
    <t>Výztuž základových desek svařovanými sítěmi Kari</t>
  </si>
  <si>
    <t>176201367</t>
  </si>
  <si>
    <t>6*47,4*1,25*2*0,001</t>
  </si>
  <si>
    <t>"výztuž dobetonávky"</t>
  </si>
  <si>
    <t>274313811</t>
  </si>
  <si>
    <t>Základové pásy z betonu tř. C 25/30</t>
  </si>
  <si>
    <t>-1367267083</t>
  </si>
  <si>
    <t>(1*1*1)</t>
  </si>
  <si>
    <t>"základ požeráku"</t>
  </si>
  <si>
    <t>Svislé a kompletní konstrukce</t>
  </si>
  <si>
    <t>320101112</t>
  </si>
  <si>
    <t>Osazení betonových a železobetonových prefabrikátů hmotnosti přes 1000 do 5000 kg</t>
  </si>
  <si>
    <t>-1670244845</t>
  </si>
  <si>
    <t>2,52*0,5*0,4</t>
  </si>
  <si>
    <t>"osazení požeráku"</t>
  </si>
  <si>
    <t>321322112</t>
  </si>
  <si>
    <t>Oprava konstrukce vodních staveb ze ŽB mrazuvzdorného tř. C25/30 do 3 m3</t>
  </si>
  <si>
    <t>1100098541</t>
  </si>
  <si>
    <t>6*0,1</t>
  </si>
  <si>
    <t>"dobetonování v okolí požeráku"</t>
  </si>
  <si>
    <t>bet. požerák 400x500 otevřený</t>
  </si>
  <si>
    <t>2013629777</t>
  </si>
  <si>
    <t>2,52</t>
  </si>
  <si>
    <t>"betonový prefabrikovaný požerák"</t>
  </si>
  <si>
    <t>"včetně výstražné tabule"</t>
  </si>
  <si>
    <t>Vodorovné konstrukce</t>
  </si>
  <si>
    <t>899623161</t>
  </si>
  <si>
    <t>Obetonování potrubí nebo zdiva stok betonem prostým tř. C 20/25 v otevřeném výkopu</t>
  </si>
  <si>
    <t>-78393889</t>
  </si>
  <si>
    <t>1,5*0,7*0,7</t>
  </si>
  <si>
    <t>"dorovnáno ke stávajícím betonovým stěnám"</t>
  </si>
  <si>
    <t>"obetonování potrubí"</t>
  </si>
  <si>
    <t>899643111</t>
  </si>
  <si>
    <t>Bednění pro obetonování potrubí otevřený výkop</t>
  </si>
  <si>
    <t>808190702</t>
  </si>
  <si>
    <t>1*0,7*2*2</t>
  </si>
  <si>
    <t>"bednění pro obetonování potrubí"</t>
  </si>
  <si>
    <t>"včetně odstranění"</t>
  </si>
  <si>
    <t>Komunikace pozemní</t>
  </si>
  <si>
    <t>564760101</t>
  </si>
  <si>
    <t>Podklad z kameniva hrubého drceného vel. 16-32 mm plochy do 100 m2 tl 200 mm</t>
  </si>
  <si>
    <t>1735308590</t>
  </si>
  <si>
    <t>"podsypání dobetonávky"</t>
  </si>
  <si>
    <t>Trubní vedení</t>
  </si>
  <si>
    <t>871370310</t>
  </si>
  <si>
    <t>Montáž kanalizačního potrubí hladkého plnostěnného SN 10 z polypropylenu DN 300</t>
  </si>
  <si>
    <t>401727767</t>
  </si>
  <si>
    <t>"výměna části potrubí při výměně požeráku"</t>
  </si>
  <si>
    <t>28617006</t>
  </si>
  <si>
    <t>trubka kanalizační PP plnostěnná třívrstvá DN 300x1000mm SN10</t>
  </si>
  <si>
    <t>317005737</t>
  </si>
  <si>
    <t>1*1,015 'Přepočtené koeficientem množství</t>
  </si>
  <si>
    <t>Ostatní konstrukce a práce, bourání</t>
  </si>
  <si>
    <t>kovový poklop uzamykatelný</t>
  </si>
  <si>
    <t>ks</t>
  </si>
  <si>
    <t>1295303014</t>
  </si>
  <si>
    <t>"včetně zámku"</t>
  </si>
  <si>
    <t>česle nerezové 400x200x30</t>
  </si>
  <si>
    <t>-1617026965</t>
  </si>
  <si>
    <t>"česle do vodících drážek požeráku"</t>
  </si>
  <si>
    <t>934956112</t>
  </si>
  <si>
    <t>Hradítka z měkkého dřeva tl 30 mm</t>
  </si>
  <si>
    <t>-2085041268</t>
  </si>
  <si>
    <t>(0,4*2*2)</t>
  </si>
  <si>
    <t>"dluže manipulačního objektu"</t>
  </si>
  <si>
    <t>1.1</t>
  </si>
  <si>
    <t>Lávka z profilu I 120 s oboustranným zábradlím, brankou a zámkem</t>
  </si>
  <si>
    <t>-125319610</t>
  </si>
  <si>
    <t>2,2</t>
  </si>
  <si>
    <t>18</t>
  </si>
  <si>
    <t>ocelové pororošty lávky</t>
  </si>
  <si>
    <t>-158039212</t>
  </si>
  <si>
    <t>"pochozí část lávky z pororoštů"</t>
  </si>
  <si>
    <t>998</t>
  </si>
  <si>
    <t>Přesun hmot</t>
  </si>
  <si>
    <t>19</t>
  </si>
  <si>
    <t>998321011</t>
  </si>
  <si>
    <t>Přesun hmot pro hráze přehradní zemní a kamenité</t>
  </si>
  <si>
    <t>-19898911</t>
  </si>
  <si>
    <t>3 - Vyspravení praskliny ve stávajících betonech</t>
  </si>
  <si>
    <t>-2106305405</t>
  </si>
  <si>
    <t>62</t>
  </si>
  <si>
    <t>1239165983</t>
  </si>
  <si>
    <t>(15*0,5)*47,4*1,25*2*0,001</t>
  </si>
  <si>
    <t>608166173</t>
  </si>
  <si>
    <t>15*0,5*0,1</t>
  </si>
  <si>
    <t>-816306957</t>
  </si>
  <si>
    <t>15*0,5</t>
  </si>
  <si>
    <t>4 - Zábradlí na nádrži a stávajících schodištích</t>
  </si>
  <si>
    <t>339928921</t>
  </si>
  <si>
    <t>Osazení kotev</t>
  </si>
  <si>
    <t>-1048356134</t>
  </si>
  <si>
    <t>(6+67)*4</t>
  </si>
  <si>
    <t>"osazení kotev pro sloupky zábradlí na chemickou kotvu"</t>
  </si>
  <si>
    <t>"(6+67)*4 kotvy M10"</t>
  </si>
  <si>
    <t>"kotveno přes patní plech 100*100mm"</t>
  </si>
  <si>
    <t>55391534</t>
  </si>
  <si>
    <t>zábradelní systém Pz s výplní ze svislých ocelových tyčí ZSNH4/H2</t>
  </si>
  <si>
    <t>2020351767</t>
  </si>
  <si>
    <t>2*3,31+1*2,5</t>
  </si>
  <si>
    <t>"zábradlí stávajících schodišť, výška 900mm"</t>
  </si>
  <si>
    <t>"zábradlí jednostranné z nerezových trubek 40*2,5mm"</t>
  </si>
  <si>
    <t>353373649</t>
  </si>
  <si>
    <t>100</t>
  </si>
  <si>
    <t>"zábradlí délky 100m, výška 900mm s příčlí ve výšce 450mm"</t>
  </si>
  <si>
    <t>"zábradlí žárově zinkované 40*2,5mm"</t>
  </si>
  <si>
    <t>911121311</t>
  </si>
  <si>
    <t>Montáž ocelového zábradli při opravách mostů</t>
  </si>
  <si>
    <t>346275230</t>
  </si>
  <si>
    <t>"montáž zábradlí do vrtaných kotev, kotvící desky položeny do polymermalty"</t>
  </si>
  <si>
    <t>2*3,31+1*2,5+1*100</t>
  </si>
  <si>
    <t>5 - Sanace betonových ploch</t>
  </si>
  <si>
    <t xml:space="preserve">    6 - Úpravy povrchů, podlahy a osazování výplní</t>
  </si>
  <si>
    <t>PSV - Práce a dodávky PSV</t>
  </si>
  <si>
    <t xml:space="preserve">    777 - Podlahy lité</t>
  </si>
  <si>
    <t xml:space="preserve">    783 - Dokončovací práce - nátěry</t>
  </si>
  <si>
    <t>Úpravy povrchů, podlahy a osazování výplní</t>
  </si>
  <si>
    <t>618631111</t>
  </si>
  <si>
    <t>Stěrka z těsnící malty dvouvrstvá vnitřních rovinných ploch konstrukcí ČOV nebo nádrží</t>
  </si>
  <si>
    <t>329690427</t>
  </si>
  <si>
    <t>500</t>
  </si>
  <si>
    <t>"sanační stěrka"</t>
  </si>
  <si>
    <t>624631412</t>
  </si>
  <si>
    <t>Vyplnění spár prefabrikovaných dílců těsnicím provazcem z polyetylénu tl přes 20 do 30 mm</t>
  </si>
  <si>
    <t>-613620044</t>
  </si>
  <si>
    <t>4*6+38</t>
  </si>
  <si>
    <t>"vyplnění spár a prořezaných prasklin těsnícím provazcem"</t>
  </si>
  <si>
    <t>"provazec do prostředí zatěžovaného vodou"</t>
  </si>
  <si>
    <t>632458323</t>
  </si>
  <si>
    <t>Potěr cementový vodotěsný s přísadou tl do 20 mm ploch rovinných pl přes 30 m2</t>
  </si>
  <si>
    <t>1227678168</t>
  </si>
  <si>
    <t>"Penetrační potěr pod stěrku nádrže + potěr chodníčku kolem nádrže"</t>
  </si>
  <si>
    <t>931994142</t>
  </si>
  <si>
    <t>Těsnění dilatační spáry betonové konstrukce polyuretanovým tmelem do pl 4,0 cm2</t>
  </si>
  <si>
    <t>352301798</t>
  </si>
  <si>
    <t>"vytmelení spár"</t>
  </si>
  <si>
    <t>"tmel do prostředí zatěžovaného vodou + zásyp"</t>
  </si>
  <si>
    <t>PSV</t>
  </si>
  <si>
    <t>Práce a dodávky PSV</t>
  </si>
  <si>
    <t>777</t>
  </si>
  <si>
    <t>Podlahy lité</t>
  </si>
  <si>
    <t>777611161</t>
  </si>
  <si>
    <t>Protiskluzná úprava lité podlahy prosypem křemenným pískem</t>
  </si>
  <si>
    <t>-1025374001</t>
  </si>
  <si>
    <t>"protiskluzová úprava chodníčku kolem nádrže"</t>
  </si>
  <si>
    <t>777611261</t>
  </si>
  <si>
    <t>Prosyp krycích nátěrů schodišťových stupňů křemenným pískem</t>
  </si>
  <si>
    <t>1648131342</t>
  </si>
  <si>
    <t>(3,31+3,31+2,5)*2*2</t>
  </si>
  <si>
    <t>"protiskluzná úprava schodů"</t>
  </si>
  <si>
    <t>783</t>
  </si>
  <si>
    <t>Dokončovací práce - nátěry</t>
  </si>
  <si>
    <t>783917151</t>
  </si>
  <si>
    <t>Krycí jednonásobný syntetický nátěr betonové podlahy</t>
  </si>
  <si>
    <t>-591899504</t>
  </si>
  <si>
    <t>6 - Sadové úpravy</t>
  </si>
  <si>
    <t>005724720</t>
  </si>
  <si>
    <t>osivo směs travní krajinná - rovinná</t>
  </si>
  <si>
    <t>kg</t>
  </si>
  <si>
    <t>-1109252350</t>
  </si>
  <si>
    <t>"spotřeba cca 5 kg na 100m2"100*2</t>
  </si>
  <si>
    <t>200*0,05 'Přepočtené koeficientem množství</t>
  </si>
  <si>
    <t>181451121</t>
  </si>
  <si>
    <t>Založení lučního trávníku výsevem plochy přes 1000 m2 v rovině a ve svahu do 1:5</t>
  </si>
  <si>
    <t>-1230673065</t>
  </si>
  <si>
    <t>100*2</t>
  </si>
  <si>
    <t>"osetí koruny hráze mimo provozní zpevnění"</t>
  </si>
  <si>
    <t>7 - Dokončovací práce</t>
  </si>
  <si>
    <t>VRN - Vedlejší rozpočtové náklady</t>
  </si>
  <si>
    <t>VRN</t>
  </si>
  <si>
    <t>zaměření skutečného stavu</t>
  </si>
  <si>
    <t>572534187</t>
  </si>
  <si>
    <t>156</t>
  </si>
  <si>
    <t>oprava poškození na přístupových cestách</t>
  </si>
  <si>
    <t>1167129655</t>
  </si>
  <si>
    <t>155</t>
  </si>
  <si>
    <t>likvidace odpadů</t>
  </si>
  <si>
    <t>-1921754316</t>
  </si>
  <si>
    <t>"likvidace odpadů ze stavby - obaly, palety, bedny apod."</t>
  </si>
  <si>
    <t>030736</t>
  </si>
  <si>
    <t xml:space="preserve">Likvidace staveniště - _x000d_
Likvidace staveniště, odvoz zbytků stavebního materiálu,	_x000d_
uvedení pozemku do původního stavu _x000d_
bere se jako celek  1 ks                                                                            					_x000d_
</t>
  </si>
  <si>
    <t>16384</t>
  </si>
  <si>
    <t>-1184313541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</si>
</sst>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37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800080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</borders>
  <cellStyleXfs count="2">
    <xf numFmtId="0" fontId="0" fillId="0" borderId="0"/>
    <xf numFmtId="0" fontId="36" fillId="0" borderId="0" applyNumberFormat="0" applyFill="0" applyBorder="0" applyAlignment="0" applyProtection="0"/>
  </cellStyleXfs>
  <cellXfs count="278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2" fillId="0" borderId="0" xfId="0" applyFont="1" applyAlignment="1" applyProtection="1">
      <alignment horizontal="left"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5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5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0" fillId="0" borderId="0" xfId="0" applyFont="1" applyAlignment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6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4" fontId="16" fillId="0" borderId="5" xfId="0" applyNumberFormat="1" applyFont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17" fillId="0" borderId="0" xfId="0" applyNumberFormat="1" applyFont="1" applyAlignment="1" applyProtection="1">
      <alignment vertical="center"/>
    </xf>
    <xf numFmtId="0" fontId="1" fillId="0" borderId="3" xfId="0" applyFont="1" applyBorder="1" applyAlignment="1">
      <alignment vertical="center"/>
    </xf>
    <xf numFmtId="0" fontId="17" fillId="0" borderId="0" xfId="0" applyFont="1" applyAlignment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4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/>
    </xf>
    <xf numFmtId="0" fontId="4" fillId="3" borderId="7" xfId="0" applyFont="1" applyFill="1" applyBorder="1" applyAlignment="1" applyProtection="1">
      <alignment horizontal="left" vertical="center"/>
    </xf>
    <xf numFmtId="4" fontId="4" fillId="3" borderId="7" xfId="0" applyNumberFormat="1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18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0" fillId="0" borderId="3" xfId="0" applyBorder="1" applyAlignment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3" xfId="0" applyFont="1" applyBorder="1" applyAlignment="1">
      <alignment vertical="center"/>
    </xf>
    <xf numFmtId="0" fontId="16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19" fillId="0" borderId="11" xfId="0" applyFont="1" applyBorder="1" applyAlignment="1">
      <alignment horizontal="center" vertical="center"/>
    </xf>
    <xf numFmtId="0" fontId="19" fillId="0" borderId="12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0" fillId="0" borderId="14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20" fillId="0" borderId="14" xfId="0" applyFont="1" applyBorder="1" applyAlignment="1" applyProtection="1">
      <alignment horizontal="left" vertical="center"/>
    </xf>
    <xf numFmtId="0" fontId="20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21" fillId="4" borderId="6" xfId="0" applyFont="1" applyFill="1" applyBorder="1" applyAlignment="1" applyProtection="1">
      <alignment horizontal="center" vertical="center"/>
    </xf>
    <xf numFmtId="0" fontId="21" fillId="4" borderId="7" xfId="0" applyFont="1" applyFill="1" applyBorder="1" applyAlignment="1" applyProtection="1">
      <alignment horizontal="left" vertical="center"/>
    </xf>
    <xf numFmtId="0" fontId="0" fillId="4" borderId="7" xfId="0" applyFont="1" applyFill="1" applyBorder="1" applyAlignment="1" applyProtection="1">
      <alignment vertical="center"/>
    </xf>
    <xf numFmtId="0" fontId="21" fillId="4" borderId="7" xfId="0" applyFont="1" applyFill="1" applyBorder="1" applyAlignment="1" applyProtection="1">
      <alignment horizontal="center" vertical="center"/>
    </xf>
    <xf numFmtId="0" fontId="21" fillId="4" borderId="7" xfId="0" applyFont="1" applyFill="1" applyBorder="1" applyAlignment="1" applyProtection="1">
      <alignment horizontal="right" vertical="center"/>
    </xf>
    <xf numFmtId="0" fontId="21" fillId="4" borderId="8" xfId="0" applyFont="1" applyFill="1" applyBorder="1" applyAlignment="1" applyProtection="1">
      <alignment horizontal="left" vertical="center"/>
    </xf>
    <xf numFmtId="0" fontId="21" fillId="4" borderId="0" xfId="0" applyFont="1" applyFill="1" applyAlignment="1" applyProtection="1">
      <alignment horizontal="center" vertical="center"/>
    </xf>
    <xf numFmtId="0" fontId="22" fillId="0" borderId="16" xfId="0" applyFont="1" applyBorder="1" applyAlignment="1" applyProtection="1">
      <alignment horizontal="center" vertical="center" wrapText="1"/>
    </xf>
    <xf numFmtId="0" fontId="22" fillId="0" borderId="17" xfId="0" applyFont="1" applyBorder="1" applyAlignment="1" applyProtection="1">
      <alignment horizontal="center" vertical="center" wrapText="1"/>
    </xf>
    <xf numFmtId="0" fontId="22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3" fillId="0" borderId="0" xfId="0" applyFont="1" applyAlignment="1" applyProtection="1">
      <alignment horizontal="left" vertical="center"/>
    </xf>
    <xf numFmtId="0" fontId="23" fillId="0" borderId="0" xfId="0" applyFont="1" applyAlignment="1" applyProtection="1">
      <alignment vertical="center"/>
    </xf>
    <xf numFmtId="4" fontId="23" fillId="0" borderId="0" xfId="0" applyNumberFormat="1" applyFont="1" applyAlignment="1" applyProtection="1">
      <alignment horizontal="right" vertical="center"/>
    </xf>
    <xf numFmtId="4" fontId="23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19" fillId="0" borderId="14" xfId="0" applyNumberFormat="1" applyFont="1" applyBorder="1" applyAlignment="1" applyProtection="1">
      <alignment vertical="center"/>
    </xf>
    <xf numFmtId="4" fontId="19" fillId="0" borderId="0" xfId="0" applyNumberFormat="1" applyFont="1" applyBorder="1" applyAlignment="1" applyProtection="1">
      <alignment vertical="center"/>
    </xf>
    <xf numFmtId="166" fontId="19" fillId="0" borderId="0" xfId="0" applyNumberFormat="1" applyFont="1" applyBorder="1" applyAlignment="1" applyProtection="1">
      <alignment vertical="center"/>
    </xf>
    <xf numFmtId="4" fontId="19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5" fillId="0" borderId="0" xfId="1" applyFont="1" applyAlignment="1">
      <alignment horizontal="center" vertical="center"/>
    </xf>
    <xf numFmtId="0" fontId="5" fillId="0" borderId="3" xfId="0" applyFont="1" applyBorder="1" applyAlignment="1" applyProtection="1">
      <alignment vertical="center"/>
    </xf>
    <xf numFmtId="0" fontId="26" fillId="0" borderId="0" xfId="0" applyFont="1" applyAlignment="1" applyProtection="1">
      <alignment vertical="center"/>
    </xf>
    <xf numFmtId="0" fontId="26" fillId="0" borderId="0" xfId="0" applyFont="1" applyAlignment="1" applyProtection="1">
      <alignment horizontal="left" vertical="center" wrapText="1"/>
    </xf>
    <xf numFmtId="0" fontId="27" fillId="0" borderId="0" xfId="0" applyFont="1" applyAlignment="1" applyProtection="1">
      <alignment vertical="center"/>
    </xf>
    <xf numFmtId="4" fontId="27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28" fillId="0" borderId="14" xfId="0" applyNumberFormat="1" applyFont="1" applyBorder="1" applyAlignment="1" applyProtection="1">
      <alignment vertical="center"/>
    </xf>
    <xf numFmtId="4" fontId="28" fillId="0" borderId="0" xfId="0" applyNumberFormat="1" applyFont="1" applyBorder="1" applyAlignment="1" applyProtection="1">
      <alignment vertical="center"/>
    </xf>
    <xf numFmtId="166" fontId="28" fillId="0" borderId="0" xfId="0" applyNumberFormat="1" applyFont="1" applyBorder="1" applyAlignment="1" applyProtection="1">
      <alignment vertical="center"/>
    </xf>
    <xf numFmtId="4" fontId="28" fillId="0" borderId="15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4" fontId="28" fillId="0" borderId="19" xfId="0" applyNumberFormat="1" applyFont="1" applyBorder="1" applyAlignment="1" applyProtection="1">
      <alignment vertical="center"/>
    </xf>
    <xf numFmtId="4" fontId="28" fillId="0" borderId="20" xfId="0" applyNumberFormat="1" applyFont="1" applyBorder="1" applyAlignment="1" applyProtection="1">
      <alignment vertical="center"/>
    </xf>
    <xf numFmtId="166" fontId="28" fillId="0" borderId="20" xfId="0" applyNumberFormat="1" applyFont="1" applyBorder="1" applyAlignment="1" applyProtection="1">
      <alignment vertical="center"/>
    </xf>
    <xf numFmtId="4" fontId="28" fillId="0" borderId="21" xfId="0" applyNumberFormat="1" applyFont="1" applyBorder="1" applyAlignment="1" applyProtection="1">
      <alignment vertical="center"/>
    </xf>
    <xf numFmtId="0" fontId="0" fillId="0" borderId="1" xfId="0" applyBorder="1"/>
    <xf numFmtId="0" fontId="0" fillId="0" borderId="2" xfId="0" applyBorder="1"/>
    <xf numFmtId="0" fontId="12" fillId="0" borderId="0" xfId="0" applyFont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>
      <alignment vertical="center"/>
    </xf>
    <xf numFmtId="0" fontId="16" fillId="0" borderId="0" xfId="0" applyFont="1" applyAlignment="1">
      <alignment horizontal="left" vertical="center"/>
    </xf>
    <xf numFmtId="4" fontId="23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0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8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1" fillId="0" borderId="0" xfId="0" applyFont="1" applyAlignment="1" applyProtection="1">
      <alignment horizontal="left" vertical="center" wrapText="1"/>
    </xf>
    <xf numFmtId="0" fontId="21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1" fillId="4" borderId="0" xfId="0" applyFont="1" applyFill="1" applyAlignment="1" applyProtection="1">
      <alignment horizontal="right" vertical="center"/>
    </xf>
    <xf numFmtId="0" fontId="30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4" fontId="7" fillId="0" borderId="20" xfId="0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21" fillId="4" borderId="16" xfId="0" applyFont="1" applyFill="1" applyBorder="1" applyAlignment="1" applyProtection="1">
      <alignment horizontal="center" vertical="center" wrapText="1"/>
    </xf>
    <xf numFmtId="0" fontId="21" fillId="4" borderId="17" xfId="0" applyFont="1" applyFill="1" applyBorder="1" applyAlignment="1" applyProtection="1">
      <alignment horizontal="center" vertical="center" wrapText="1"/>
    </xf>
    <xf numFmtId="0" fontId="21" fillId="4" borderId="18" xfId="0" applyFont="1" applyFill="1" applyBorder="1" applyAlignment="1" applyProtection="1">
      <alignment horizontal="center" vertical="center" wrapText="1"/>
    </xf>
    <xf numFmtId="0" fontId="21" fillId="4" borderId="0" xfId="0" applyFont="1" applyFill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3" fillId="0" borderId="0" xfId="0" applyNumberFormat="1" applyFont="1" applyAlignment="1" applyProtection="1"/>
    <xf numFmtId="0" fontId="0" fillId="0" borderId="12" xfId="0" applyBorder="1" applyAlignment="1" applyProtection="1">
      <alignment vertical="center"/>
    </xf>
    <xf numFmtId="166" fontId="31" fillId="0" borderId="12" xfId="0" applyNumberFormat="1" applyFont="1" applyBorder="1" applyAlignment="1" applyProtection="1"/>
    <xf numFmtId="166" fontId="31" fillId="0" borderId="13" xfId="0" applyNumberFormat="1" applyFont="1" applyBorder="1" applyAlignment="1" applyProtection="1"/>
    <xf numFmtId="4" fontId="32" fillId="0" borderId="0" xfId="0" applyNumberFormat="1" applyFont="1" applyAlignment="1">
      <alignment vertical="center"/>
    </xf>
    <xf numFmtId="0" fontId="8" fillId="0" borderId="3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3" xfId="0" applyFont="1" applyBorder="1" applyAlignment="1"/>
    <xf numFmtId="0" fontId="8" fillId="0" borderId="14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5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1" fillId="0" borderId="22" xfId="0" applyFont="1" applyBorder="1" applyAlignment="1" applyProtection="1">
      <alignment horizontal="center" vertical="center"/>
    </xf>
    <xf numFmtId="49" fontId="21" fillId="0" borderId="22" xfId="0" applyNumberFormat="1" applyFont="1" applyBorder="1" applyAlignment="1" applyProtection="1">
      <alignment horizontal="left" vertical="center" wrapText="1"/>
    </xf>
    <xf numFmtId="0" fontId="21" fillId="0" borderId="22" xfId="0" applyFont="1" applyBorder="1" applyAlignment="1" applyProtection="1">
      <alignment horizontal="left" vertical="center" wrapText="1"/>
    </xf>
    <xf numFmtId="0" fontId="21" fillId="0" borderId="22" xfId="0" applyFont="1" applyBorder="1" applyAlignment="1" applyProtection="1">
      <alignment horizontal="center" vertical="center" wrapText="1"/>
    </xf>
    <xf numFmtId="167" fontId="21" fillId="0" borderId="22" xfId="0" applyNumberFormat="1" applyFont="1" applyBorder="1" applyAlignment="1" applyProtection="1">
      <alignment vertical="center"/>
    </xf>
    <xf numFmtId="4" fontId="21" fillId="2" borderId="22" xfId="0" applyNumberFormat="1" applyFont="1" applyFill="1" applyBorder="1" applyAlignment="1" applyProtection="1">
      <alignment vertical="center"/>
      <protection locked="0"/>
    </xf>
    <xf numFmtId="4" fontId="21" fillId="0" borderId="22" xfId="0" applyNumberFormat="1" applyFont="1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0" fontId="22" fillId="2" borderId="14" xfId="0" applyFont="1" applyFill="1" applyBorder="1" applyAlignment="1" applyProtection="1">
      <alignment horizontal="left" vertical="center"/>
      <protection locked="0"/>
    </xf>
    <xf numFmtId="0" fontId="22" fillId="0" borderId="0" xfId="0" applyFont="1" applyBorder="1" applyAlignment="1" applyProtection="1">
      <alignment horizontal="center" vertical="center"/>
    </xf>
    <xf numFmtId="166" fontId="22" fillId="0" borderId="0" xfId="0" applyNumberFormat="1" applyFont="1" applyBorder="1" applyAlignment="1" applyProtection="1">
      <alignment vertical="center"/>
    </xf>
    <xf numFmtId="166" fontId="22" fillId="0" borderId="15" xfId="0" applyNumberFormat="1" applyFont="1" applyBorder="1" applyAlignment="1" applyProtection="1">
      <alignment vertical="center"/>
    </xf>
    <xf numFmtId="0" fontId="21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9" fillId="0" borderId="3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33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167" fontId="9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3" xfId="0" applyFont="1" applyBorder="1" applyAlignment="1">
      <alignment vertical="center"/>
    </xf>
    <xf numFmtId="0" fontId="9" fillId="0" borderId="14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3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0" fontId="10" fillId="0" borderId="0" xfId="0" applyFont="1" applyAlignment="1" applyProtection="1">
      <alignment vertical="center"/>
      <protection locked="0"/>
    </xf>
    <xf numFmtId="0" fontId="10" fillId="0" borderId="3" xfId="0" applyFont="1" applyBorder="1" applyAlignment="1">
      <alignment vertical="center"/>
    </xf>
    <xf numFmtId="0" fontId="10" fillId="0" borderId="14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34" fillId="0" borderId="22" xfId="0" applyFont="1" applyBorder="1" applyAlignment="1" applyProtection="1">
      <alignment horizontal="center" vertical="center"/>
    </xf>
    <xf numFmtId="49" fontId="34" fillId="0" borderId="22" xfId="0" applyNumberFormat="1" applyFont="1" applyBorder="1" applyAlignment="1" applyProtection="1">
      <alignment horizontal="left" vertical="center" wrapText="1"/>
    </xf>
    <xf numFmtId="0" fontId="34" fillId="0" borderId="22" xfId="0" applyFont="1" applyBorder="1" applyAlignment="1" applyProtection="1">
      <alignment horizontal="left" vertical="center" wrapText="1"/>
    </xf>
    <xf numFmtId="0" fontId="34" fillId="0" borderId="22" xfId="0" applyFont="1" applyBorder="1" applyAlignment="1" applyProtection="1">
      <alignment horizontal="center" vertical="center" wrapText="1"/>
    </xf>
    <xf numFmtId="167" fontId="34" fillId="0" borderId="22" xfId="0" applyNumberFormat="1" applyFont="1" applyBorder="1" applyAlignment="1" applyProtection="1">
      <alignment vertical="center"/>
    </xf>
    <xf numFmtId="4" fontId="34" fillId="2" borderId="22" xfId="0" applyNumberFormat="1" applyFont="1" applyFill="1" applyBorder="1" applyAlignment="1" applyProtection="1">
      <alignment vertical="center"/>
      <protection locked="0"/>
    </xf>
    <xf numFmtId="4" fontId="34" fillId="0" borderId="22" xfId="0" applyNumberFormat="1" applyFont="1" applyBorder="1" applyAlignment="1" applyProtection="1">
      <alignment vertical="center"/>
    </xf>
    <xf numFmtId="0" fontId="35" fillId="0" borderId="22" xfId="0" applyFont="1" applyBorder="1" applyAlignment="1" applyProtection="1">
      <alignment vertical="center"/>
    </xf>
    <xf numFmtId="0" fontId="35" fillId="0" borderId="3" xfId="0" applyFont="1" applyBorder="1" applyAlignment="1">
      <alignment vertical="center"/>
    </xf>
    <xf numFmtId="0" fontId="34" fillId="2" borderId="14" xfId="0" applyFont="1" applyFill="1" applyBorder="1" applyAlignment="1" applyProtection="1">
      <alignment horizontal="left" vertical="center"/>
      <protection locked="0"/>
    </xf>
    <xf numFmtId="0" fontId="34" fillId="0" borderId="0" xfId="0" applyFont="1" applyBorder="1" applyAlignment="1" applyProtection="1">
      <alignment horizontal="center" vertical="center"/>
    </xf>
    <xf numFmtId="0" fontId="34" fillId="2" borderId="19" xfId="0" applyFont="1" applyFill="1" applyBorder="1" applyAlignment="1" applyProtection="1">
      <alignment horizontal="left" vertical="center"/>
      <protection locked="0"/>
    </xf>
    <xf numFmtId="0" fontId="34" fillId="0" borderId="20" xfId="0" applyFont="1" applyBorder="1" applyAlignment="1" applyProtection="1">
      <alignment horizontal="center" vertical="center"/>
    </xf>
    <xf numFmtId="0" fontId="0" fillId="0" borderId="20" xfId="0" applyFont="1" applyBorder="1" applyAlignment="1" applyProtection="1">
      <alignment vertical="center"/>
    </xf>
    <xf numFmtId="166" fontId="22" fillId="0" borderId="20" xfId="0" applyNumberFormat="1" applyFont="1" applyBorder="1" applyAlignment="1" applyProtection="1">
      <alignment vertical="center"/>
    </xf>
    <xf numFmtId="166" fontId="22" fillId="0" borderId="21" xfId="0" applyNumberFormat="1" applyFont="1" applyBorder="1" applyAlignment="1" applyProtection="1">
      <alignment vertical="center"/>
    </xf>
    <xf numFmtId="0" fontId="22" fillId="2" borderId="19" xfId="0" applyFont="1" applyFill="1" applyBorder="1" applyAlignment="1" applyProtection="1">
      <alignment horizontal="left" vertical="center"/>
      <protection locked="0"/>
    </xf>
    <xf numFmtId="0" fontId="22" fillId="0" borderId="20" xfId="0" applyFont="1" applyBorder="1" applyAlignment="1" applyProtection="1">
      <alignment horizontal="center" vertical="center"/>
    </xf>
    <xf numFmtId="0" fontId="10" fillId="0" borderId="19" xfId="0" applyFont="1" applyBorder="1" applyAlignment="1" applyProtection="1">
      <alignment vertical="center"/>
    </xf>
    <xf numFmtId="0" fontId="10" fillId="0" borderId="20" xfId="0" applyFont="1" applyBorder="1" applyAlignment="1" applyProtection="1">
      <alignment vertical="center"/>
    </xf>
    <xf numFmtId="0" fontId="10" fillId="0" borderId="21" xfId="0" applyFont="1" applyBorder="1" applyAlignment="1" applyProtection="1">
      <alignment vertical="center"/>
    </xf>
    <xf numFmtId="0" fontId="9" fillId="0" borderId="19" xfId="0" applyFont="1" applyBorder="1" applyAlignment="1" applyProtection="1">
      <alignment vertical="center"/>
    </xf>
    <xf numFmtId="0" fontId="9" fillId="0" borderId="20" xfId="0" applyFont="1" applyBorder="1" applyAlignment="1" applyProtection="1">
      <alignment vertical="center"/>
    </xf>
    <xf numFmtId="0" fontId="9" fillId="0" borderId="21" xfId="0" applyFont="1" applyBorder="1" applyAlignment="1" applyProtection="1">
      <alignment vertical="center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worksheet" Target="worksheets/sheet7.xml" /><Relationship Id="rId8" Type="http://schemas.openxmlformats.org/officeDocument/2006/relationships/worksheet" Target="worksheets/sheet8.xml" /><Relationship Id="rId9" Type="http://schemas.openxmlformats.org/officeDocument/2006/relationships/styles" Target="styles.xml" /><Relationship Id="rId10" Type="http://schemas.openxmlformats.org/officeDocument/2006/relationships/theme" Target="theme/theme1.xml" /><Relationship Id="rId11" Type="http://schemas.openxmlformats.org/officeDocument/2006/relationships/calcChain" Target="calcChain.xml" /><Relationship Id="rId12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3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4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5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6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7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8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59080" cy="25908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59080" cy="25908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59080" cy="25908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59080" cy="25908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259080" cy="25908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259080" cy="25908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259080" cy="25908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259080" cy="25908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drawing" Target="../drawings/drawing2.xml" /></Relationships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drawing" Target="../drawings/drawing3.xml" /></Relationships>
</file>

<file path=xl/worksheets/_rels/sheet4.xml.rels>&#65279;<?xml version="1.0" encoding="utf-8"?><Relationships xmlns="http://schemas.openxmlformats.org/package/2006/relationships"><Relationship Id="rId1" Type="http://schemas.openxmlformats.org/officeDocument/2006/relationships/drawing" Target="../drawings/drawing4.xml" /></Relationships>
</file>

<file path=xl/worksheets/_rels/sheet5.xml.rels>&#65279;<?xml version="1.0" encoding="utf-8"?><Relationships xmlns="http://schemas.openxmlformats.org/package/2006/relationships"><Relationship Id="rId1" Type="http://schemas.openxmlformats.org/officeDocument/2006/relationships/drawing" Target="../drawings/drawing5.xml" /></Relationships>
</file>

<file path=xl/worksheets/_rels/sheet6.xml.rels>&#65279;<?xml version="1.0" encoding="utf-8"?><Relationships xmlns="http://schemas.openxmlformats.org/package/2006/relationships"><Relationship Id="rId1" Type="http://schemas.openxmlformats.org/officeDocument/2006/relationships/drawing" Target="../drawings/drawing6.xml" /></Relationships>
</file>

<file path=xl/worksheets/_rels/sheet7.xml.rels>&#65279;<?xml version="1.0" encoding="utf-8"?><Relationships xmlns="http://schemas.openxmlformats.org/package/2006/relationships"><Relationship Id="rId1" Type="http://schemas.openxmlformats.org/officeDocument/2006/relationships/drawing" Target="../drawings/drawing7.xml" /></Relationships>
</file>

<file path=xl/worksheets/_rels/sheet8.xml.rels>&#65279;<?xml version="1.0" encoding="utf-8"?><Relationships xmlns="http://schemas.openxmlformats.org/package/2006/relationships"><Relationship Id="rId1" Type="http://schemas.openxmlformats.org/officeDocument/2006/relationships/drawing" Target="../drawings/drawing8.xml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851563" style="1" customWidth="1"/>
    <col min="2" max="2" width="1.710938" style="1" customWidth="1"/>
    <col min="3" max="3" width="4.421875" style="1" customWidth="1"/>
    <col min="4" max="4" width="2.851563" style="1" customWidth="1"/>
    <col min="5" max="5" width="2.851563" style="1" customWidth="1"/>
    <col min="6" max="6" width="2.851563" style="1" customWidth="1"/>
    <col min="7" max="7" width="2.851563" style="1" customWidth="1"/>
    <col min="8" max="8" width="2.851563" style="1" customWidth="1"/>
    <col min="9" max="9" width="2.851563" style="1" customWidth="1"/>
    <col min="10" max="10" width="2.851563" style="1" customWidth="1"/>
    <col min="11" max="11" width="2.851563" style="1" customWidth="1"/>
    <col min="12" max="12" width="2.851563" style="1" customWidth="1"/>
    <col min="13" max="13" width="2.851563" style="1" customWidth="1"/>
    <col min="14" max="14" width="2.851563" style="1" customWidth="1"/>
    <col min="15" max="15" width="2.851563" style="1" customWidth="1"/>
    <col min="16" max="16" width="2.851563" style="1" customWidth="1"/>
    <col min="17" max="17" width="2.851563" style="1" customWidth="1"/>
    <col min="18" max="18" width="2.851563" style="1" customWidth="1"/>
    <col min="19" max="19" width="2.851563" style="1" customWidth="1"/>
    <col min="20" max="20" width="2.851563" style="1" customWidth="1"/>
    <col min="21" max="21" width="2.851563" style="1" customWidth="1"/>
    <col min="22" max="22" width="2.851563" style="1" customWidth="1"/>
    <col min="23" max="23" width="2.851563" style="1" customWidth="1"/>
    <col min="24" max="24" width="2.851563" style="1" customWidth="1"/>
    <col min="25" max="25" width="2.851563" style="1" customWidth="1"/>
    <col min="26" max="26" width="2.851563" style="1" customWidth="1"/>
    <col min="27" max="27" width="2.851563" style="1" customWidth="1"/>
    <col min="28" max="28" width="2.851563" style="1" customWidth="1"/>
    <col min="29" max="29" width="2.851563" style="1" customWidth="1"/>
    <col min="30" max="30" width="2.851563" style="1" customWidth="1"/>
    <col min="31" max="31" width="2.851563" style="1" customWidth="1"/>
    <col min="32" max="32" width="2.851563" style="1" customWidth="1"/>
    <col min="33" max="33" width="2.851563" style="1" customWidth="1"/>
    <col min="34" max="34" width="3.574219" style="1" customWidth="1"/>
    <col min="35" max="35" width="42.28125" style="1" customWidth="1"/>
    <col min="36" max="36" width="2.574219" style="1" customWidth="1"/>
    <col min="37" max="37" width="2.574219" style="1" customWidth="1"/>
    <col min="38" max="38" width="8.851563" style="1" customWidth="1"/>
    <col min="39" max="39" width="3.574219" style="1" customWidth="1"/>
    <col min="40" max="40" width="14.28125" style="1" customWidth="1"/>
    <col min="41" max="41" width="8.003906" style="1" customWidth="1"/>
    <col min="42" max="42" width="4.421875" style="1" customWidth="1"/>
    <col min="43" max="43" width="16.71094" style="1" hidden="1" customWidth="1"/>
    <col min="44" max="44" width="14.57422" style="1" customWidth="1"/>
    <col min="45" max="45" width="27.71094" style="1" hidden="1" customWidth="1"/>
    <col min="46" max="46" width="27.71094" style="1" hidden="1" customWidth="1"/>
    <col min="47" max="47" width="27.71094" style="1" hidden="1" customWidth="1"/>
    <col min="48" max="48" width="23.14063" style="1" hidden="1" customWidth="1"/>
    <col min="49" max="49" width="23.14063" style="1" hidden="1" customWidth="1"/>
    <col min="50" max="50" width="26.71094" style="1" hidden="1" customWidth="1"/>
    <col min="51" max="51" width="26.71094" style="1" hidden="1" customWidth="1"/>
    <col min="52" max="52" width="23.14063" style="1" hidden="1" customWidth="1"/>
    <col min="53" max="53" width="20.57422" style="1" hidden="1" customWidth="1"/>
    <col min="54" max="54" width="26.71094" style="1" hidden="1" customWidth="1"/>
    <col min="55" max="55" width="23.14063" style="1" hidden="1" customWidth="1"/>
    <col min="56" max="56" width="20.57422" style="1" hidden="1" customWidth="1"/>
    <col min="57" max="57" width="71.14063" style="1" customWidth="1"/>
    <col min="71" max="71" width="9.140625" style="1" hidden="1"/>
    <col min="72" max="72" width="9.140625" style="1" hidden="1"/>
    <col min="73" max="73" width="9.140625" style="1" hidden="1"/>
    <col min="74" max="74" width="9.140625" style="1" hidden="1"/>
    <col min="75" max="75" width="9.140625" style="1" hidden="1"/>
    <col min="76" max="76" width="9.140625" style="1" hidden="1"/>
    <col min="77" max="77" width="9.140625" style="1" hidden="1"/>
    <col min="78" max="78" width="9.140625" style="1" hidden="1"/>
    <col min="79" max="79" width="9.140625" style="1" hidden="1"/>
    <col min="80" max="80" width="9.140625" style="1" hidden="1"/>
    <col min="81" max="81" width="9.140625" style="1" hidden="1"/>
    <col min="82" max="82" width="9.140625" style="1" hidden="1"/>
    <col min="83" max="83" width="9.140625" style="1" hidden="1"/>
    <col min="84" max="84" width="9.140625" style="1" hidden="1"/>
    <col min="85" max="85" width="9.140625" style="1" hidden="1"/>
    <col min="86" max="86" width="9.140625" style="1" hidden="1"/>
    <col min="87" max="87" width="9.140625" style="1" hidden="1"/>
    <col min="88" max="88" width="9.140625" style="1" hidden="1"/>
    <col min="89" max="89" width="9.140625" style="1" hidden="1"/>
    <col min="90" max="90" width="9.140625" style="1" hidden="1"/>
    <col min="91" max="91" width="9.140625" style="1" hidden="1"/>
  </cols>
  <sheetData>
    <row r="1">
      <c r="A1" s="15" t="s">
        <v>0</v>
      </c>
      <c r="AZ1" s="15" t="s">
        <v>1</v>
      </c>
      <c r="BA1" s="15" t="s">
        <v>2</v>
      </c>
      <c r="BB1" s="15" t="s">
        <v>3</v>
      </c>
      <c r="BT1" s="15" t="s">
        <v>4</v>
      </c>
      <c r="BU1" s="15" t="s">
        <v>4</v>
      </c>
      <c r="BV1" s="15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6" t="s">
        <v>6</v>
      </c>
      <c r="BT2" s="16" t="s">
        <v>7</v>
      </c>
    </row>
    <row r="3" s="1" customFormat="1" ht="6.96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9"/>
      <c r="BS3" s="16" t="s">
        <v>6</v>
      </c>
      <c r="BT3" s="16" t="s">
        <v>8</v>
      </c>
    </row>
    <row r="4" s="1" customFormat="1" ht="24.96" customHeight="1">
      <c r="B4" s="20"/>
      <c r="C4" s="21"/>
      <c r="D4" s="22" t="s">
        <v>9</v>
      </c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19"/>
      <c r="AS4" s="23" t="s">
        <v>10</v>
      </c>
      <c r="BE4" s="24" t="s">
        <v>11</v>
      </c>
      <c r="BS4" s="16" t="s">
        <v>12</v>
      </c>
    </row>
    <row r="5" s="1" customFormat="1" ht="12" customHeight="1">
      <c r="B5" s="20"/>
      <c r="C5" s="21"/>
      <c r="D5" s="25" t="s">
        <v>13</v>
      </c>
      <c r="E5" s="21"/>
      <c r="F5" s="21"/>
      <c r="G5" s="21"/>
      <c r="H5" s="21"/>
      <c r="I5" s="21"/>
      <c r="J5" s="21"/>
      <c r="K5" s="26" t="s">
        <v>14</v>
      </c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  <c r="AN5" s="21"/>
      <c r="AO5" s="21"/>
      <c r="AP5" s="21"/>
      <c r="AQ5" s="21"/>
      <c r="AR5" s="19"/>
      <c r="BE5" s="27" t="s">
        <v>15</v>
      </c>
      <c r="BS5" s="16" t="s">
        <v>6</v>
      </c>
    </row>
    <row r="6" s="1" customFormat="1" ht="36.96" customHeight="1">
      <c r="B6" s="20"/>
      <c r="C6" s="21"/>
      <c r="D6" s="28" t="s">
        <v>16</v>
      </c>
      <c r="E6" s="21"/>
      <c r="F6" s="21"/>
      <c r="G6" s="21"/>
      <c r="H6" s="21"/>
      <c r="I6" s="21"/>
      <c r="J6" s="21"/>
      <c r="K6" s="29" t="s">
        <v>17</v>
      </c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19"/>
      <c r="BE6" s="30"/>
      <c r="BS6" s="16" t="s">
        <v>6</v>
      </c>
    </row>
    <row r="7" s="1" customFormat="1" ht="12" customHeight="1">
      <c r="B7" s="20"/>
      <c r="C7" s="21"/>
      <c r="D7" s="31" t="s">
        <v>18</v>
      </c>
      <c r="E7" s="21"/>
      <c r="F7" s="21"/>
      <c r="G7" s="21"/>
      <c r="H7" s="21"/>
      <c r="I7" s="21"/>
      <c r="J7" s="21"/>
      <c r="K7" s="26" t="s">
        <v>1</v>
      </c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31" t="s">
        <v>19</v>
      </c>
      <c r="AL7" s="21"/>
      <c r="AM7" s="21"/>
      <c r="AN7" s="26" t="s">
        <v>1</v>
      </c>
      <c r="AO7" s="21"/>
      <c r="AP7" s="21"/>
      <c r="AQ7" s="21"/>
      <c r="AR7" s="19"/>
      <c r="BE7" s="30"/>
      <c r="BS7" s="16" t="s">
        <v>6</v>
      </c>
    </row>
    <row r="8" s="1" customFormat="1" ht="12" customHeight="1">
      <c r="B8" s="20"/>
      <c r="C8" s="21"/>
      <c r="D8" s="31" t="s">
        <v>20</v>
      </c>
      <c r="E8" s="21"/>
      <c r="F8" s="21"/>
      <c r="G8" s="21"/>
      <c r="H8" s="21"/>
      <c r="I8" s="21"/>
      <c r="J8" s="21"/>
      <c r="K8" s="26" t="s">
        <v>21</v>
      </c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31" t="s">
        <v>22</v>
      </c>
      <c r="AL8" s="21"/>
      <c r="AM8" s="21"/>
      <c r="AN8" s="32" t="s">
        <v>23</v>
      </c>
      <c r="AO8" s="21"/>
      <c r="AP8" s="21"/>
      <c r="AQ8" s="21"/>
      <c r="AR8" s="19"/>
      <c r="BE8" s="30"/>
      <c r="BS8" s="16" t="s">
        <v>6</v>
      </c>
    </row>
    <row r="9" s="1" customFormat="1" ht="14.4" customHeight="1">
      <c r="B9" s="20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19"/>
      <c r="BE9" s="30"/>
      <c r="BS9" s="16" t="s">
        <v>6</v>
      </c>
    </row>
    <row r="10" s="1" customFormat="1" ht="12" customHeight="1">
      <c r="B10" s="20"/>
      <c r="C10" s="21"/>
      <c r="D10" s="31" t="s">
        <v>24</v>
      </c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31" t="s">
        <v>25</v>
      </c>
      <c r="AL10" s="21"/>
      <c r="AM10" s="21"/>
      <c r="AN10" s="26" t="s">
        <v>1</v>
      </c>
      <c r="AO10" s="21"/>
      <c r="AP10" s="21"/>
      <c r="AQ10" s="21"/>
      <c r="AR10" s="19"/>
      <c r="BE10" s="30"/>
      <c r="BS10" s="16" t="s">
        <v>6</v>
      </c>
    </row>
    <row r="11" s="1" customFormat="1" ht="18.48" customHeight="1">
      <c r="B11" s="20"/>
      <c r="C11" s="21"/>
      <c r="D11" s="21"/>
      <c r="E11" s="26" t="s">
        <v>26</v>
      </c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31" t="s">
        <v>27</v>
      </c>
      <c r="AL11" s="21"/>
      <c r="AM11" s="21"/>
      <c r="AN11" s="26" t="s">
        <v>1</v>
      </c>
      <c r="AO11" s="21"/>
      <c r="AP11" s="21"/>
      <c r="AQ11" s="21"/>
      <c r="AR11" s="19"/>
      <c r="BE11" s="30"/>
      <c r="BS11" s="16" t="s">
        <v>6</v>
      </c>
    </row>
    <row r="12" s="1" customFormat="1" ht="6.96" customHeight="1">
      <c r="B12" s="20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19"/>
      <c r="BE12" s="30"/>
      <c r="BS12" s="16" t="s">
        <v>6</v>
      </c>
    </row>
    <row r="13" s="1" customFormat="1" ht="12" customHeight="1">
      <c r="B13" s="20"/>
      <c r="C13" s="21"/>
      <c r="D13" s="31" t="s">
        <v>28</v>
      </c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31" t="s">
        <v>25</v>
      </c>
      <c r="AL13" s="21"/>
      <c r="AM13" s="21"/>
      <c r="AN13" s="33" t="s">
        <v>29</v>
      </c>
      <c r="AO13" s="21"/>
      <c r="AP13" s="21"/>
      <c r="AQ13" s="21"/>
      <c r="AR13" s="19"/>
      <c r="BE13" s="30"/>
      <c r="BS13" s="16" t="s">
        <v>6</v>
      </c>
    </row>
    <row r="14">
      <c r="B14" s="20"/>
      <c r="C14" s="21"/>
      <c r="D14" s="21"/>
      <c r="E14" s="33" t="s">
        <v>29</v>
      </c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1" t="s">
        <v>27</v>
      </c>
      <c r="AL14" s="21"/>
      <c r="AM14" s="21"/>
      <c r="AN14" s="33" t="s">
        <v>29</v>
      </c>
      <c r="AO14" s="21"/>
      <c r="AP14" s="21"/>
      <c r="AQ14" s="21"/>
      <c r="AR14" s="19"/>
      <c r="BE14" s="30"/>
      <c r="BS14" s="16" t="s">
        <v>6</v>
      </c>
    </row>
    <row r="15" s="1" customFormat="1" ht="6.96" customHeight="1">
      <c r="B15" s="20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19"/>
      <c r="BE15" s="30"/>
      <c r="BS15" s="16" t="s">
        <v>4</v>
      </c>
    </row>
    <row r="16" s="1" customFormat="1" ht="12" customHeight="1">
      <c r="B16" s="20"/>
      <c r="C16" s="21"/>
      <c r="D16" s="31" t="s">
        <v>30</v>
      </c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31" t="s">
        <v>25</v>
      </c>
      <c r="AL16" s="21"/>
      <c r="AM16" s="21"/>
      <c r="AN16" s="26" t="s">
        <v>1</v>
      </c>
      <c r="AO16" s="21"/>
      <c r="AP16" s="21"/>
      <c r="AQ16" s="21"/>
      <c r="AR16" s="19"/>
      <c r="BE16" s="30"/>
      <c r="BS16" s="16" t="s">
        <v>4</v>
      </c>
    </row>
    <row r="17" s="1" customFormat="1" ht="18.48" customHeight="1">
      <c r="B17" s="20"/>
      <c r="C17" s="21"/>
      <c r="D17" s="21"/>
      <c r="E17" s="26" t="s">
        <v>31</v>
      </c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31" t="s">
        <v>27</v>
      </c>
      <c r="AL17" s="21"/>
      <c r="AM17" s="21"/>
      <c r="AN17" s="26" t="s">
        <v>1</v>
      </c>
      <c r="AO17" s="21"/>
      <c r="AP17" s="21"/>
      <c r="AQ17" s="21"/>
      <c r="AR17" s="19"/>
      <c r="BE17" s="30"/>
      <c r="BS17" s="16" t="s">
        <v>32</v>
      </c>
    </row>
    <row r="18" s="1" customFormat="1" ht="6.96" customHeight="1">
      <c r="B18" s="20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19"/>
      <c r="BE18" s="30"/>
      <c r="BS18" s="16" t="s">
        <v>6</v>
      </c>
    </row>
    <row r="19" s="1" customFormat="1" ht="12" customHeight="1">
      <c r="B19" s="20"/>
      <c r="C19" s="21"/>
      <c r="D19" s="31" t="s">
        <v>33</v>
      </c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31" t="s">
        <v>25</v>
      </c>
      <c r="AL19" s="21"/>
      <c r="AM19" s="21"/>
      <c r="AN19" s="26" t="s">
        <v>1</v>
      </c>
      <c r="AO19" s="21"/>
      <c r="AP19" s="21"/>
      <c r="AQ19" s="21"/>
      <c r="AR19" s="19"/>
      <c r="BE19" s="30"/>
      <c r="BS19" s="16" t="s">
        <v>6</v>
      </c>
    </row>
    <row r="20" s="1" customFormat="1" ht="18.48" customHeight="1">
      <c r="B20" s="20"/>
      <c r="C20" s="21"/>
      <c r="D20" s="21"/>
      <c r="E20" s="26" t="s">
        <v>34</v>
      </c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31" t="s">
        <v>27</v>
      </c>
      <c r="AL20" s="21"/>
      <c r="AM20" s="21"/>
      <c r="AN20" s="26" t="s">
        <v>1</v>
      </c>
      <c r="AO20" s="21"/>
      <c r="AP20" s="21"/>
      <c r="AQ20" s="21"/>
      <c r="AR20" s="19"/>
      <c r="BE20" s="30"/>
      <c r="BS20" s="16" t="s">
        <v>32</v>
      </c>
    </row>
    <row r="21" s="1" customFormat="1" ht="6.96" customHeight="1">
      <c r="B21" s="20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19"/>
      <c r="BE21" s="30"/>
    </row>
    <row r="22" s="1" customFormat="1" ht="12" customHeight="1">
      <c r="B22" s="20"/>
      <c r="C22" s="21"/>
      <c r="D22" s="31" t="s">
        <v>35</v>
      </c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19"/>
      <c r="BE22" s="30"/>
    </row>
    <row r="23" s="1" customFormat="1" ht="14.4" customHeight="1">
      <c r="B23" s="20"/>
      <c r="C23" s="21"/>
      <c r="D23" s="21"/>
      <c r="E23" s="35" t="s">
        <v>1</v>
      </c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35"/>
      <c r="AK23" s="35"/>
      <c r="AL23" s="35"/>
      <c r="AM23" s="35"/>
      <c r="AN23" s="35"/>
      <c r="AO23" s="21"/>
      <c r="AP23" s="21"/>
      <c r="AQ23" s="21"/>
      <c r="AR23" s="19"/>
      <c r="BE23" s="30"/>
    </row>
    <row r="24" s="1" customFormat="1" ht="6.96" customHeight="1">
      <c r="B24" s="20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19"/>
      <c r="BE24" s="30"/>
    </row>
    <row r="25" s="1" customFormat="1" ht="6.96" customHeight="1">
      <c r="B25" s="20"/>
      <c r="C25" s="21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6"/>
      <c r="AM25" s="36"/>
      <c r="AN25" s="36"/>
      <c r="AO25" s="36"/>
      <c r="AP25" s="21"/>
      <c r="AQ25" s="21"/>
      <c r="AR25" s="19"/>
      <c r="BE25" s="30"/>
    </row>
    <row r="26" s="2" customFormat="1" ht="25.92" customHeight="1">
      <c r="A26" s="37"/>
      <c r="B26" s="38"/>
      <c r="C26" s="39"/>
      <c r="D26" s="40" t="s">
        <v>36</v>
      </c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  <c r="AF26" s="41"/>
      <c r="AG26" s="41"/>
      <c r="AH26" s="41"/>
      <c r="AI26" s="41"/>
      <c r="AJ26" s="41"/>
      <c r="AK26" s="42">
        <f>ROUND(AG94,2)</f>
        <v>0</v>
      </c>
      <c r="AL26" s="41"/>
      <c r="AM26" s="41"/>
      <c r="AN26" s="41"/>
      <c r="AO26" s="41"/>
      <c r="AP26" s="39"/>
      <c r="AQ26" s="39"/>
      <c r="AR26" s="43"/>
      <c r="BE26" s="30"/>
    </row>
    <row r="27" s="2" customFormat="1" ht="6.96" customHeight="1">
      <c r="A27" s="37"/>
      <c r="B27" s="38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43"/>
      <c r="BE27" s="30"/>
    </row>
    <row r="28" s="2" customFormat="1">
      <c r="A28" s="37"/>
      <c r="B28" s="38"/>
      <c r="C28" s="39"/>
      <c r="D28" s="39"/>
      <c r="E28" s="39"/>
      <c r="F28" s="39"/>
      <c r="G28" s="39"/>
      <c r="H28" s="39"/>
      <c r="I28" s="39"/>
      <c r="J28" s="39"/>
      <c r="K28" s="39"/>
      <c r="L28" s="44" t="s">
        <v>37</v>
      </c>
      <c r="M28" s="44"/>
      <c r="N28" s="44"/>
      <c r="O28" s="44"/>
      <c r="P28" s="44"/>
      <c r="Q28" s="39"/>
      <c r="R28" s="39"/>
      <c r="S28" s="39"/>
      <c r="T28" s="39"/>
      <c r="U28" s="39"/>
      <c r="V28" s="39"/>
      <c r="W28" s="44" t="s">
        <v>38</v>
      </c>
      <c r="X28" s="44"/>
      <c r="Y28" s="44"/>
      <c r="Z28" s="44"/>
      <c r="AA28" s="44"/>
      <c r="AB28" s="44"/>
      <c r="AC28" s="44"/>
      <c r="AD28" s="44"/>
      <c r="AE28" s="44"/>
      <c r="AF28" s="39"/>
      <c r="AG28" s="39"/>
      <c r="AH28" s="39"/>
      <c r="AI28" s="39"/>
      <c r="AJ28" s="39"/>
      <c r="AK28" s="44" t="s">
        <v>39</v>
      </c>
      <c r="AL28" s="44"/>
      <c r="AM28" s="44"/>
      <c r="AN28" s="44"/>
      <c r="AO28" s="44"/>
      <c r="AP28" s="39"/>
      <c r="AQ28" s="39"/>
      <c r="AR28" s="43"/>
      <c r="BE28" s="30"/>
    </row>
    <row r="29" s="3" customFormat="1" ht="14.4" customHeight="1">
      <c r="A29" s="3"/>
      <c r="B29" s="45"/>
      <c r="C29" s="46"/>
      <c r="D29" s="31" t="s">
        <v>40</v>
      </c>
      <c r="E29" s="46"/>
      <c r="F29" s="31" t="s">
        <v>41</v>
      </c>
      <c r="G29" s="46"/>
      <c r="H29" s="46"/>
      <c r="I29" s="46"/>
      <c r="J29" s="46"/>
      <c r="K29" s="46"/>
      <c r="L29" s="47">
        <v>0.20999999999999999</v>
      </c>
      <c r="M29" s="46"/>
      <c r="N29" s="46"/>
      <c r="O29" s="46"/>
      <c r="P29" s="46"/>
      <c r="Q29" s="46"/>
      <c r="R29" s="46"/>
      <c r="S29" s="46"/>
      <c r="T29" s="46"/>
      <c r="U29" s="46"/>
      <c r="V29" s="46"/>
      <c r="W29" s="48">
        <f>ROUND(AZ94, 2)</f>
        <v>0</v>
      </c>
      <c r="X29" s="46"/>
      <c r="Y29" s="46"/>
      <c r="Z29" s="46"/>
      <c r="AA29" s="46"/>
      <c r="AB29" s="46"/>
      <c r="AC29" s="46"/>
      <c r="AD29" s="46"/>
      <c r="AE29" s="46"/>
      <c r="AF29" s="46"/>
      <c r="AG29" s="46"/>
      <c r="AH29" s="46"/>
      <c r="AI29" s="46"/>
      <c r="AJ29" s="46"/>
      <c r="AK29" s="48">
        <f>ROUND(AV94, 2)</f>
        <v>0</v>
      </c>
      <c r="AL29" s="46"/>
      <c r="AM29" s="46"/>
      <c r="AN29" s="46"/>
      <c r="AO29" s="46"/>
      <c r="AP29" s="46"/>
      <c r="AQ29" s="46"/>
      <c r="AR29" s="49"/>
      <c r="BE29" s="50"/>
    </row>
    <row r="30" s="3" customFormat="1" ht="14.4" customHeight="1">
      <c r="A30" s="3"/>
      <c r="B30" s="45"/>
      <c r="C30" s="46"/>
      <c r="D30" s="46"/>
      <c r="E30" s="46"/>
      <c r="F30" s="31" t="s">
        <v>42</v>
      </c>
      <c r="G30" s="46"/>
      <c r="H30" s="46"/>
      <c r="I30" s="46"/>
      <c r="J30" s="46"/>
      <c r="K30" s="46"/>
      <c r="L30" s="47">
        <v>0.12</v>
      </c>
      <c r="M30" s="46"/>
      <c r="N30" s="46"/>
      <c r="O30" s="46"/>
      <c r="P30" s="46"/>
      <c r="Q30" s="46"/>
      <c r="R30" s="46"/>
      <c r="S30" s="46"/>
      <c r="T30" s="46"/>
      <c r="U30" s="46"/>
      <c r="V30" s="46"/>
      <c r="W30" s="48">
        <f>ROUND(BA94, 2)</f>
        <v>0</v>
      </c>
      <c r="X30" s="46"/>
      <c r="Y30" s="46"/>
      <c r="Z30" s="46"/>
      <c r="AA30" s="46"/>
      <c r="AB30" s="46"/>
      <c r="AC30" s="46"/>
      <c r="AD30" s="46"/>
      <c r="AE30" s="46"/>
      <c r="AF30" s="46"/>
      <c r="AG30" s="46"/>
      <c r="AH30" s="46"/>
      <c r="AI30" s="46"/>
      <c r="AJ30" s="46"/>
      <c r="AK30" s="48">
        <f>ROUND(AW94, 2)</f>
        <v>0</v>
      </c>
      <c r="AL30" s="46"/>
      <c r="AM30" s="46"/>
      <c r="AN30" s="46"/>
      <c r="AO30" s="46"/>
      <c r="AP30" s="46"/>
      <c r="AQ30" s="46"/>
      <c r="AR30" s="49"/>
      <c r="BE30" s="50"/>
    </row>
    <row r="31" hidden="1" s="3" customFormat="1" ht="14.4" customHeight="1">
      <c r="A31" s="3"/>
      <c r="B31" s="45"/>
      <c r="C31" s="46"/>
      <c r="D31" s="46"/>
      <c r="E31" s="46"/>
      <c r="F31" s="31" t="s">
        <v>43</v>
      </c>
      <c r="G31" s="46"/>
      <c r="H31" s="46"/>
      <c r="I31" s="46"/>
      <c r="J31" s="46"/>
      <c r="K31" s="46"/>
      <c r="L31" s="47">
        <v>0.20999999999999999</v>
      </c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8">
        <f>ROUND(BB94, 2)</f>
        <v>0</v>
      </c>
      <c r="X31" s="46"/>
      <c r="Y31" s="46"/>
      <c r="Z31" s="46"/>
      <c r="AA31" s="46"/>
      <c r="AB31" s="46"/>
      <c r="AC31" s="46"/>
      <c r="AD31" s="46"/>
      <c r="AE31" s="46"/>
      <c r="AF31" s="46"/>
      <c r="AG31" s="46"/>
      <c r="AH31" s="46"/>
      <c r="AI31" s="46"/>
      <c r="AJ31" s="46"/>
      <c r="AK31" s="48">
        <v>0</v>
      </c>
      <c r="AL31" s="46"/>
      <c r="AM31" s="46"/>
      <c r="AN31" s="46"/>
      <c r="AO31" s="46"/>
      <c r="AP31" s="46"/>
      <c r="AQ31" s="46"/>
      <c r="AR31" s="49"/>
      <c r="BE31" s="50"/>
    </row>
    <row r="32" hidden="1" s="3" customFormat="1" ht="14.4" customHeight="1">
      <c r="A32" s="3"/>
      <c r="B32" s="45"/>
      <c r="C32" s="46"/>
      <c r="D32" s="46"/>
      <c r="E32" s="46"/>
      <c r="F32" s="31" t="s">
        <v>44</v>
      </c>
      <c r="G32" s="46"/>
      <c r="H32" s="46"/>
      <c r="I32" s="46"/>
      <c r="J32" s="46"/>
      <c r="K32" s="46"/>
      <c r="L32" s="47">
        <v>0.12</v>
      </c>
      <c r="M32" s="46"/>
      <c r="N32" s="46"/>
      <c r="O32" s="46"/>
      <c r="P32" s="46"/>
      <c r="Q32" s="46"/>
      <c r="R32" s="46"/>
      <c r="S32" s="46"/>
      <c r="T32" s="46"/>
      <c r="U32" s="46"/>
      <c r="V32" s="46"/>
      <c r="W32" s="48">
        <f>ROUND(BC94, 2)</f>
        <v>0</v>
      </c>
      <c r="X32" s="46"/>
      <c r="Y32" s="46"/>
      <c r="Z32" s="46"/>
      <c r="AA32" s="46"/>
      <c r="AB32" s="46"/>
      <c r="AC32" s="46"/>
      <c r="AD32" s="46"/>
      <c r="AE32" s="46"/>
      <c r="AF32" s="46"/>
      <c r="AG32" s="46"/>
      <c r="AH32" s="46"/>
      <c r="AI32" s="46"/>
      <c r="AJ32" s="46"/>
      <c r="AK32" s="48">
        <v>0</v>
      </c>
      <c r="AL32" s="46"/>
      <c r="AM32" s="46"/>
      <c r="AN32" s="46"/>
      <c r="AO32" s="46"/>
      <c r="AP32" s="46"/>
      <c r="AQ32" s="46"/>
      <c r="AR32" s="49"/>
      <c r="BE32" s="50"/>
    </row>
    <row r="33" hidden="1" s="3" customFormat="1" ht="14.4" customHeight="1">
      <c r="A33" s="3"/>
      <c r="B33" s="45"/>
      <c r="C33" s="46"/>
      <c r="D33" s="46"/>
      <c r="E33" s="46"/>
      <c r="F33" s="31" t="s">
        <v>45</v>
      </c>
      <c r="G33" s="46"/>
      <c r="H33" s="46"/>
      <c r="I33" s="46"/>
      <c r="J33" s="46"/>
      <c r="K33" s="46"/>
      <c r="L33" s="47">
        <v>0</v>
      </c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8">
        <f>ROUND(BD94, 2)</f>
        <v>0</v>
      </c>
      <c r="X33" s="46"/>
      <c r="Y33" s="46"/>
      <c r="Z33" s="46"/>
      <c r="AA33" s="46"/>
      <c r="AB33" s="46"/>
      <c r="AC33" s="46"/>
      <c r="AD33" s="46"/>
      <c r="AE33" s="46"/>
      <c r="AF33" s="46"/>
      <c r="AG33" s="46"/>
      <c r="AH33" s="46"/>
      <c r="AI33" s="46"/>
      <c r="AJ33" s="46"/>
      <c r="AK33" s="48">
        <v>0</v>
      </c>
      <c r="AL33" s="46"/>
      <c r="AM33" s="46"/>
      <c r="AN33" s="46"/>
      <c r="AO33" s="46"/>
      <c r="AP33" s="46"/>
      <c r="AQ33" s="46"/>
      <c r="AR33" s="49"/>
      <c r="BE33" s="50"/>
    </row>
    <row r="34" s="2" customFormat="1" ht="6.96" customHeight="1">
      <c r="A34" s="37"/>
      <c r="B34" s="38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39"/>
      <c r="AI34" s="39"/>
      <c r="AJ34" s="39"/>
      <c r="AK34" s="39"/>
      <c r="AL34" s="39"/>
      <c r="AM34" s="39"/>
      <c r="AN34" s="39"/>
      <c r="AO34" s="39"/>
      <c r="AP34" s="39"/>
      <c r="AQ34" s="39"/>
      <c r="AR34" s="43"/>
      <c r="BE34" s="30"/>
    </row>
    <row r="35" s="2" customFormat="1" ht="25.92" customHeight="1">
      <c r="A35" s="37"/>
      <c r="B35" s="38"/>
      <c r="C35" s="51"/>
      <c r="D35" s="52" t="s">
        <v>46</v>
      </c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4" t="s">
        <v>47</v>
      </c>
      <c r="U35" s="53"/>
      <c r="V35" s="53"/>
      <c r="W35" s="53"/>
      <c r="X35" s="55" t="s">
        <v>48</v>
      </c>
      <c r="Y35" s="53"/>
      <c r="Z35" s="53"/>
      <c r="AA35" s="53"/>
      <c r="AB35" s="53"/>
      <c r="AC35" s="53"/>
      <c r="AD35" s="53"/>
      <c r="AE35" s="53"/>
      <c r="AF35" s="53"/>
      <c r="AG35" s="53"/>
      <c r="AH35" s="53"/>
      <c r="AI35" s="53"/>
      <c r="AJ35" s="53"/>
      <c r="AK35" s="56">
        <f>SUM(AK26:AK33)</f>
        <v>0</v>
      </c>
      <c r="AL35" s="53"/>
      <c r="AM35" s="53"/>
      <c r="AN35" s="53"/>
      <c r="AO35" s="57"/>
      <c r="AP35" s="51"/>
      <c r="AQ35" s="51"/>
      <c r="AR35" s="43"/>
      <c r="BE35" s="37"/>
    </row>
    <row r="36" s="2" customFormat="1" ht="6.96" customHeight="1">
      <c r="A36" s="37"/>
      <c r="B36" s="38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39"/>
      <c r="AJ36" s="39"/>
      <c r="AK36" s="39"/>
      <c r="AL36" s="39"/>
      <c r="AM36" s="39"/>
      <c r="AN36" s="39"/>
      <c r="AO36" s="39"/>
      <c r="AP36" s="39"/>
      <c r="AQ36" s="39"/>
      <c r="AR36" s="43"/>
      <c r="BE36" s="37"/>
    </row>
    <row r="37" s="2" customFormat="1" ht="14.4" customHeight="1">
      <c r="A37" s="37"/>
      <c r="B37" s="38"/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  <c r="AF37" s="39"/>
      <c r="AG37" s="39"/>
      <c r="AH37" s="39"/>
      <c r="AI37" s="39"/>
      <c r="AJ37" s="39"/>
      <c r="AK37" s="39"/>
      <c r="AL37" s="39"/>
      <c r="AM37" s="39"/>
      <c r="AN37" s="39"/>
      <c r="AO37" s="39"/>
      <c r="AP37" s="39"/>
      <c r="AQ37" s="39"/>
      <c r="AR37" s="43"/>
      <c r="BE37" s="37"/>
    </row>
    <row r="38" s="1" customFormat="1" ht="14.4" customHeight="1">
      <c r="B38" s="20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21"/>
      <c r="AK38" s="21"/>
      <c r="AL38" s="21"/>
      <c r="AM38" s="21"/>
      <c r="AN38" s="21"/>
      <c r="AO38" s="21"/>
      <c r="AP38" s="21"/>
      <c r="AQ38" s="21"/>
      <c r="AR38" s="19"/>
    </row>
    <row r="39" s="1" customFormat="1" ht="14.4" customHeight="1">
      <c r="B39" s="20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  <c r="AK39" s="21"/>
      <c r="AL39" s="21"/>
      <c r="AM39" s="21"/>
      <c r="AN39" s="21"/>
      <c r="AO39" s="21"/>
      <c r="AP39" s="21"/>
      <c r="AQ39" s="21"/>
      <c r="AR39" s="19"/>
    </row>
    <row r="40" s="1" customFormat="1" ht="14.4" customHeight="1">
      <c r="B40" s="20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21"/>
      <c r="AJ40" s="21"/>
      <c r="AK40" s="21"/>
      <c r="AL40" s="21"/>
      <c r="AM40" s="21"/>
      <c r="AN40" s="21"/>
      <c r="AO40" s="21"/>
      <c r="AP40" s="21"/>
      <c r="AQ40" s="21"/>
      <c r="AR40" s="19"/>
    </row>
    <row r="41" s="1" customFormat="1" ht="14.4" customHeight="1">
      <c r="B41" s="20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1"/>
      <c r="AJ41" s="21"/>
      <c r="AK41" s="21"/>
      <c r="AL41" s="21"/>
      <c r="AM41" s="21"/>
      <c r="AN41" s="21"/>
      <c r="AO41" s="21"/>
      <c r="AP41" s="21"/>
      <c r="AQ41" s="21"/>
      <c r="AR41" s="19"/>
    </row>
    <row r="42" s="1" customFormat="1" ht="14.4" customHeight="1">
      <c r="B42" s="20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  <c r="AJ42" s="21"/>
      <c r="AK42" s="21"/>
      <c r="AL42" s="21"/>
      <c r="AM42" s="21"/>
      <c r="AN42" s="21"/>
      <c r="AO42" s="21"/>
      <c r="AP42" s="21"/>
      <c r="AQ42" s="21"/>
      <c r="AR42" s="19"/>
    </row>
    <row r="43" s="1" customFormat="1" ht="14.4" customHeight="1">
      <c r="B43" s="20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  <c r="AH43" s="21"/>
      <c r="AI43" s="21"/>
      <c r="AJ43" s="21"/>
      <c r="AK43" s="21"/>
      <c r="AL43" s="21"/>
      <c r="AM43" s="21"/>
      <c r="AN43" s="21"/>
      <c r="AO43" s="21"/>
      <c r="AP43" s="21"/>
      <c r="AQ43" s="21"/>
      <c r="AR43" s="19"/>
    </row>
    <row r="44" s="1" customFormat="1" ht="14.4" customHeight="1">
      <c r="B44" s="20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  <c r="AJ44" s="21"/>
      <c r="AK44" s="21"/>
      <c r="AL44" s="21"/>
      <c r="AM44" s="21"/>
      <c r="AN44" s="21"/>
      <c r="AO44" s="21"/>
      <c r="AP44" s="21"/>
      <c r="AQ44" s="21"/>
      <c r="AR44" s="19"/>
    </row>
    <row r="45" s="1" customFormat="1" ht="14.4" customHeight="1">
      <c r="B45" s="20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21"/>
      <c r="AI45" s="21"/>
      <c r="AJ45" s="21"/>
      <c r="AK45" s="21"/>
      <c r="AL45" s="21"/>
      <c r="AM45" s="21"/>
      <c r="AN45" s="21"/>
      <c r="AO45" s="21"/>
      <c r="AP45" s="21"/>
      <c r="AQ45" s="21"/>
      <c r="AR45" s="19"/>
    </row>
    <row r="46" s="1" customFormat="1" ht="14.4" customHeight="1">
      <c r="B46" s="20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1"/>
      <c r="AJ46" s="21"/>
      <c r="AK46" s="21"/>
      <c r="AL46" s="21"/>
      <c r="AM46" s="21"/>
      <c r="AN46" s="21"/>
      <c r="AO46" s="21"/>
      <c r="AP46" s="21"/>
      <c r="AQ46" s="21"/>
      <c r="AR46" s="19"/>
    </row>
    <row r="47" s="1" customFormat="1" ht="14.4" customHeight="1">
      <c r="B47" s="20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21"/>
      <c r="AJ47" s="21"/>
      <c r="AK47" s="21"/>
      <c r="AL47" s="21"/>
      <c r="AM47" s="21"/>
      <c r="AN47" s="21"/>
      <c r="AO47" s="21"/>
      <c r="AP47" s="21"/>
      <c r="AQ47" s="21"/>
      <c r="AR47" s="19"/>
    </row>
    <row r="48" s="1" customFormat="1" ht="14.4" customHeight="1">
      <c r="B48" s="20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  <c r="AH48" s="21"/>
      <c r="AI48" s="21"/>
      <c r="AJ48" s="21"/>
      <c r="AK48" s="21"/>
      <c r="AL48" s="21"/>
      <c r="AM48" s="21"/>
      <c r="AN48" s="21"/>
      <c r="AO48" s="21"/>
      <c r="AP48" s="21"/>
      <c r="AQ48" s="21"/>
      <c r="AR48" s="19"/>
    </row>
    <row r="49" s="2" customFormat="1" ht="14.4" customHeight="1">
      <c r="B49" s="58"/>
      <c r="C49" s="59"/>
      <c r="D49" s="60" t="s">
        <v>49</v>
      </c>
      <c r="E49" s="61"/>
      <c r="F49" s="61"/>
      <c r="G49" s="61"/>
      <c r="H49" s="61"/>
      <c r="I49" s="61"/>
      <c r="J49" s="61"/>
      <c r="K49" s="61"/>
      <c r="L49" s="61"/>
      <c r="M49" s="61"/>
      <c r="N49" s="61"/>
      <c r="O49" s="61"/>
      <c r="P49" s="61"/>
      <c r="Q49" s="61"/>
      <c r="R49" s="61"/>
      <c r="S49" s="61"/>
      <c r="T49" s="61"/>
      <c r="U49" s="61"/>
      <c r="V49" s="61"/>
      <c r="W49" s="61"/>
      <c r="X49" s="61"/>
      <c r="Y49" s="61"/>
      <c r="Z49" s="61"/>
      <c r="AA49" s="61"/>
      <c r="AB49" s="61"/>
      <c r="AC49" s="61"/>
      <c r="AD49" s="61"/>
      <c r="AE49" s="61"/>
      <c r="AF49" s="61"/>
      <c r="AG49" s="61"/>
      <c r="AH49" s="60" t="s">
        <v>50</v>
      </c>
      <c r="AI49" s="61"/>
      <c r="AJ49" s="61"/>
      <c r="AK49" s="61"/>
      <c r="AL49" s="61"/>
      <c r="AM49" s="61"/>
      <c r="AN49" s="61"/>
      <c r="AO49" s="61"/>
      <c r="AP49" s="59"/>
      <c r="AQ49" s="59"/>
      <c r="AR49" s="62"/>
    </row>
    <row r="50">
      <c r="B50" s="20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21"/>
      <c r="AI50" s="21"/>
      <c r="AJ50" s="21"/>
      <c r="AK50" s="21"/>
      <c r="AL50" s="21"/>
      <c r="AM50" s="21"/>
      <c r="AN50" s="21"/>
      <c r="AO50" s="21"/>
      <c r="AP50" s="21"/>
      <c r="AQ50" s="21"/>
      <c r="AR50" s="19"/>
    </row>
    <row r="51">
      <c r="B51" s="20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  <c r="AH51" s="21"/>
      <c r="AI51" s="21"/>
      <c r="AJ51" s="21"/>
      <c r="AK51" s="21"/>
      <c r="AL51" s="21"/>
      <c r="AM51" s="21"/>
      <c r="AN51" s="21"/>
      <c r="AO51" s="21"/>
      <c r="AP51" s="21"/>
      <c r="AQ51" s="21"/>
      <c r="AR51" s="19"/>
    </row>
    <row r="52">
      <c r="B52" s="20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1"/>
      <c r="AG52" s="21"/>
      <c r="AH52" s="21"/>
      <c r="AI52" s="21"/>
      <c r="AJ52" s="21"/>
      <c r="AK52" s="21"/>
      <c r="AL52" s="21"/>
      <c r="AM52" s="21"/>
      <c r="AN52" s="21"/>
      <c r="AO52" s="21"/>
      <c r="AP52" s="21"/>
      <c r="AQ52" s="21"/>
      <c r="AR52" s="19"/>
    </row>
    <row r="53">
      <c r="B53" s="20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  <c r="AH53" s="21"/>
      <c r="AI53" s="21"/>
      <c r="AJ53" s="21"/>
      <c r="AK53" s="21"/>
      <c r="AL53" s="21"/>
      <c r="AM53" s="21"/>
      <c r="AN53" s="21"/>
      <c r="AO53" s="21"/>
      <c r="AP53" s="21"/>
      <c r="AQ53" s="21"/>
      <c r="AR53" s="19"/>
    </row>
    <row r="54">
      <c r="B54" s="20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21"/>
      <c r="AH54" s="21"/>
      <c r="AI54" s="21"/>
      <c r="AJ54" s="21"/>
      <c r="AK54" s="21"/>
      <c r="AL54" s="21"/>
      <c r="AM54" s="21"/>
      <c r="AN54" s="21"/>
      <c r="AO54" s="21"/>
      <c r="AP54" s="21"/>
      <c r="AQ54" s="21"/>
      <c r="AR54" s="19"/>
    </row>
    <row r="55">
      <c r="B55" s="20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21"/>
      <c r="AH55" s="21"/>
      <c r="AI55" s="21"/>
      <c r="AJ55" s="21"/>
      <c r="AK55" s="21"/>
      <c r="AL55" s="21"/>
      <c r="AM55" s="21"/>
      <c r="AN55" s="21"/>
      <c r="AO55" s="21"/>
      <c r="AP55" s="21"/>
      <c r="AQ55" s="21"/>
      <c r="AR55" s="19"/>
    </row>
    <row r="56">
      <c r="B56" s="20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1"/>
      <c r="AH56" s="21"/>
      <c r="AI56" s="21"/>
      <c r="AJ56" s="21"/>
      <c r="AK56" s="21"/>
      <c r="AL56" s="21"/>
      <c r="AM56" s="21"/>
      <c r="AN56" s="21"/>
      <c r="AO56" s="21"/>
      <c r="AP56" s="21"/>
      <c r="AQ56" s="21"/>
      <c r="AR56" s="19"/>
    </row>
    <row r="57">
      <c r="B57" s="20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  <c r="AE57" s="21"/>
      <c r="AF57" s="21"/>
      <c r="AG57" s="21"/>
      <c r="AH57" s="21"/>
      <c r="AI57" s="21"/>
      <c r="AJ57" s="21"/>
      <c r="AK57" s="21"/>
      <c r="AL57" s="21"/>
      <c r="AM57" s="21"/>
      <c r="AN57" s="21"/>
      <c r="AO57" s="21"/>
      <c r="AP57" s="21"/>
      <c r="AQ57" s="21"/>
      <c r="AR57" s="19"/>
    </row>
    <row r="58">
      <c r="B58" s="20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1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19"/>
    </row>
    <row r="59">
      <c r="B59" s="20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  <c r="AH59" s="21"/>
      <c r="AI59" s="21"/>
      <c r="AJ59" s="21"/>
      <c r="AK59" s="21"/>
      <c r="AL59" s="21"/>
      <c r="AM59" s="21"/>
      <c r="AN59" s="21"/>
      <c r="AO59" s="21"/>
      <c r="AP59" s="21"/>
      <c r="AQ59" s="21"/>
      <c r="AR59" s="19"/>
    </row>
    <row r="60" s="2" customFormat="1">
      <c r="A60" s="37"/>
      <c r="B60" s="38"/>
      <c r="C60" s="39"/>
      <c r="D60" s="63" t="s">
        <v>51</v>
      </c>
      <c r="E60" s="41"/>
      <c r="F60" s="41"/>
      <c r="G60" s="41"/>
      <c r="H60" s="41"/>
      <c r="I60" s="41"/>
      <c r="J60" s="41"/>
      <c r="K60" s="41"/>
      <c r="L60" s="41"/>
      <c r="M60" s="41"/>
      <c r="N60" s="41"/>
      <c r="O60" s="41"/>
      <c r="P60" s="41"/>
      <c r="Q60" s="41"/>
      <c r="R60" s="41"/>
      <c r="S60" s="41"/>
      <c r="T60" s="41"/>
      <c r="U60" s="41"/>
      <c r="V60" s="63" t="s">
        <v>52</v>
      </c>
      <c r="W60" s="41"/>
      <c r="X60" s="41"/>
      <c r="Y60" s="41"/>
      <c r="Z60" s="41"/>
      <c r="AA60" s="41"/>
      <c r="AB60" s="41"/>
      <c r="AC60" s="41"/>
      <c r="AD60" s="41"/>
      <c r="AE60" s="41"/>
      <c r="AF60" s="41"/>
      <c r="AG60" s="41"/>
      <c r="AH60" s="63" t="s">
        <v>51</v>
      </c>
      <c r="AI60" s="41"/>
      <c r="AJ60" s="41"/>
      <c r="AK60" s="41"/>
      <c r="AL60" s="41"/>
      <c r="AM60" s="63" t="s">
        <v>52</v>
      </c>
      <c r="AN60" s="41"/>
      <c r="AO60" s="41"/>
      <c r="AP60" s="39"/>
      <c r="AQ60" s="39"/>
      <c r="AR60" s="43"/>
      <c r="BE60" s="37"/>
    </row>
    <row r="61">
      <c r="B61" s="20"/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  <c r="AE61" s="21"/>
      <c r="AF61" s="21"/>
      <c r="AG61" s="21"/>
      <c r="AH61" s="21"/>
      <c r="AI61" s="21"/>
      <c r="AJ61" s="21"/>
      <c r="AK61" s="21"/>
      <c r="AL61" s="21"/>
      <c r="AM61" s="21"/>
      <c r="AN61" s="21"/>
      <c r="AO61" s="21"/>
      <c r="AP61" s="21"/>
      <c r="AQ61" s="21"/>
      <c r="AR61" s="19"/>
    </row>
    <row r="62">
      <c r="B62" s="20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  <c r="AA62" s="21"/>
      <c r="AB62" s="21"/>
      <c r="AC62" s="21"/>
      <c r="AD62" s="21"/>
      <c r="AE62" s="21"/>
      <c r="AF62" s="21"/>
      <c r="AG62" s="21"/>
      <c r="AH62" s="21"/>
      <c r="AI62" s="21"/>
      <c r="AJ62" s="21"/>
      <c r="AK62" s="21"/>
      <c r="AL62" s="21"/>
      <c r="AM62" s="21"/>
      <c r="AN62" s="21"/>
      <c r="AO62" s="21"/>
      <c r="AP62" s="21"/>
      <c r="AQ62" s="21"/>
      <c r="AR62" s="19"/>
    </row>
    <row r="63">
      <c r="B63" s="20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  <c r="AE63" s="21"/>
      <c r="AF63" s="21"/>
      <c r="AG63" s="21"/>
      <c r="AH63" s="21"/>
      <c r="AI63" s="21"/>
      <c r="AJ63" s="21"/>
      <c r="AK63" s="21"/>
      <c r="AL63" s="21"/>
      <c r="AM63" s="21"/>
      <c r="AN63" s="21"/>
      <c r="AO63" s="21"/>
      <c r="AP63" s="21"/>
      <c r="AQ63" s="21"/>
      <c r="AR63" s="19"/>
    </row>
    <row r="64" s="2" customFormat="1">
      <c r="A64" s="37"/>
      <c r="B64" s="38"/>
      <c r="C64" s="39"/>
      <c r="D64" s="60" t="s">
        <v>53</v>
      </c>
      <c r="E64" s="64"/>
      <c r="F64" s="64"/>
      <c r="G64" s="64"/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4"/>
      <c r="Z64" s="64"/>
      <c r="AA64" s="64"/>
      <c r="AB64" s="64"/>
      <c r="AC64" s="64"/>
      <c r="AD64" s="64"/>
      <c r="AE64" s="64"/>
      <c r="AF64" s="64"/>
      <c r="AG64" s="64"/>
      <c r="AH64" s="60" t="s">
        <v>54</v>
      </c>
      <c r="AI64" s="64"/>
      <c r="AJ64" s="64"/>
      <c r="AK64" s="64"/>
      <c r="AL64" s="64"/>
      <c r="AM64" s="64"/>
      <c r="AN64" s="64"/>
      <c r="AO64" s="64"/>
      <c r="AP64" s="39"/>
      <c r="AQ64" s="39"/>
      <c r="AR64" s="43"/>
      <c r="BE64" s="37"/>
    </row>
    <row r="65">
      <c r="B65" s="20"/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  <c r="AE65" s="21"/>
      <c r="AF65" s="21"/>
      <c r="AG65" s="21"/>
      <c r="AH65" s="21"/>
      <c r="AI65" s="21"/>
      <c r="AJ65" s="21"/>
      <c r="AK65" s="21"/>
      <c r="AL65" s="21"/>
      <c r="AM65" s="21"/>
      <c r="AN65" s="21"/>
      <c r="AO65" s="21"/>
      <c r="AP65" s="21"/>
      <c r="AQ65" s="21"/>
      <c r="AR65" s="19"/>
    </row>
    <row r="66">
      <c r="B66" s="20"/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  <c r="AB66" s="21"/>
      <c r="AC66" s="21"/>
      <c r="AD66" s="21"/>
      <c r="AE66" s="21"/>
      <c r="AF66" s="21"/>
      <c r="AG66" s="21"/>
      <c r="AH66" s="21"/>
      <c r="AI66" s="21"/>
      <c r="AJ66" s="21"/>
      <c r="AK66" s="21"/>
      <c r="AL66" s="21"/>
      <c r="AM66" s="21"/>
      <c r="AN66" s="21"/>
      <c r="AO66" s="21"/>
      <c r="AP66" s="21"/>
      <c r="AQ66" s="21"/>
      <c r="AR66" s="19"/>
    </row>
    <row r="67">
      <c r="B67" s="20"/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21"/>
      <c r="AD67" s="21"/>
      <c r="AE67" s="21"/>
      <c r="AF67" s="21"/>
      <c r="AG67" s="21"/>
      <c r="AH67" s="21"/>
      <c r="AI67" s="21"/>
      <c r="AJ67" s="21"/>
      <c r="AK67" s="21"/>
      <c r="AL67" s="21"/>
      <c r="AM67" s="21"/>
      <c r="AN67" s="21"/>
      <c r="AO67" s="21"/>
      <c r="AP67" s="21"/>
      <c r="AQ67" s="21"/>
      <c r="AR67" s="19"/>
    </row>
    <row r="68">
      <c r="B68" s="20"/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  <c r="AE68" s="21"/>
      <c r="AF68" s="21"/>
      <c r="AG68" s="21"/>
      <c r="AH68" s="21"/>
      <c r="AI68" s="21"/>
      <c r="AJ68" s="21"/>
      <c r="AK68" s="21"/>
      <c r="AL68" s="21"/>
      <c r="AM68" s="21"/>
      <c r="AN68" s="21"/>
      <c r="AO68" s="21"/>
      <c r="AP68" s="21"/>
      <c r="AQ68" s="21"/>
      <c r="AR68" s="19"/>
    </row>
    <row r="69">
      <c r="B69" s="20"/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  <c r="AE69" s="21"/>
      <c r="AF69" s="21"/>
      <c r="AG69" s="21"/>
      <c r="AH69" s="21"/>
      <c r="AI69" s="21"/>
      <c r="AJ69" s="21"/>
      <c r="AK69" s="21"/>
      <c r="AL69" s="21"/>
      <c r="AM69" s="21"/>
      <c r="AN69" s="21"/>
      <c r="AO69" s="21"/>
      <c r="AP69" s="21"/>
      <c r="AQ69" s="21"/>
      <c r="AR69" s="19"/>
    </row>
    <row r="70">
      <c r="B70" s="20"/>
      <c r="C70" s="21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  <c r="AE70" s="21"/>
      <c r="AF70" s="21"/>
      <c r="AG70" s="21"/>
      <c r="AH70" s="21"/>
      <c r="AI70" s="21"/>
      <c r="AJ70" s="21"/>
      <c r="AK70" s="21"/>
      <c r="AL70" s="21"/>
      <c r="AM70" s="21"/>
      <c r="AN70" s="21"/>
      <c r="AO70" s="21"/>
      <c r="AP70" s="21"/>
      <c r="AQ70" s="21"/>
      <c r="AR70" s="19"/>
    </row>
    <row r="71">
      <c r="B71" s="20"/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  <c r="AE71" s="21"/>
      <c r="AF71" s="21"/>
      <c r="AG71" s="21"/>
      <c r="AH71" s="21"/>
      <c r="AI71" s="21"/>
      <c r="AJ71" s="21"/>
      <c r="AK71" s="21"/>
      <c r="AL71" s="21"/>
      <c r="AM71" s="21"/>
      <c r="AN71" s="21"/>
      <c r="AO71" s="21"/>
      <c r="AP71" s="21"/>
      <c r="AQ71" s="21"/>
      <c r="AR71" s="19"/>
    </row>
    <row r="72">
      <c r="B72" s="20"/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  <c r="AE72" s="21"/>
      <c r="AF72" s="21"/>
      <c r="AG72" s="21"/>
      <c r="AH72" s="21"/>
      <c r="AI72" s="21"/>
      <c r="AJ72" s="21"/>
      <c r="AK72" s="21"/>
      <c r="AL72" s="21"/>
      <c r="AM72" s="21"/>
      <c r="AN72" s="21"/>
      <c r="AO72" s="21"/>
      <c r="AP72" s="21"/>
      <c r="AQ72" s="21"/>
      <c r="AR72" s="19"/>
    </row>
    <row r="73">
      <c r="B73" s="20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  <c r="AE73" s="21"/>
      <c r="AF73" s="21"/>
      <c r="AG73" s="21"/>
      <c r="AH73" s="21"/>
      <c r="AI73" s="21"/>
      <c r="AJ73" s="21"/>
      <c r="AK73" s="21"/>
      <c r="AL73" s="21"/>
      <c r="AM73" s="21"/>
      <c r="AN73" s="21"/>
      <c r="AO73" s="21"/>
      <c r="AP73" s="21"/>
      <c r="AQ73" s="21"/>
      <c r="AR73" s="19"/>
    </row>
    <row r="74">
      <c r="B74" s="20"/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  <c r="AE74" s="21"/>
      <c r="AF74" s="21"/>
      <c r="AG74" s="21"/>
      <c r="AH74" s="21"/>
      <c r="AI74" s="21"/>
      <c r="AJ74" s="21"/>
      <c r="AK74" s="21"/>
      <c r="AL74" s="21"/>
      <c r="AM74" s="21"/>
      <c r="AN74" s="21"/>
      <c r="AO74" s="21"/>
      <c r="AP74" s="21"/>
      <c r="AQ74" s="21"/>
      <c r="AR74" s="19"/>
    </row>
    <row r="75" s="2" customFormat="1">
      <c r="A75" s="37"/>
      <c r="B75" s="38"/>
      <c r="C75" s="39"/>
      <c r="D75" s="63" t="s">
        <v>51</v>
      </c>
      <c r="E75" s="41"/>
      <c r="F75" s="41"/>
      <c r="G75" s="41"/>
      <c r="H75" s="41"/>
      <c r="I75" s="41"/>
      <c r="J75" s="41"/>
      <c r="K75" s="41"/>
      <c r="L75" s="41"/>
      <c r="M75" s="41"/>
      <c r="N75" s="41"/>
      <c r="O75" s="41"/>
      <c r="P75" s="41"/>
      <c r="Q75" s="41"/>
      <c r="R75" s="41"/>
      <c r="S75" s="41"/>
      <c r="T75" s="41"/>
      <c r="U75" s="41"/>
      <c r="V75" s="63" t="s">
        <v>52</v>
      </c>
      <c r="W75" s="41"/>
      <c r="X75" s="41"/>
      <c r="Y75" s="41"/>
      <c r="Z75" s="41"/>
      <c r="AA75" s="41"/>
      <c r="AB75" s="41"/>
      <c r="AC75" s="41"/>
      <c r="AD75" s="41"/>
      <c r="AE75" s="41"/>
      <c r="AF75" s="41"/>
      <c r="AG75" s="41"/>
      <c r="AH75" s="63" t="s">
        <v>51</v>
      </c>
      <c r="AI75" s="41"/>
      <c r="AJ75" s="41"/>
      <c r="AK75" s="41"/>
      <c r="AL75" s="41"/>
      <c r="AM75" s="63" t="s">
        <v>52</v>
      </c>
      <c r="AN75" s="41"/>
      <c r="AO75" s="41"/>
      <c r="AP75" s="39"/>
      <c r="AQ75" s="39"/>
      <c r="AR75" s="43"/>
      <c r="BE75" s="37"/>
    </row>
    <row r="76" s="2" customFormat="1">
      <c r="A76" s="37"/>
      <c r="B76" s="38"/>
      <c r="C76" s="39"/>
      <c r="D76" s="39"/>
      <c r="E76" s="39"/>
      <c r="F76" s="39"/>
      <c r="G76" s="39"/>
      <c r="H76" s="39"/>
      <c r="I76" s="39"/>
      <c r="J76" s="39"/>
      <c r="K76" s="39"/>
      <c r="L76" s="39"/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  <c r="AF76" s="39"/>
      <c r="AG76" s="39"/>
      <c r="AH76" s="39"/>
      <c r="AI76" s="39"/>
      <c r="AJ76" s="39"/>
      <c r="AK76" s="39"/>
      <c r="AL76" s="39"/>
      <c r="AM76" s="39"/>
      <c r="AN76" s="39"/>
      <c r="AO76" s="39"/>
      <c r="AP76" s="39"/>
      <c r="AQ76" s="39"/>
      <c r="AR76" s="43"/>
      <c r="BE76" s="37"/>
    </row>
    <row r="77" s="2" customFormat="1" ht="6.96" customHeight="1">
      <c r="A77" s="37"/>
      <c r="B77" s="65"/>
      <c r="C77" s="66"/>
      <c r="D77" s="66"/>
      <c r="E77" s="66"/>
      <c r="F77" s="66"/>
      <c r="G77" s="66"/>
      <c r="H77" s="66"/>
      <c r="I77" s="66"/>
      <c r="J77" s="66"/>
      <c r="K77" s="66"/>
      <c r="L77" s="66"/>
      <c r="M77" s="66"/>
      <c r="N77" s="66"/>
      <c r="O77" s="66"/>
      <c r="P77" s="66"/>
      <c r="Q77" s="66"/>
      <c r="R77" s="66"/>
      <c r="S77" s="66"/>
      <c r="T77" s="66"/>
      <c r="U77" s="66"/>
      <c r="V77" s="66"/>
      <c r="W77" s="66"/>
      <c r="X77" s="66"/>
      <c r="Y77" s="66"/>
      <c r="Z77" s="66"/>
      <c r="AA77" s="66"/>
      <c r="AB77" s="66"/>
      <c r="AC77" s="66"/>
      <c r="AD77" s="66"/>
      <c r="AE77" s="66"/>
      <c r="AF77" s="66"/>
      <c r="AG77" s="66"/>
      <c r="AH77" s="66"/>
      <c r="AI77" s="66"/>
      <c r="AJ77" s="66"/>
      <c r="AK77" s="66"/>
      <c r="AL77" s="66"/>
      <c r="AM77" s="66"/>
      <c r="AN77" s="66"/>
      <c r="AO77" s="66"/>
      <c r="AP77" s="66"/>
      <c r="AQ77" s="66"/>
      <c r="AR77" s="43"/>
      <c r="BE77" s="37"/>
    </row>
    <row r="81" s="2" customFormat="1" ht="6.96" customHeight="1">
      <c r="A81" s="37"/>
      <c r="B81" s="67"/>
      <c r="C81" s="68"/>
      <c r="D81" s="68"/>
      <c r="E81" s="68"/>
      <c r="F81" s="68"/>
      <c r="G81" s="68"/>
      <c r="H81" s="68"/>
      <c r="I81" s="68"/>
      <c r="J81" s="68"/>
      <c r="K81" s="68"/>
      <c r="L81" s="68"/>
      <c r="M81" s="68"/>
      <c r="N81" s="68"/>
      <c r="O81" s="68"/>
      <c r="P81" s="68"/>
      <c r="Q81" s="68"/>
      <c r="R81" s="68"/>
      <c r="S81" s="68"/>
      <c r="T81" s="68"/>
      <c r="U81" s="68"/>
      <c r="V81" s="68"/>
      <c r="W81" s="68"/>
      <c r="X81" s="68"/>
      <c r="Y81" s="68"/>
      <c r="Z81" s="68"/>
      <c r="AA81" s="68"/>
      <c r="AB81" s="68"/>
      <c r="AC81" s="68"/>
      <c r="AD81" s="68"/>
      <c r="AE81" s="68"/>
      <c r="AF81" s="68"/>
      <c r="AG81" s="68"/>
      <c r="AH81" s="68"/>
      <c r="AI81" s="68"/>
      <c r="AJ81" s="68"/>
      <c r="AK81" s="68"/>
      <c r="AL81" s="68"/>
      <c r="AM81" s="68"/>
      <c r="AN81" s="68"/>
      <c r="AO81" s="68"/>
      <c r="AP81" s="68"/>
      <c r="AQ81" s="68"/>
      <c r="AR81" s="43"/>
      <c r="BE81" s="37"/>
    </row>
    <row r="82" s="2" customFormat="1" ht="24.96" customHeight="1">
      <c r="A82" s="37"/>
      <c r="B82" s="38"/>
      <c r="C82" s="22" t="s">
        <v>55</v>
      </c>
      <c r="D82" s="39"/>
      <c r="E82" s="39"/>
      <c r="F82" s="39"/>
      <c r="G82" s="39"/>
      <c r="H82" s="39"/>
      <c r="I82" s="39"/>
      <c r="J82" s="39"/>
      <c r="K82" s="39"/>
      <c r="L82" s="39"/>
      <c r="M82" s="39"/>
      <c r="N82" s="39"/>
      <c r="O82" s="39"/>
      <c r="P82" s="39"/>
      <c r="Q82" s="39"/>
      <c r="R82" s="39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  <c r="AF82" s="39"/>
      <c r="AG82" s="39"/>
      <c r="AH82" s="39"/>
      <c r="AI82" s="39"/>
      <c r="AJ82" s="39"/>
      <c r="AK82" s="39"/>
      <c r="AL82" s="39"/>
      <c r="AM82" s="39"/>
      <c r="AN82" s="39"/>
      <c r="AO82" s="39"/>
      <c r="AP82" s="39"/>
      <c r="AQ82" s="39"/>
      <c r="AR82" s="43"/>
      <c r="BE82" s="37"/>
    </row>
    <row r="83" s="2" customFormat="1" ht="6.96" customHeight="1">
      <c r="A83" s="37"/>
      <c r="B83" s="38"/>
      <c r="C83" s="39"/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  <c r="R83" s="39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  <c r="AF83" s="39"/>
      <c r="AG83" s="39"/>
      <c r="AH83" s="39"/>
      <c r="AI83" s="39"/>
      <c r="AJ83" s="39"/>
      <c r="AK83" s="39"/>
      <c r="AL83" s="39"/>
      <c r="AM83" s="39"/>
      <c r="AN83" s="39"/>
      <c r="AO83" s="39"/>
      <c r="AP83" s="39"/>
      <c r="AQ83" s="39"/>
      <c r="AR83" s="43"/>
      <c r="BE83" s="37"/>
    </row>
    <row r="84" s="4" customFormat="1" ht="12" customHeight="1">
      <c r="A84" s="4"/>
      <c r="B84" s="69"/>
      <c r="C84" s="31" t="s">
        <v>13</v>
      </c>
      <c r="D84" s="70"/>
      <c r="E84" s="70"/>
      <c r="F84" s="70"/>
      <c r="G84" s="70"/>
      <c r="H84" s="70"/>
      <c r="I84" s="70"/>
      <c r="J84" s="70"/>
      <c r="K84" s="70"/>
      <c r="L84" s="70" t="str">
        <f>K5</f>
        <v>2023-09-10</v>
      </c>
      <c r="M84" s="70"/>
      <c r="N84" s="70"/>
      <c r="O84" s="70"/>
      <c r="P84" s="70"/>
      <c r="Q84" s="70"/>
      <c r="R84" s="70"/>
      <c r="S84" s="70"/>
      <c r="T84" s="70"/>
      <c r="U84" s="70"/>
      <c r="V84" s="70"/>
      <c r="W84" s="70"/>
      <c r="X84" s="70"/>
      <c r="Y84" s="70"/>
      <c r="Z84" s="70"/>
      <c r="AA84" s="70"/>
      <c r="AB84" s="70"/>
      <c r="AC84" s="70"/>
      <c r="AD84" s="70"/>
      <c r="AE84" s="70"/>
      <c r="AF84" s="70"/>
      <c r="AG84" s="70"/>
      <c r="AH84" s="70"/>
      <c r="AI84" s="70"/>
      <c r="AJ84" s="70"/>
      <c r="AK84" s="70"/>
      <c r="AL84" s="70"/>
      <c r="AM84" s="70"/>
      <c r="AN84" s="70"/>
      <c r="AO84" s="70"/>
      <c r="AP84" s="70"/>
      <c r="AQ84" s="70"/>
      <c r="AR84" s="71"/>
      <c r="BE84" s="4"/>
    </row>
    <row r="85" s="5" customFormat="1" ht="36.96" customHeight="1">
      <c r="A85" s="5"/>
      <c r="B85" s="72"/>
      <c r="C85" s="73" t="s">
        <v>16</v>
      </c>
      <c r="D85" s="74"/>
      <c r="E85" s="74"/>
      <c r="F85" s="74"/>
      <c r="G85" s="74"/>
      <c r="H85" s="74"/>
      <c r="I85" s="74"/>
      <c r="J85" s="74"/>
      <c r="K85" s="74"/>
      <c r="L85" s="75" t="str">
        <f>K6</f>
        <v>Rekonstrukce MVN na pozemku p.č. 1360/4 v obci Nesměřice u Zruče nad Sázavou</v>
      </c>
      <c r="M85" s="74"/>
      <c r="N85" s="74"/>
      <c r="O85" s="74"/>
      <c r="P85" s="74"/>
      <c r="Q85" s="74"/>
      <c r="R85" s="74"/>
      <c r="S85" s="74"/>
      <c r="T85" s="74"/>
      <c r="U85" s="74"/>
      <c r="V85" s="74"/>
      <c r="W85" s="74"/>
      <c r="X85" s="74"/>
      <c r="Y85" s="74"/>
      <c r="Z85" s="74"/>
      <c r="AA85" s="74"/>
      <c r="AB85" s="74"/>
      <c r="AC85" s="74"/>
      <c r="AD85" s="74"/>
      <c r="AE85" s="74"/>
      <c r="AF85" s="74"/>
      <c r="AG85" s="74"/>
      <c r="AH85" s="74"/>
      <c r="AI85" s="74"/>
      <c r="AJ85" s="74"/>
      <c r="AK85" s="74"/>
      <c r="AL85" s="74"/>
      <c r="AM85" s="74"/>
      <c r="AN85" s="74"/>
      <c r="AO85" s="74"/>
      <c r="AP85" s="74"/>
      <c r="AQ85" s="74"/>
      <c r="AR85" s="76"/>
      <c r="BE85" s="5"/>
    </row>
    <row r="86" s="2" customFormat="1" ht="6.96" customHeight="1">
      <c r="A86" s="37"/>
      <c r="B86" s="38"/>
      <c r="C86" s="39"/>
      <c r="D86" s="39"/>
      <c r="E86" s="39"/>
      <c r="F86" s="39"/>
      <c r="G86" s="39"/>
      <c r="H86" s="39"/>
      <c r="I86" s="39"/>
      <c r="J86" s="39"/>
      <c r="K86" s="39"/>
      <c r="L86" s="39"/>
      <c r="M86" s="39"/>
      <c r="N86" s="39"/>
      <c r="O86" s="39"/>
      <c r="P86" s="39"/>
      <c r="Q86" s="39"/>
      <c r="R86" s="39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  <c r="AF86" s="39"/>
      <c r="AG86" s="39"/>
      <c r="AH86" s="39"/>
      <c r="AI86" s="39"/>
      <c r="AJ86" s="39"/>
      <c r="AK86" s="39"/>
      <c r="AL86" s="39"/>
      <c r="AM86" s="39"/>
      <c r="AN86" s="39"/>
      <c r="AO86" s="39"/>
      <c r="AP86" s="39"/>
      <c r="AQ86" s="39"/>
      <c r="AR86" s="43"/>
      <c r="BE86" s="37"/>
    </row>
    <row r="87" s="2" customFormat="1" ht="12" customHeight="1">
      <c r="A87" s="37"/>
      <c r="B87" s="38"/>
      <c r="C87" s="31" t="s">
        <v>20</v>
      </c>
      <c r="D87" s="39"/>
      <c r="E87" s="39"/>
      <c r="F87" s="39"/>
      <c r="G87" s="39"/>
      <c r="H87" s="39"/>
      <c r="I87" s="39"/>
      <c r="J87" s="39"/>
      <c r="K87" s="39"/>
      <c r="L87" s="77" t="str">
        <f>IF(K8="","",K8)</f>
        <v>Nesměřice</v>
      </c>
      <c r="M87" s="39"/>
      <c r="N87" s="39"/>
      <c r="O87" s="39"/>
      <c r="P87" s="39"/>
      <c r="Q87" s="39"/>
      <c r="R87" s="39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  <c r="AF87" s="39"/>
      <c r="AG87" s="39"/>
      <c r="AH87" s="39"/>
      <c r="AI87" s="31" t="s">
        <v>22</v>
      </c>
      <c r="AJ87" s="39"/>
      <c r="AK87" s="39"/>
      <c r="AL87" s="39"/>
      <c r="AM87" s="78" t="str">
        <f>IF(AN8= "","",AN8)</f>
        <v>14. 9. 2023</v>
      </c>
      <c r="AN87" s="78"/>
      <c r="AO87" s="39"/>
      <c r="AP87" s="39"/>
      <c r="AQ87" s="39"/>
      <c r="AR87" s="43"/>
      <c r="BE87" s="37"/>
    </row>
    <row r="88" s="2" customFormat="1" ht="6.96" customHeight="1">
      <c r="A88" s="37"/>
      <c r="B88" s="38"/>
      <c r="C88" s="39"/>
      <c r="D88" s="39"/>
      <c r="E88" s="39"/>
      <c r="F88" s="39"/>
      <c r="G88" s="39"/>
      <c r="H88" s="39"/>
      <c r="I88" s="39"/>
      <c r="J88" s="39"/>
      <c r="K88" s="39"/>
      <c r="L88" s="39"/>
      <c r="M88" s="39"/>
      <c r="N88" s="39"/>
      <c r="O88" s="39"/>
      <c r="P88" s="39"/>
      <c r="Q88" s="39"/>
      <c r="R88" s="39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  <c r="AF88" s="39"/>
      <c r="AG88" s="39"/>
      <c r="AH88" s="39"/>
      <c r="AI88" s="39"/>
      <c r="AJ88" s="39"/>
      <c r="AK88" s="39"/>
      <c r="AL88" s="39"/>
      <c r="AM88" s="39"/>
      <c r="AN88" s="39"/>
      <c r="AO88" s="39"/>
      <c r="AP88" s="39"/>
      <c r="AQ88" s="39"/>
      <c r="AR88" s="43"/>
      <c r="BE88" s="37"/>
    </row>
    <row r="89" s="2" customFormat="1" ht="15.6" customHeight="1">
      <c r="A89" s="37"/>
      <c r="B89" s="38"/>
      <c r="C89" s="31" t="s">
        <v>24</v>
      </c>
      <c r="D89" s="39"/>
      <c r="E89" s="39"/>
      <c r="F89" s="39"/>
      <c r="G89" s="39"/>
      <c r="H89" s="39"/>
      <c r="I89" s="39"/>
      <c r="J89" s="39"/>
      <c r="K89" s="39"/>
      <c r="L89" s="70" t="str">
        <f>IF(E11= "","",E11)</f>
        <v>Město Zruč nad Sázavou</v>
      </c>
      <c r="M89" s="39"/>
      <c r="N89" s="39"/>
      <c r="O89" s="39"/>
      <c r="P89" s="39"/>
      <c r="Q89" s="39"/>
      <c r="R89" s="39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  <c r="AF89" s="39"/>
      <c r="AG89" s="39"/>
      <c r="AH89" s="39"/>
      <c r="AI89" s="31" t="s">
        <v>30</v>
      </c>
      <c r="AJ89" s="39"/>
      <c r="AK89" s="39"/>
      <c r="AL89" s="39"/>
      <c r="AM89" s="79" t="str">
        <f>IF(E17="","",E17)</f>
        <v>VDG Projektování s.r.o.</v>
      </c>
      <c r="AN89" s="70"/>
      <c r="AO89" s="70"/>
      <c r="AP89" s="70"/>
      <c r="AQ89" s="39"/>
      <c r="AR89" s="43"/>
      <c r="AS89" s="80" t="s">
        <v>56</v>
      </c>
      <c r="AT89" s="81"/>
      <c r="AU89" s="82"/>
      <c r="AV89" s="82"/>
      <c r="AW89" s="82"/>
      <c r="AX89" s="82"/>
      <c r="AY89" s="82"/>
      <c r="AZ89" s="82"/>
      <c r="BA89" s="82"/>
      <c r="BB89" s="82"/>
      <c r="BC89" s="82"/>
      <c r="BD89" s="83"/>
      <c r="BE89" s="37"/>
    </row>
    <row r="90" s="2" customFormat="1" ht="15.6" customHeight="1">
      <c r="A90" s="37"/>
      <c r="B90" s="38"/>
      <c r="C90" s="31" t="s">
        <v>28</v>
      </c>
      <c r="D90" s="39"/>
      <c r="E90" s="39"/>
      <c r="F90" s="39"/>
      <c r="G90" s="39"/>
      <c r="H90" s="39"/>
      <c r="I90" s="39"/>
      <c r="J90" s="39"/>
      <c r="K90" s="39"/>
      <c r="L90" s="70" t="str">
        <f>IF(E14= "Vyplň údaj","",E14)</f>
        <v/>
      </c>
      <c r="M90" s="39"/>
      <c r="N90" s="39"/>
      <c r="O90" s="39"/>
      <c r="P90" s="39"/>
      <c r="Q90" s="39"/>
      <c r="R90" s="39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  <c r="AF90" s="39"/>
      <c r="AG90" s="39"/>
      <c r="AH90" s="39"/>
      <c r="AI90" s="31" t="s">
        <v>33</v>
      </c>
      <c r="AJ90" s="39"/>
      <c r="AK90" s="39"/>
      <c r="AL90" s="39"/>
      <c r="AM90" s="79" t="str">
        <f>IF(E20="","",E20)</f>
        <v xml:space="preserve"> </v>
      </c>
      <c r="AN90" s="70"/>
      <c r="AO90" s="70"/>
      <c r="AP90" s="70"/>
      <c r="AQ90" s="39"/>
      <c r="AR90" s="43"/>
      <c r="AS90" s="84"/>
      <c r="AT90" s="85"/>
      <c r="AU90" s="86"/>
      <c r="AV90" s="86"/>
      <c r="AW90" s="86"/>
      <c r="AX90" s="86"/>
      <c r="AY90" s="86"/>
      <c r="AZ90" s="86"/>
      <c r="BA90" s="86"/>
      <c r="BB90" s="86"/>
      <c r="BC90" s="86"/>
      <c r="BD90" s="87"/>
      <c r="BE90" s="37"/>
    </row>
    <row r="91" s="2" customFormat="1" ht="10.8" customHeight="1">
      <c r="A91" s="37"/>
      <c r="B91" s="38"/>
      <c r="C91" s="39"/>
      <c r="D91" s="39"/>
      <c r="E91" s="39"/>
      <c r="F91" s="39"/>
      <c r="G91" s="39"/>
      <c r="H91" s="39"/>
      <c r="I91" s="39"/>
      <c r="J91" s="39"/>
      <c r="K91" s="39"/>
      <c r="L91" s="39"/>
      <c r="M91" s="39"/>
      <c r="N91" s="39"/>
      <c r="O91" s="39"/>
      <c r="P91" s="39"/>
      <c r="Q91" s="39"/>
      <c r="R91" s="39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  <c r="AF91" s="39"/>
      <c r="AG91" s="39"/>
      <c r="AH91" s="39"/>
      <c r="AI91" s="39"/>
      <c r="AJ91" s="39"/>
      <c r="AK91" s="39"/>
      <c r="AL91" s="39"/>
      <c r="AM91" s="39"/>
      <c r="AN91" s="39"/>
      <c r="AO91" s="39"/>
      <c r="AP91" s="39"/>
      <c r="AQ91" s="39"/>
      <c r="AR91" s="43"/>
      <c r="AS91" s="88"/>
      <c r="AT91" s="89"/>
      <c r="AU91" s="90"/>
      <c r="AV91" s="90"/>
      <c r="AW91" s="90"/>
      <c r="AX91" s="90"/>
      <c r="AY91" s="90"/>
      <c r="AZ91" s="90"/>
      <c r="BA91" s="90"/>
      <c r="BB91" s="90"/>
      <c r="BC91" s="90"/>
      <c r="BD91" s="91"/>
      <c r="BE91" s="37"/>
    </row>
    <row r="92" s="2" customFormat="1" ht="29.28" customHeight="1">
      <c r="A92" s="37"/>
      <c r="B92" s="38"/>
      <c r="C92" s="92" t="s">
        <v>57</v>
      </c>
      <c r="D92" s="93"/>
      <c r="E92" s="93"/>
      <c r="F92" s="93"/>
      <c r="G92" s="93"/>
      <c r="H92" s="94"/>
      <c r="I92" s="95" t="s">
        <v>58</v>
      </c>
      <c r="J92" s="93"/>
      <c r="K92" s="93"/>
      <c r="L92" s="93"/>
      <c r="M92" s="93"/>
      <c r="N92" s="93"/>
      <c r="O92" s="93"/>
      <c r="P92" s="93"/>
      <c r="Q92" s="93"/>
      <c r="R92" s="93"/>
      <c r="S92" s="93"/>
      <c r="T92" s="93"/>
      <c r="U92" s="93"/>
      <c r="V92" s="93"/>
      <c r="W92" s="93"/>
      <c r="X92" s="93"/>
      <c r="Y92" s="93"/>
      <c r="Z92" s="93"/>
      <c r="AA92" s="93"/>
      <c r="AB92" s="93"/>
      <c r="AC92" s="93"/>
      <c r="AD92" s="93"/>
      <c r="AE92" s="93"/>
      <c r="AF92" s="93"/>
      <c r="AG92" s="96" t="s">
        <v>59</v>
      </c>
      <c r="AH92" s="93"/>
      <c r="AI92" s="93"/>
      <c r="AJ92" s="93"/>
      <c r="AK92" s="93"/>
      <c r="AL92" s="93"/>
      <c r="AM92" s="93"/>
      <c r="AN92" s="95" t="s">
        <v>60</v>
      </c>
      <c r="AO92" s="93"/>
      <c r="AP92" s="97"/>
      <c r="AQ92" s="98" t="s">
        <v>61</v>
      </c>
      <c r="AR92" s="43"/>
      <c r="AS92" s="99" t="s">
        <v>62</v>
      </c>
      <c r="AT92" s="100" t="s">
        <v>63</v>
      </c>
      <c r="AU92" s="100" t="s">
        <v>64</v>
      </c>
      <c r="AV92" s="100" t="s">
        <v>65</v>
      </c>
      <c r="AW92" s="100" t="s">
        <v>66</v>
      </c>
      <c r="AX92" s="100" t="s">
        <v>67</v>
      </c>
      <c r="AY92" s="100" t="s">
        <v>68</v>
      </c>
      <c r="AZ92" s="100" t="s">
        <v>69</v>
      </c>
      <c r="BA92" s="100" t="s">
        <v>70</v>
      </c>
      <c r="BB92" s="100" t="s">
        <v>71</v>
      </c>
      <c r="BC92" s="100" t="s">
        <v>72</v>
      </c>
      <c r="BD92" s="101" t="s">
        <v>73</v>
      </c>
      <c r="BE92" s="37"/>
    </row>
    <row r="93" s="2" customFormat="1" ht="10.8" customHeight="1">
      <c r="A93" s="37"/>
      <c r="B93" s="38"/>
      <c r="C93" s="39"/>
      <c r="D93" s="39"/>
      <c r="E93" s="39"/>
      <c r="F93" s="39"/>
      <c r="G93" s="39"/>
      <c r="H93" s="39"/>
      <c r="I93" s="39"/>
      <c r="J93" s="39"/>
      <c r="K93" s="39"/>
      <c r="L93" s="39"/>
      <c r="M93" s="39"/>
      <c r="N93" s="39"/>
      <c r="O93" s="39"/>
      <c r="P93" s="39"/>
      <c r="Q93" s="39"/>
      <c r="R93" s="39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  <c r="AF93" s="39"/>
      <c r="AG93" s="39"/>
      <c r="AH93" s="39"/>
      <c r="AI93" s="39"/>
      <c r="AJ93" s="39"/>
      <c r="AK93" s="39"/>
      <c r="AL93" s="39"/>
      <c r="AM93" s="39"/>
      <c r="AN93" s="39"/>
      <c r="AO93" s="39"/>
      <c r="AP93" s="39"/>
      <c r="AQ93" s="39"/>
      <c r="AR93" s="43"/>
      <c r="AS93" s="102"/>
      <c r="AT93" s="103"/>
      <c r="AU93" s="103"/>
      <c r="AV93" s="103"/>
      <c r="AW93" s="103"/>
      <c r="AX93" s="103"/>
      <c r="AY93" s="103"/>
      <c r="AZ93" s="103"/>
      <c r="BA93" s="103"/>
      <c r="BB93" s="103"/>
      <c r="BC93" s="103"/>
      <c r="BD93" s="104"/>
      <c r="BE93" s="37"/>
    </row>
    <row r="94" s="6" customFormat="1" ht="32.4" customHeight="1">
      <c r="A94" s="6"/>
      <c r="B94" s="105"/>
      <c r="C94" s="106" t="s">
        <v>74</v>
      </c>
      <c r="D94" s="107"/>
      <c r="E94" s="107"/>
      <c r="F94" s="107"/>
      <c r="G94" s="107"/>
      <c r="H94" s="107"/>
      <c r="I94" s="107"/>
      <c r="J94" s="107"/>
      <c r="K94" s="107"/>
      <c r="L94" s="107"/>
      <c r="M94" s="107"/>
      <c r="N94" s="107"/>
      <c r="O94" s="107"/>
      <c r="P94" s="107"/>
      <c r="Q94" s="107"/>
      <c r="R94" s="107"/>
      <c r="S94" s="107"/>
      <c r="T94" s="107"/>
      <c r="U94" s="107"/>
      <c r="V94" s="107"/>
      <c r="W94" s="107"/>
      <c r="X94" s="107"/>
      <c r="Y94" s="107"/>
      <c r="Z94" s="107"/>
      <c r="AA94" s="107"/>
      <c r="AB94" s="107"/>
      <c r="AC94" s="107"/>
      <c r="AD94" s="107"/>
      <c r="AE94" s="107"/>
      <c r="AF94" s="107"/>
      <c r="AG94" s="108">
        <f>ROUND(SUM(AG95:AG101),2)</f>
        <v>0</v>
      </c>
      <c r="AH94" s="108"/>
      <c r="AI94" s="108"/>
      <c r="AJ94" s="108"/>
      <c r="AK94" s="108"/>
      <c r="AL94" s="108"/>
      <c r="AM94" s="108"/>
      <c r="AN94" s="109">
        <f>SUM(AG94,AT94)</f>
        <v>0</v>
      </c>
      <c r="AO94" s="109"/>
      <c r="AP94" s="109"/>
      <c r="AQ94" s="110" t="s">
        <v>1</v>
      </c>
      <c r="AR94" s="111"/>
      <c r="AS94" s="112">
        <f>ROUND(SUM(AS95:AS101),2)</f>
        <v>0</v>
      </c>
      <c r="AT94" s="113">
        <f>ROUND(SUM(AV94:AW94),2)</f>
        <v>0</v>
      </c>
      <c r="AU94" s="114">
        <f>ROUND(SUM(AU95:AU101),5)</f>
        <v>0</v>
      </c>
      <c r="AV94" s="113">
        <f>ROUND(AZ94*L29,2)</f>
        <v>0</v>
      </c>
      <c r="AW94" s="113">
        <f>ROUND(BA94*L30,2)</f>
        <v>0</v>
      </c>
      <c r="AX94" s="113">
        <f>ROUND(BB94*L29,2)</f>
        <v>0</v>
      </c>
      <c r="AY94" s="113">
        <f>ROUND(BC94*L30,2)</f>
        <v>0</v>
      </c>
      <c r="AZ94" s="113">
        <f>ROUND(SUM(AZ95:AZ101),2)</f>
        <v>0</v>
      </c>
      <c r="BA94" s="113">
        <f>ROUND(SUM(BA95:BA101),2)</f>
        <v>0</v>
      </c>
      <c r="BB94" s="113">
        <f>ROUND(SUM(BB95:BB101),2)</f>
        <v>0</v>
      </c>
      <c r="BC94" s="113">
        <f>ROUND(SUM(BC95:BC101),2)</f>
        <v>0</v>
      </c>
      <c r="BD94" s="115">
        <f>ROUND(SUM(BD95:BD101),2)</f>
        <v>0</v>
      </c>
      <c r="BE94" s="6"/>
      <c r="BS94" s="116" t="s">
        <v>75</v>
      </c>
      <c r="BT94" s="116" t="s">
        <v>76</v>
      </c>
      <c r="BU94" s="117" t="s">
        <v>77</v>
      </c>
      <c r="BV94" s="116" t="s">
        <v>78</v>
      </c>
      <c r="BW94" s="116" t="s">
        <v>5</v>
      </c>
      <c r="BX94" s="116" t="s">
        <v>79</v>
      </c>
      <c r="CL94" s="116" t="s">
        <v>1</v>
      </c>
    </row>
    <row r="95" s="7" customFormat="1" ht="14.4" customHeight="1">
      <c r="A95" s="118" t="s">
        <v>80</v>
      </c>
      <c r="B95" s="119"/>
      <c r="C95" s="120"/>
      <c r="D95" s="121" t="s">
        <v>81</v>
      </c>
      <c r="E95" s="121"/>
      <c r="F95" s="121"/>
      <c r="G95" s="121"/>
      <c r="H95" s="121"/>
      <c r="I95" s="122"/>
      <c r="J95" s="121" t="s">
        <v>82</v>
      </c>
      <c r="K95" s="121"/>
      <c r="L95" s="121"/>
      <c r="M95" s="121"/>
      <c r="N95" s="121"/>
      <c r="O95" s="121"/>
      <c r="P95" s="121"/>
      <c r="Q95" s="121"/>
      <c r="R95" s="121"/>
      <c r="S95" s="121"/>
      <c r="T95" s="121"/>
      <c r="U95" s="121"/>
      <c r="V95" s="121"/>
      <c r="W95" s="121"/>
      <c r="X95" s="121"/>
      <c r="Y95" s="121"/>
      <c r="Z95" s="121"/>
      <c r="AA95" s="121"/>
      <c r="AB95" s="121"/>
      <c r="AC95" s="121"/>
      <c r="AD95" s="121"/>
      <c r="AE95" s="121"/>
      <c r="AF95" s="121"/>
      <c r="AG95" s="123">
        <f>'1 - Přípravné práce'!J30</f>
        <v>0</v>
      </c>
      <c r="AH95" s="122"/>
      <c r="AI95" s="122"/>
      <c r="AJ95" s="122"/>
      <c r="AK95" s="122"/>
      <c r="AL95" s="122"/>
      <c r="AM95" s="122"/>
      <c r="AN95" s="123">
        <f>SUM(AG95,AT95)</f>
        <v>0</v>
      </c>
      <c r="AO95" s="122"/>
      <c r="AP95" s="122"/>
      <c r="AQ95" s="124" t="s">
        <v>83</v>
      </c>
      <c r="AR95" s="125"/>
      <c r="AS95" s="126">
        <v>0</v>
      </c>
      <c r="AT95" s="127">
        <f>ROUND(SUM(AV95:AW95),2)</f>
        <v>0</v>
      </c>
      <c r="AU95" s="128">
        <f>'1 - Přípravné práce'!P121</f>
        <v>0</v>
      </c>
      <c r="AV95" s="127">
        <f>'1 - Přípravné práce'!J33</f>
        <v>0</v>
      </c>
      <c r="AW95" s="127">
        <f>'1 - Přípravné práce'!J34</f>
        <v>0</v>
      </c>
      <c r="AX95" s="127">
        <f>'1 - Přípravné práce'!J35</f>
        <v>0</v>
      </c>
      <c r="AY95" s="127">
        <f>'1 - Přípravné práce'!J36</f>
        <v>0</v>
      </c>
      <c r="AZ95" s="127">
        <f>'1 - Přípravné práce'!F33</f>
        <v>0</v>
      </c>
      <c r="BA95" s="127">
        <f>'1 - Přípravné práce'!F34</f>
        <v>0</v>
      </c>
      <c r="BB95" s="127">
        <f>'1 - Přípravné práce'!F35</f>
        <v>0</v>
      </c>
      <c r="BC95" s="127">
        <f>'1 - Přípravné práce'!F36</f>
        <v>0</v>
      </c>
      <c r="BD95" s="129">
        <f>'1 - Přípravné práce'!F37</f>
        <v>0</v>
      </c>
      <c r="BE95" s="7"/>
      <c r="BT95" s="130" t="s">
        <v>81</v>
      </c>
      <c r="BV95" s="130" t="s">
        <v>78</v>
      </c>
      <c r="BW95" s="130" t="s">
        <v>84</v>
      </c>
      <c r="BX95" s="130" t="s">
        <v>5</v>
      </c>
      <c r="CL95" s="130" t="s">
        <v>1</v>
      </c>
      <c r="CM95" s="130" t="s">
        <v>85</v>
      </c>
    </row>
    <row r="96" s="7" customFormat="1" ht="14.4" customHeight="1">
      <c r="A96" s="118" t="s">
        <v>80</v>
      </c>
      <c r="B96" s="119"/>
      <c r="C96" s="120"/>
      <c r="D96" s="121" t="s">
        <v>85</v>
      </c>
      <c r="E96" s="121"/>
      <c r="F96" s="121"/>
      <c r="G96" s="121"/>
      <c r="H96" s="121"/>
      <c r="I96" s="122"/>
      <c r="J96" s="121" t="s">
        <v>86</v>
      </c>
      <c r="K96" s="121"/>
      <c r="L96" s="121"/>
      <c r="M96" s="121"/>
      <c r="N96" s="121"/>
      <c r="O96" s="121"/>
      <c r="P96" s="121"/>
      <c r="Q96" s="121"/>
      <c r="R96" s="121"/>
      <c r="S96" s="121"/>
      <c r="T96" s="121"/>
      <c r="U96" s="121"/>
      <c r="V96" s="121"/>
      <c r="W96" s="121"/>
      <c r="X96" s="121"/>
      <c r="Y96" s="121"/>
      <c r="Z96" s="121"/>
      <c r="AA96" s="121"/>
      <c r="AB96" s="121"/>
      <c r="AC96" s="121"/>
      <c r="AD96" s="121"/>
      <c r="AE96" s="121"/>
      <c r="AF96" s="121"/>
      <c r="AG96" s="123">
        <f>'2 - Výstavba manipulačníh...'!J30</f>
        <v>0</v>
      </c>
      <c r="AH96" s="122"/>
      <c r="AI96" s="122"/>
      <c r="AJ96" s="122"/>
      <c r="AK96" s="122"/>
      <c r="AL96" s="122"/>
      <c r="AM96" s="122"/>
      <c r="AN96" s="123">
        <f>SUM(AG96,AT96)</f>
        <v>0</v>
      </c>
      <c r="AO96" s="122"/>
      <c r="AP96" s="122"/>
      <c r="AQ96" s="124" t="s">
        <v>83</v>
      </c>
      <c r="AR96" s="125"/>
      <c r="AS96" s="126">
        <v>0</v>
      </c>
      <c r="AT96" s="127">
        <f>ROUND(SUM(AV96:AW96),2)</f>
        <v>0</v>
      </c>
      <c r="AU96" s="128">
        <f>'2 - Výstavba manipulačníh...'!P125</f>
        <v>0</v>
      </c>
      <c r="AV96" s="127">
        <f>'2 - Výstavba manipulačníh...'!J33</f>
        <v>0</v>
      </c>
      <c r="AW96" s="127">
        <f>'2 - Výstavba manipulačníh...'!J34</f>
        <v>0</v>
      </c>
      <c r="AX96" s="127">
        <f>'2 - Výstavba manipulačníh...'!J35</f>
        <v>0</v>
      </c>
      <c r="AY96" s="127">
        <f>'2 - Výstavba manipulačníh...'!J36</f>
        <v>0</v>
      </c>
      <c r="AZ96" s="127">
        <f>'2 - Výstavba manipulačníh...'!F33</f>
        <v>0</v>
      </c>
      <c r="BA96" s="127">
        <f>'2 - Výstavba manipulačníh...'!F34</f>
        <v>0</v>
      </c>
      <c r="BB96" s="127">
        <f>'2 - Výstavba manipulačníh...'!F35</f>
        <v>0</v>
      </c>
      <c r="BC96" s="127">
        <f>'2 - Výstavba manipulačníh...'!F36</f>
        <v>0</v>
      </c>
      <c r="BD96" s="129">
        <f>'2 - Výstavba manipulačníh...'!F37</f>
        <v>0</v>
      </c>
      <c r="BE96" s="7"/>
      <c r="BT96" s="130" t="s">
        <v>81</v>
      </c>
      <c r="BV96" s="130" t="s">
        <v>78</v>
      </c>
      <c r="BW96" s="130" t="s">
        <v>87</v>
      </c>
      <c r="BX96" s="130" t="s">
        <v>5</v>
      </c>
      <c r="CL96" s="130" t="s">
        <v>1</v>
      </c>
      <c r="CM96" s="130" t="s">
        <v>85</v>
      </c>
    </row>
    <row r="97" s="7" customFormat="1" ht="24.6" customHeight="1">
      <c r="A97" s="118" t="s">
        <v>80</v>
      </c>
      <c r="B97" s="119"/>
      <c r="C97" s="120"/>
      <c r="D97" s="121" t="s">
        <v>88</v>
      </c>
      <c r="E97" s="121"/>
      <c r="F97" s="121"/>
      <c r="G97" s="121"/>
      <c r="H97" s="121"/>
      <c r="I97" s="122"/>
      <c r="J97" s="121" t="s">
        <v>89</v>
      </c>
      <c r="K97" s="121"/>
      <c r="L97" s="121"/>
      <c r="M97" s="121"/>
      <c r="N97" s="121"/>
      <c r="O97" s="121"/>
      <c r="P97" s="121"/>
      <c r="Q97" s="121"/>
      <c r="R97" s="121"/>
      <c r="S97" s="121"/>
      <c r="T97" s="121"/>
      <c r="U97" s="121"/>
      <c r="V97" s="121"/>
      <c r="W97" s="121"/>
      <c r="X97" s="121"/>
      <c r="Y97" s="121"/>
      <c r="Z97" s="121"/>
      <c r="AA97" s="121"/>
      <c r="AB97" s="121"/>
      <c r="AC97" s="121"/>
      <c r="AD97" s="121"/>
      <c r="AE97" s="121"/>
      <c r="AF97" s="121"/>
      <c r="AG97" s="123">
        <f>'3 - Vyspravení praskliny ...'!J30</f>
        <v>0</v>
      </c>
      <c r="AH97" s="122"/>
      <c r="AI97" s="122"/>
      <c r="AJ97" s="122"/>
      <c r="AK97" s="122"/>
      <c r="AL97" s="122"/>
      <c r="AM97" s="122"/>
      <c r="AN97" s="123">
        <f>SUM(AG97,AT97)</f>
        <v>0</v>
      </c>
      <c r="AO97" s="122"/>
      <c r="AP97" s="122"/>
      <c r="AQ97" s="124" t="s">
        <v>83</v>
      </c>
      <c r="AR97" s="125"/>
      <c r="AS97" s="126">
        <v>0</v>
      </c>
      <c r="AT97" s="127">
        <f>ROUND(SUM(AV97:AW97),2)</f>
        <v>0</v>
      </c>
      <c r="AU97" s="128">
        <f>'3 - Vyspravení praskliny ...'!P121</f>
        <v>0</v>
      </c>
      <c r="AV97" s="127">
        <f>'3 - Vyspravení praskliny ...'!J33</f>
        <v>0</v>
      </c>
      <c r="AW97" s="127">
        <f>'3 - Vyspravení praskliny ...'!J34</f>
        <v>0</v>
      </c>
      <c r="AX97" s="127">
        <f>'3 - Vyspravení praskliny ...'!J35</f>
        <v>0</v>
      </c>
      <c r="AY97" s="127">
        <f>'3 - Vyspravení praskliny ...'!J36</f>
        <v>0</v>
      </c>
      <c r="AZ97" s="127">
        <f>'3 - Vyspravení praskliny ...'!F33</f>
        <v>0</v>
      </c>
      <c r="BA97" s="127">
        <f>'3 - Vyspravení praskliny ...'!F34</f>
        <v>0</v>
      </c>
      <c r="BB97" s="127">
        <f>'3 - Vyspravení praskliny ...'!F35</f>
        <v>0</v>
      </c>
      <c r="BC97" s="127">
        <f>'3 - Vyspravení praskliny ...'!F36</f>
        <v>0</v>
      </c>
      <c r="BD97" s="129">
        <f>'3 - Vyspravení praskliny ...'!F37</f>
        <v>0</v>
      </c>
      <c r="BE97" s="7"/>
      <c r="BT97" s="130" t="s">
        <v>81</v>
      </c>
      <c r="BV97" s="130" t="s">
        <v>78</v>
      </c>
      <c r="BW97" s="130" t="s">
        <v>90</v>
      </c>
      <c r="BX97" s="130" t="s">
        <v>5</v>
      </c>
      <c r="CL97" s="130" t="s">
        <v>1</v>
      </c>
      <c r="CM97" s="130" t="s">
        <v>85</v>
      </c>
    </row>
    <row r="98" s="7" customFormat="1" ht="24.6" customHeight="1">
      <c r="A98" s="118" t="s">
        <v>80</v>
      </c>
      <c r="B98" s="119"/>
      <c r="C98" s="120"/>
      <c r="D98" s="121" t="s">
        <v>91</v>
      </c>
      <c r="E98" s="121"/>
      <c r="F98" s="121"/>
      <c r="G98" s="121"/>
      <c r="H98" s="121"/>
      <c r="I98" s="122"/>
      <c r="J98" s="121" t="s">
        <v>92</v>
      </c>
      <c r="K98" s="121"/>
      <c r="L98" s="121"/>
      <c r="M98" s="121"/>
      <c r="N98" s="121"/>
      <c r="O98" s="121"/>
      <c r="P98" s="121"/>
      <c r="Q98" s="121"/>
      <c r="R98" s="121"/>
      <c r="S98" s="121"/>
      <c r="T98" s="121"/>
      <c r="U98" s="121"/>
      <c r="V98" s="121"/>
      <c r="W98" s="121"/>
      <c r="X98" s="121"/>
      <c r="Y98" s="121"/>
      <c r="Z98" s="121"/>
      <c r="AA98" s="121"/>
      <c r="AB98" s="121"/>
      <c r="AC98" s="121"/>
      <c r="AD98" s="121"/>
      <c r="AE98" s="121"/>
      <c r="AF98" s="121"/>
      <c r="AG98" s="123">
        <f>'4 - Zábradlí na nádrži a ...'!J30</f>
        <v>0</v>
      </c>
      <c r="AH98" s="122"/>
      <c r="AI98" s="122"/>
      <c r="AJ98" s="122"/>
      <c r="AK98" s="122"/>
      <c r="AL98" s="122"/>
      <c r="AM98" s="122"/>
      <c r="AN98" s="123">
        <f>SUM(AG98,AT98)</f>
        <v>0</v>
      </c>
      <c r="AO98" s="122"/>
      <c r="AP98" s="122"/>
      <c r="AQ98" s="124" t="s">
        <v>83</v>
      </c>
      <c r="AR98" s="125"/>
      <c r="AS98" s="126">
        <v>0</v>
      </c>
      <c r="AT98" s="127">
        <f>ROUND(SUM(AV98:AW98),2)</f>
        <v>0</v>
      </c>
      <c r="AU98" s="128">
        <f>'4 - Zábradlí na nádrži a ...'!P118</f>
        <v>0</v>
      </c>
      <c r="AV98" s="127">
        <f>'4 - Zábradlí na nádrži a ...'!J33</f>
        <v>0</v>
      </c>
      <c r="AW98" s="127">
        <f>'4 - Zábradlí na nádrži a ...'!J34</f>
        <v>0</v>
      </c>
      <c r="AX98" s="127">
        <f>'4 - Zábradlí na nádrži a ...'!J35</f>
        <v>0</v>
      </c>
      <c r="AY98" s="127">
        <f>'4 - Zábradlí na nádrži a ...'!J36</f>
        <v>0</v>
      </c>
      <c r="AZ98" s="127">
        <f>'4 - Zábradlí na nádrži a ...'!F33</f>
        <v>0</v>
      </c>
      <c r="BA98" s="127">
        <f>'4 - Zábradlí na nádrži a ...'!F34</f>
        <v>0</v>
      </c>
      <c r="BB98" s="127">
        <f>'4 - Zábradlí na nádrži a ...'!F35</f>
        <v>0</v>
      </c>
      <c r="BC98" s="127">
        <f>'4 - Zábradlí na nádrži a ...'!F36</f>
        <v>0</v>
      </c>
      <c r="BD98" s="129">
        <f>'4 - Zábradlí na nádrži a ...'!F37</f>
        <v>0</v>
      </c>
      <c r="BE98" s="7"/>
      <c r="BT98" s="130" t="s">
        <v>81</v>
      </c>
      <c r="BV98" s="130" t="s">
        <v>78</v>
      </c>
      <c r="BW98" s="130" t="s">
        <v>93</v>
      </c>
      <c r="BX98" s="130" t="s">
        <v>5</v>
      </c>
      <c r="CL98" s="130" t="s">
        <v>1</v>
      </c>
      <c r="CM98" s="130" t="s">
        <v>85</v>
      </c>
    </row>
    <row r="99" s="7" customFormat="1" ht="14.4" customHeight="1">
      <c r="A99" s="118" t="s">
        <v>80</v>
      </c>
      <c r="B99" s="119"/>
      <c r="C99" s="120"/>
      <c r="D99" s="121" t="s">
        <v>94</v>
      </c>
      <c r="E99" s="121"/>
      <c r="F99" s="121"/>
      <c r="G99" s="121"/>
      <c r="H99" s="121"/>
      <c r="I99" s="122"/>
      <c r="J99" s="121" t="s">
        <v>95</v>
      </c>
      <c r="K99" s="121"/>
      <c r="L99" s="121"/>
      <c r="M99" s="121"/>
      <c r="N99" s="121"/>
      <c r="O99" s="121"/>
      <c r="P99" s="121"/>
      <c r="Q99" s="121"/>
      <c r="R99" s="121"/>
      <c r="S99" s="121"/>
      <c r="T99" s="121"/>
      <c r="U99" s="121"/>
      <c r="V99" s="121"/>
      <c r="W99" s="121"/>
      <c r="X99" s="121"/>
      <c r="Y99" s="121"/>
      <c r="Z99" s="121"/>
      <c r="AA99" s="121"/>
      <c r="AB99" s="121"/>
      <c r="AC99" s="121"/>
      <c r="AD99" s="121"/>
      <c r="AE99" s="121"/>
      <c r="AF99" s="121"/>
      <c r="AG99" s="123">
        <f>'5 - Sanace betonových ploch'!J30</f>
        <v>0</v>
      </c>
      <c r="AH99" s="122"/>
      <c r="AI99" s="122"/>
      <c r="AJ99" s="122"/>
      <c r="AK99" s="122"/>
      <c r="AL99" s="122"/>
      <c r="AM99" s="122"/>
      <c r="AN99" s="123">
        <f>SUM(AG99,AT99)</f>
        <v>0</v>
      </c>
      <c r="AO99" s="122"/>
      <c r="AP99" s="122"/>
      <c r="AQ99" s="124" t="s">
        <v>83</v>
      </c>
      <c r="AR99" s="125"/>
      <c r="AS99" s="126">
        <v>0</v>
      </c>
      <c r="AT99" s="127">
        <f>ROUND(SUM(AV99:AW99),2)</f>
        <v>0</v>
      </c>
      <c r="AU99" s="128">
        <f>'5 - Sanace betonových ploch'!P122</f>
        <v>0</v>
      </c>
      <c r="AV99" s="127">
        <f>'5 - Sanace betonových ploch'!J33</f>
        <v>0</v>
      </c>
      <c r="AW99" s="127">
        <f>'5 - Sanace betonových ploch'!J34</f>
        <v>0</v>
      </c>
      <c r="AX99" s="127">
        <f>'5 - Sanace betonových ploch'!J35</f>
        <v>0</v>
      </c>
      <c r="AY99" s="127">
        <f>'5 - Sanace betonových ploch'!J36</f>
        <v>0</v>
      </c>
      <c r="AZ99" s="127">
        <f>'5 - Sanace betonových ploch'!F33</f>
        <v>0</v>
      </c>
      <c r="BA99" s="127">
        <f>'5 - Sanace betonových ploch'!F34</f>
        <v>0</v>
      </c>
      <c r="BB99" s="127">
        <f>'5 - Sanace betonových ploch'!F35</f>
        <v>0</v>
      </c>
      <c r="BC99" s="127">
        <f>'5 - Sanace betonových ploch'!F36</f>
        <v>0</v>
      </c>
      <c r="BD99" s="129">
        <f>'5 - Sanace betonových ploch'!F37</f>
        <v>0</v>
      </c>
      <c r="BE99" s="7"/>
      <c r="BT99" s="130" t="s">
        <v>81</v>
      </c>
      <c r="BV99" s="130" t="s">
        <v>78</v>
      </c>
      <c r="BW99" s="130" t="s">
        <v>96</v>
      </c>
      <c r="BX99" s="130" t="s">
        <v>5</v>
      </c>
      <c r="CL99" s="130" t="s">
        <v>1</v>
      </c>
      <c r="CM99" s="130" t="s">
        <v>85</v>
      </c>
    </row>
    <row r="100" s="7" customFormat="1" ht="14.4" customHeight="1">
      <c r="A100" s="118" t="s">
        <v>80</v>
      </c>
      <c r="B100" s="119"/>
      <c r="C100" s="120"/>
      <c r="D100" s="121" t="s">
        <v>97</v>
      </c>
      <c r="E100" s="121"/>
      <c r="F100" s="121"/>
      <c r="G100" s="121"/>
      <c r="H100" s="121"/>
      <c r="I100" s="122"/>
      <c r="J100" s="121" t="s">
        <v>98</v>
      </c>
      <c r="K100" s="121"/>
      <c r="L100" s="121"/>
      <c r="M100" s="121"/>
      <c r="N100" s="121"/>
      <c r="O100" s="121"/>
      <c r="P100" s="121"/>
      <c r="Q100" s="121"/>
      <c r="R100" s="121"/>
      <c r="S100" s="121"/>
      <c r="T100" s="121"/>
      <c r="U100" s="121"/>
      <c r="V100" s="121"/>
      <c r="W100" s="121"/>
      <c r="X100" s="121"/>
      <c r="Y100" s="121"/>
      <c r="Z100" s="121"/>
      <c r="AA100" s="121"/>
      <c r="AB100" s="121"/>
      <c r="AC100" s="121"/>
      <c r="AD100" s="121"/>
      <c r="AE100" s="121"/>
      <c r="AF100" s="121"/>
      <c r="AG100" s="123">
        <f>'6 - Sadové úpravy'!J30</f>
        <v>0</v>
      </c>
      <c r="AH100" s="122"/>
      <c r="AI100" s="122"/>
      <c r="AJ100" s="122"/>
      <c r="AK100" s="122"/>
      <c r="AL100" s="122"/>
      <c r="AM100" s="122"/>
      <c r="AN100" s="123">
        <f>SUM(AG100,AT100)</f>
        <v>0</v>
      </c>
      <c r="AO100" s="122"/>
      <c r="AP100" s="122"/>
      <c r="AQ100" s="124" t="s">
        <v>83</v>
      </c>
      <c r="AR100" s="125"/>
      <c r="AS100" s="126">
        <v>0</v>
      </c>
      <c r="AT100" s="127">
        <f>ROUND(SUM(AV100:AW100),2)</f>
        <v>0</v>
      </c>
      <c r="AU100" s="128">
        <f>'6 - Sadové úpravy'!P118</f>
        <v>0</v>
      </c>
      <c r="AV100" s="127">
        <f>'6 - Sadové úpravy'!J33</f>
        <v>0</v>
      </c>
      <c r="AW100" s="127">
        <f>'6 - Sadové úpravy'!J34</f>
        <v>0</v>
      </c>
      <c r="AX100" s="127">
        <f>'6 - Sadové úpravy'!J35</f>
        <v>0</v>
      </c>
      <c r="AY100" s="127">
        <f>'6 - Sadové úpravy'!J36</f>
        <v>0</v>
      </c>
      <c r="AZ100" s="127">
        <f>'6 - Sadové úpravy'!F33</f>
        <v>0</v>
      </c>
      <c r="BA100" s="127">
        <f>'6 - Sadové úpravy'!F34</f>
        <v>0</v>
      </c>
      <c r="BB100" s="127">
        <f>'6 - Sadové úpravy'!F35</f>
        <v>0</v>
      </c>
      <c r="BC100" s="127">
        <f>'6 - Sadové úpravy'!F36</f>
        <v>0</v>
      </c>
      <c r="BD100" s="129">
        <f>'6 - Sadové úpravy'!F37</f>
        <v>0</v>
      </c>
      <c r="BE100" s="7"/>
      <c r="BT100" s="130" t="s">
        <v>81</v>
      </c>
      <c r="BV100" s="130" t="s">
        <v>78</v>
      </c>
      <c r="BW100" s="130" t="s">
        <v>99</v>
      </c>
      <c r="BX100" s="130" t="s">
        <v>5</v>
      </c>
      <c r="CL100" s="130" t="s">
        <v>1</v>
      </c>
      <c r="CM100" s="130" t="s">
        <v>85</v>
      </c>
    </row>
    <row r="101" s="7" customFormat="1" ht="14.4" customHeight="1">
      <c r="A101" s="118" t="s">
        <v>80</v>
      </c>
      <c r="B101" s="119"/>
      <c r="C101" s="120"/>
      <c r="D101" s="121" t="s">
        <v>100</v>
      </c>
      <c r="E101" s="121"/>
      <c r="F101" s="121"/>
      <c r="G101" s="121"/>
      <c r="H101" s="121"/>
      <c r="I101" s="122"/>
      <c r="J101" s="121" t="s">
        <v>101</v>
      </c>
      <c r="K101" s="121"/>
      <c r="L101" s="121"/>
      <c r="M101" s="121"/>
      <c r="N101" s="121"/>
      <c r="O101" s="121"/>
      <c r="P101" s="121"/>
      <c r="Q101" s="121"/>
      <c r="R101" s="121"/>
      <c r="S101" s="121"/>
      <c r="T101" s="121"/>
      <c r="U101" s="121"/>
      <c r="V101" s="121"/>
      <c r="W101" s="121"/>
      <c r="X101" s="121"/>
      <c r="Y101" s="121"/>
      <c r="Z101" s="121"/>
      <c r="AA101" s="121"/>
      <c r="AB101" s="121"/>
      <c r="AC101" s="121"/>
      <c r="AD101" s="121"/>
      <c r="AE101" s="121"/>
      <c r="AF101" s="121"/>
      <c r="AG101" s="123">
        <f>'7 - Dokončovací práce'!J30</f>
        <v>0</v>
      </c>
      <c r="AH101" s="122"/>
      <c r="AI101" s="122"/>
      <c r="AJ101" s="122"/>
      <c r="AK101" s="122"/>
      <c r="AL101" s="122"/>
      <c r="AM101" s="122"/>
      <c r="AN101" s="123">
        <f>SUM(AG101,AT101)</f>
        <v>0</v>
      </c>
      <c r="AO101" s="122"/>
      <c r="AP101" s="122"/>
      <c r="AQ101" s="124" t="s">
        <v>83</v>
      </c>
      <c r="AR101" s="125"/>
      <c r="AS101" s="131">
        <v>0</v>
      </c>
      <c r="AT101" s="132">
        <f>ROUND(SUM(AV101:AW101),2)</f>
        <v>0</v>
      </c>
      <c r="AU101" s="133">
        <f>'7 - Dokončovací práce'!P117</f>
        <v>0</v>
      </c>
      <c r="AV101" s="132">
        <f>'7 - Dokončovací práce'!J33</f>
        <v>0</v>
      </c>
      <c r="AW101" s="132">
        <f>'7 - Dokončovací práce'!J34</f>
        <v>0</v>
      </c>
      <c r="AX101" s="132">
        <f>'7 - Dokončovací práce'!J35</f>
        <v>0</v>
      </c>
      <c r="AY101" s="132">
        <f>'7 - Dokončovací práce'!J36</f>
        <v>0</v>
      </c>
      <c r="AZ101" s="132">
        <f>'7 - Dokončovací práce'!F33</f>
        <v>0</v>
      </c>
      <c r="BA101" s="132">
        <f>'7 - Dokončovací práce'!F34</f>
        <v>0</v>
      </c>
      <c r="BB101" s="132">
        <f>'7 - Dokončovací práce'!F35</f>
        <v>0</v>
      </c>
      <c r="BC101" s="132">
        <f>'7 - Dokončovací práce'!F36</f>
        <v>0</v>
      </c>
      <c r="BD101" s="134">
        <f>'7 - Dokončovací práce'!F37</f>
        <v>0</v>
      </c>
      <c r="BE101" s="7"/>
      <c r="BT101" s="130" t="s">
        <v>81</v>
      </c>
      <c r="BV101" s="130" t="s">
        <v>78</v>
      </c>
      <c r="BW101" s="130" t="s">
        <v>102</v>
      </c>
      <c r="BX101" s="130" t="s">
        <v>5</v>
      </c>
      <c r="CL101" s="130" t="s">
        <v>1</v>
      </c>
      <c r="CM101" s="130" t="s">
        <v>85</v>
      </c>
    </row>
    <row r="102" s="2" customFormat="1" ht="30" customHeight="1">
      <c r="A102" s="37"/>
      <c r="B102" s="38"/>
      <c r="C102" s="39"/>
      <c r="D102" s="39"/>
      <c r="E102" s="39"/>
      <c r="F102" s="39"/>
      <c r="G102" s="39"/>
      <c r="H102" s="39"/>
      <c r="I102" s="39"/>
      <c r="J102" s="39"/>
      <c r="K102" s="39"/>
      <c r="L102" s="39"/>
      <c r="M102" s="39"/>
      <c r="N102" s="39"/>
      <c r="O102" s="39"/>
      <c r="P102" s="39"/>
      <c r="Q102" s="39"/>
      <c r="R102" s="39"/>
      <c r="S102" s="39"/>
      <c r="T102" s="39"/>
      <c r="U102" s="39"/>
      <c r="V102" s="39"/>
      <c r="W102" s="39"/>
      <c r="X102" s="39"/>
      <c r="Y102" s="39"/>
      <c r="Z102" s="39"/>
      <c r="AA102" s="39"/>
      <c r="AB102" s="39"/>
      <c r="AC102" s="39"/>
      <c r="AD102" s="39"/>
      <c r="AE102" s="39"/>
      <c r="AF102" s="39"/>
      <c r="AG102" s="39"/>
      <c r="AH102" s="39"/>
      <c r="AI102" s="39"/>
      <c r="AJ102" s="39"/>
      <c r="AK102" s="39"/>
      <c r="AL102" s="39"/>
      <c r="AM102" s="39"/>
      <c r="AN102" s="39"/>
      <c r="AO102" s="39"/>
      <c r="AP102" s="39"/>
      <c r="AQ102" s="39"/>
      <c r="AR102" s="43"/>
      <c r="AS102" s="37"/>
      <c r="AT102" s="37"/>
      <c r="AU102" s="37"/>
      <c r="AV102" s="37"/>
      <c r="AW102" s="37"/>
      <c r="AX102" s="37"/>
      <c r="AY102" s="37"/>
      <c r="AZ102" s="37"/>
      <c r="BA102" s="37"/>
      <c r="BB102" s="37"/>
      <c r="BC102" s="37"/>
      <c r="BD102" s="37"/>
      <c r="BE102" s="37"/>
    </row>
    <row r="103" s="2" customFormat="1" ht="6.96" customHeight="1">
      <c r="A103" s="37"/>
      <c r="B103" s="65"/>
      <c r="C103" s="66"/>
      <c r="D103" s="66"/>
      <c r="E103" s="66"/>
      <c r="F103" s="66"/>
      <c r="G103" s="66"/>
      <c r="H103" s="66"/>
      <c r="I103" s="66"/>
      <c r="J103" s="66"/>
      <c r="K103" s="66"/>
      <c r="L103" s="66"/>
      <c r="M103" s="66"/>
      <c r="N103" s="66"/>
      <c r="O103" s="66"/>
      <c r="P103" s="66"/>
      <c r="Q103" s="66"/>
      <c r="R103" s="66"/>
      <c r="S103" s="66"/>
      <c r="T103" s="66"/>
      <c r="U103" s="66"/>
      <c r="V103" s="66"/>
      <c r="W103" s="66"/>
      <c r="X103" s="66"/>
      <c r="Y103" s="66"/>
      <c r="Z103" s="66"/>
      <c r="AA103" s="66"/>
      <c r="AB103" s="66"/>
      <c r="AC103" s="66"/>
      <c r="AD103" s="66"/>
      <c r="AE103" s="66"/>
      <c r="AF103" s="66"/>
      <c r="AG103" s="66"/>
      <c r="AH103" s="66"/>
      <c r="AI103" s="66"/>
      <c r="AJ103" s="66"/>
      <c r="AK103" s="66"/>
      <c r="AL103" s="66"/>
      <c r="AM103" s="66"/>
      <c r="AN103" s="66"/>
      <c r="AO103" s="66"/>
      <c r="AP103" s="66"/>
      <c r="AQ103" s="66"/>
      <c r="AR103" s="43"/>
      <c r="AS103" s="37"/>
      <c r="AT103" s="37"/>
      <c r="AU103" s="37"/>
      <c r="AV103" s="37"/>
      <c r="AW103" s="37"/>
      <c r="AX103" s="37"/>
      <c r="AY103" s="37"/>
      <c r="AZ103" s="37"/>
      <c r="BA103" s="37"/>
      <c r="BB103" s="37"/>
      <c r="BC103" s="37"/>
      <c r="BD103" s="37"/>
      <c r="BE103" s="37"/>
    </row>
  </sheetData>
  <sheetProtection sheet="1" formatColumns="0" formatRows="0" objects="1" scenarios="1" spinCount="100000" saltValue="rGZk/S9DnCl74e5gph2Oo4Tdv0t8xVQu4RRcAqGMrjPqM8uPyRROXJGXhEnpPtRVfeOLozlVG4NAbH87RB9spA==" hashValue="0Vvn0TjfmIcRuQO1kZfkYjSas3yT7MRgQPg+D492rEPRgcdW3gDFZDn+a4alggw1eeofOZ8xVR7n/9jS3qREkQ==" algorithmName="SHA-512" password="CC35"/>
  <mergeCells count="66">
    <mergeCell ref="L85:AJ85"/>
    <mergeCell ref="AM87:AN87"/>
    <mergeCell ref="AM89:AP89"/>
    <mergeCell ref="AS89:AT91"/>
    <mergeCell ref="AM90:AP90"/>
    <mergeCell ref="C92:G92"/>
    <mergeCell ref="AG92:AM92"/>
    <mergeCell ref="I92:AF92"/>
    <mergeCell ref="AN92:AP92"/>
    <mergeCell ref="D95:H95"/>
    <mergeCell ref="AG95:AM95"/>
    <mergeCell ref="J95:AF95"/>
    <mergeCell ref="AN95:AP95"/>
    <mergeCell ref="J96:AF96"/>
    <mergeCell ref="D96:H96"/>
    <mergeCell ref="AG96:AM96"/>
    <mergeCell ref="AN96:AP96"/>
    <mergeCell ref="AN97:AP97"/>
    <mergeCell ref="D97:H97"/>
    <mergeCell ref="J97:AF97"/>
    <mergeCell ref="AG97:AM97"/>
    <mergeCell ref="AN98:AP98"/>
    <mergeCell ref="AG98:AM98"/>
    <mergeCell ref="D98:H98"/>
    <mergeCell ref="J98:AF98"/>
    <mergeCell ref="AN99:AP99"/>
    <mergeCell ref="AG99:AM99"/>
    <mergeCell ref="D99:H99"/>
    <mergeCell ref="J99:AF99"/>
    <mergeCell ref="AN100:AP100"/>
    <mergeCell ref="AG100:AM100"/>
    <mergeCell ref="D100:H100"/>
    <mergeCell ref="J100:AF100"/>
    <mergeCell ref="AN101:AP101"/>
    <mergeCell ref="AG101:AM101"/>
    <mergeCell ref="D101:H101"/>
    <mergeCell ref="J101:AF101"/>
    <mergeCell ref="AG94:AM94"/>
    <mergeCell ref="AN94:AP94"/>
    <mergeCell ref="BE5:BE34"/>
    <mergeCell ref="K5:AJ5"/>
    <mergeCell ref="K6:AJ6"/>
    <mergeCell ref="E14:AJ14"/>
    <mergeCell ref="E23:AN23"/>
    <mergeCell ref="AK26:AO26"/>
    <mergeCell ref="L28:P28"/>
    <mergeCell ref="W28:AE28"/>
    <mergeCell ref="AK28:AO28"/>
    <mergeCell ref="W29:AE29"/>
    <mergeCell ref="L29:P29"/>
    <mergeCell ref="AK29:AO29"/>
    <mergeCell ref="AK30:AO30"/>
    <mergeCell ref="L30:P30"/>
    <mergeCell ref="W30:AE30"/>
    <mergeCell ref="L31:P31"/>
    <mergeCell ref="W31:AE31"/>
    <mergeCell ref="AK31:AO31"/>
    <mergeCell ref="AK32:AO32"/>
    <mergeCell ref="L32:P32"/>
    <mergeCell ref="W32:AE32"/>
    <mergeCell ref="AK33:AO33"/>
    <mergeCell ref="L33:P33"/>
    <mergeCell ref="W33:AE33"/>
    <mergeCell ref="AK35:AO35"/>
    <mergeCell ref="X35:AB35"/>
    <mergeCell ref="AR2:BE2"/>
  </mergeCells>
  <hyperlinks>
    <hyperlink ref="A95" location="'1 - Přípravné práce'!C2" display="/"/>
    <hyperlink ref="A96" location="'2 - Výstavba manipulačníh...'!C2" display="/"/>
    <hyperlink ref="A97" location="'3 - Vyspravení praskliny ...'!C2" display="/"/>
    <hyperlink ref="A98" location="'4 - Zábradlí na nádrži a ...'!C2" display="/"/>
    <hyperlink ref="A99" location="'5 - Sanace betonových ploch'!C2" display="/"/>
    <hyperlink ref="A100" location="'6 - Sadové úpravy'!C2" display="/"/>
    <hyperlink ref="A101" location="'7 - Dokončovací práce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851563" style="1" customWidth="1"/>
    <col min="2" max="2" width="1.148438" style="1" customWidth="1"/>
    <col min="3" max="3" width="4.421875" style="1" customWidth="1"/>
    <col min="4" max="4" width="4.574219" style="1" customWidth="1"/>
    <col min="5" max="5" width="18.28125" style="1" customWidth="1"/>
    <col min="6" max="6" width="54.42188" style="1" customWidth="1"/>
    <col min="7" max="7" width="8.003906" style="1" customWidth="1"/>
    <col min="8" max="8" width="15.00391" style="1" customWidth="1"/>
    <col min="9" max="9" width="16.85156" style="1" customWidth="1"/>
    <col min="10" max="10" width="23.85156" style="1" customWidth="1"/>
    <col min="11" max="11" width="23.85156" style="1" hidden="1" customWidth="1"/>
    <col min="12" max="12" width="10.00391" style="1" customWidth="1"/>
    <col min="13" max="13" width="11.57422" style="1" hidden="1" customWidth="1"/>
    <col min="14" max="14" width="9.140625" style="1" hidden="1"/>
    <col min="15" max="15" width="15.14063" style="1" hidden="1" customWidth="1"/>
    <col min="16" max="16" width="15.14063" style="1" hidden="1" customWidth="1"/>
    <col min="17" max="17" width="15.14063" style="1" hidden="1" customWidth="1"/>
    <col min="18" max="18" width="15.14063" style="1" hidden="1" customWidth="1"/>
    <col min="19" max="19" width="15.14063" style="1" hidden="1" customWidth="1"/>
    <col min="20" max="20" width="15.14063" style="1" hidden="1" customWidth="1"/>
    <col min="21" max="21" width="17.42188" style="1" hidden="1" customWidth="1"/>
    <col min="22" max="22" width="13.14063" style="1" customWidth="1"/>
    <col min="23" max="23" width="17.42188" style="1" customWidth="1"/>
    <col min="24" max="24" width="13.14063" style="1" customWidth="1"/>
    <col min="25" max="25" width="16.00391" style="1" customWidth="1"/>
    <col min="26" max="26" width="11.71094" style="1" customWidth="1"/>
    <col min="27" max="27" width="16.00391" style="1" customWidth="1"/>
    <col min="28" max="28" width="17.42188" style="1" customWidth="1"/>
    <col min="29" max="29" width="11.71094" style="1" customWidth="1"/>
    <col min="30" max="30" width="16.00391" style="1" customWidth="1"/>
    <col min="31" max="31" width="17.42188" style="1" customWidth="1"/>
    <col min="44" max="44" width="9.140625" style="1" hidden="1"/>
    <col min="45" max="45" width="9.140625" style="1" hidden="1"/>
    <col min="46" max="46" width="9.140625" style="1" hidden="1"/>
    <col min="47" max="47" width="9.140625" style="1" hidden="1"/>
    <col min="48" max="48" width="9.140625" style="1" hidden="1"/>
    <col min="49" max="49" width="9.140625" style="1" hidden="1"/>
    <col min="50" max="50" width="9.140625" style="1" hidden="1"/>
    <col min="51" max="51" width="9.140625" style="1" hidden="1"/>
    <col min="52" max="52" width="9.140625" style="1" hidden="1"/>
    <col min="53" max="53" width="9.140625" style="1" hidden="1"/>
    <col min="54" max="54" width="9.140625" style="1" hidden="1"/>
    <col min="55" max="55" width="9.140625" style="1" hidden="1"/>
    <col min="56" max="56" width="9.140625" style="1" hidden="1"/>
    <col min="57" max="57" width="9.140625" style="1" hidden="1"/>
    <col min="58" max="58" width="9.140625" style="1" hidden="1"/>
    <col min="59" max="59" width="9.140625" style="1" hidden="1"/>
    <col min="60" max="60" width="9.140625" style="1" hidden="1"/>
    <col min="61" max="61" width="9.140625" style="1" hidden="1"/>
    <col min="62" max="62" width="9.140625" style="1" hidden="1"/>
    <col min="63" max="63" width="9.140625" style="1" hidden="1"/>
    <col min="64" max="64" width="9.140625" style="1" hidden="1"/>
    <col min="65" max="65" width="9.140625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6" t="s">
        <v>84</v>
      </c>
    </row>
    <row r="3" s="1" customFormat="1" ht="6.96" customHeight="1">
      <c r="B3" s="135"/>
      <c r="C3" s="136"/>
      <c r="D3" s="136"/>
      <c r="E3" s="136"/>
      <c r="F3" s="136"/>
      <c r="G3" s="136"/>
      <c r="H3" s="136"/>
      <c r="I3" s="136"/>
      <c r="J3" s="136"/>
      <c r="K3" s="136"/>
      <c r="L3" s="19"/>
      <c r="AT3" s="16" t="s">
        <v>85</v>
      </c>
    </row>
    <row r="4" s="1" customFormat="1" ht="24.96" customHeight="1">
      <c r="B4" s="19"/>
      <c r="D4" s="137" t="s">
        <v>103</v>
      </c>
      <c r="L4" s="19"/>
      <c r="M4" s="138" t="s">
        <v>10</v>
      </c>
      <c r="AT4" s="16" t="s">
        <v>4</v>
      </c>
    </row>
    <row r="5" s="1" customFormat="1" ht="6.96" customHeight="1">
      <c r="B5" s="19"/>
      <c r="L5" s="19"/>
    </row>
    <row r="6" s="1" customFormat="1" ht="12" customHeight="1">
      <c r="B6" s="19"/>
      <c r="D6" s="139" t="s">
        <v>16</v>
      </c>
      <c r="L6" s="19"/>
    </row>
    <row r="7" s="1" customFormat="1" ht="27" customHeight="1">
      <c r="B7" s="19"/>
      <c r="E7" s="140" t="str">
        <f>'Rekapitulace stavby'!K6</f>
        <v>Rekonstrukce MVN na pozemku p.č. 1360/4 v obci Nesměřice u Zruče nad Sázavou</v>
      </c>
      <c r="F7" s="139"/>
      <c r="G7" s="139"/>
      <c r="H7" s="139"/>
      <c r="L7" s="19"/>
    </row>
    <row r="8" s="2" customFormat="1" ht="12" customHeight="1">
      <c r="A8" s="37"/>
      <c r="B8" s="43"/>
      <c r="C8" s="37"/>
      <c r="D8" s="139" t="s">
        <v>104</v>
      </c>
      <c r="E8" s="37"/>
      <c r="F8" s="37"/>
      <c r="G8" s="37"/>
      <c r="H8" s="37"/>
      <c r="I8" s="37"/>
      <c r="J8" s="37"/>
      <c r="K8" s="37"/>
      <c r="L8" s="62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</row>
    <row r="9" s="2" customFormat="1" ht="15.6" customHeight="1">
      <c r="A9" s="37"/>
      <c r="B9" s="43"/>
      <c r="C9" s="37"/>
      <c r="D9" s="37"/>
      <c r="E9" s="141" t="s">
        <v>105</v>
      </c>
      <c r="F9" s="37"/>
      <c r="G9" s="37"/>
      <c r="H9" s="37"/>
      <c r="I9" s="37"/>
      <c r="J9" s="37"/>
      <c r="K9" s="37"/>
      <c r="L9" s="62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</row>
    <row r="10" s="2" customFormat="1">
      <c r="A10" s="37"/>
      <c r="B10" s="43"/>
      <c r="C10" s="37"/>
      <c r="D10" s="37"/>
      <c r="E10" s="37"/>
      <c r="F10" s="37"/>
      <c r="G10" s="37"/>
      <c r="H10" s="37"/>
      <c r="I10" s="37"/>
      <c r="J10" s="37"/>
      <c r="K10" s="37"/>
      <c r="L10" s="62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</row>
    <row r="11" s="2" customFormat="1" ht="12" customHeight="1">
      <c r="A11" s="37"/>
      <c r="B11" s="43"/>
      <c r="C11" s="37"/>
      <c r="D11" s="139" t="s">
        <v>18</v>
      </c>
      <c r="E11" s="37"/>
      <c r="F11" s="142" t="s">
        <v>1</v>
      </c>
      <c r="G11" s="37"/>
      <c r="H11" s="37"/>
      <c r="I11" s="139" t="s">
        <v>19</v>
      </c>
      <c r="J11" s="142" t="s">
        <v>1</v>
      </c>
      <c r="K11" s="37"/>
      <c r="L11" s="62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</row>
    <row r="12" s="2" customFormat="1" ht="12" customHeight="1">
      <c r="A12" s="37"/>
      <c r="B12" s="43"/>
      <c r="C12" s="37"/>
      <c r="D12" s="139" t="s">
        <v>20</v>
      </c>
      <c r="E12" s="37"/>
      <c r="F12" s="142" t="s">
        <v>21</v>
      </c>
      <c r="G12" s="37"/>
      <c r="H12" s="37"/>
      <c r="I12" s="139" t="s">
        <v>22</v>
      </c>
      <c r="J12" s="143" t="str">
        <f>'Rekapitulace stavby'!AN8</f>
        <v>14. 9. 2023</v>
      </c>
      <c r="K12" s="37"/>
      <c r="L12" s="62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</row>
    <row r="13" s="2" customFormat="1" ht="10.8" customHeight="1">
      <c r="A13" s="37"/>
      <c r="B13" s="43"/>
      <c r="C13" s="37"/>
      <c r="D13" s="37"/>
      <c r="E13" s="37"/>
      <c r="F13" s="37"/>
      <c r="G13" s="37"/>
      <c r="H13" s="37"/>
      <c r="I13" s="37"/>
      <c r="J13" s="37"/>
      <c r="K13" s="37"/>
      <c r="L13" s="62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</row>
    <row r="14" s="2" customFormat="1" ht="12" customHeight="1">
      <c r="A14" s="37"/>
      <c r="B14" s="43"/>
      <c r="C14" s="37"/>
      <c r="D14" s="139" t="s">
        <v>24</v>
      </c>
      <c r="E14" s="37"/>
      <c r="F14" s="37"/>
      <c r="G14" s="37"/>
      <c r="H14" s="37"/>
      <c r="I14" s="139" t="s">
        <v>25</v>
      </c>
      <c r="J14" s="142" t="s">
        <v>1</v>
      </c>
      <c r="K14" s="37"/>
      <c r="L14" s="62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</row>
    <row r="15" s="2" customFormat="1" ht="18" customHeight="1">
      <c r="A15" s="37"/>
      <c r="B15" s="43"/>
      <c r="C15" s="37"/>
      <c r="D15" s="37"/>
      <c r="E15" s="142" t="s">
        <v>26</v>
      </c>
      <c r="F15" s="37"/>
      <c r="G15" s="37"/>
      <c r="H15" s="37"/>
      <c r="I15" s="139" t="s">
        <v>27</v>
      </c>
      <c r="J15" s="142" t="s">
        <v>1</v>
      </c>
      <c r="K15" s="37"/>
      <c r="L15" s="62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</row>
    <row r="16" s="2" customFormat="1" ht="6.96" customHeight="1">
      <c r="A16" s="37"/>
      <c r="B16" s="43"/>
      <c r="C16" s="37"/>
      <c r="D16" s="37"/>
      <c r="E16" s="37"/>
      <c r="F16" s="37"/>
      <c r="G16" s="37"/>
      <c r="H16" s="37"/>
      <c r="I16" s="37"/>
      <c r="J16" s="37"/>
      <c r="K16" s="37"/>
      <c r="L16" s="62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</row>
    <row r="17" s="2" customFormat="1" ht="12" customHeight="1">
      <c r="A17" s="37"/>
      <c r="B17" s="43"/>
      <c r="C17" s="37"/>
      <c r="D17" s="139" t="s">
        <v>28</v>
      </c>
      <c r="E17" s="37"/>
      <c r="F17" s="37"/>
      <c r="G17" s="37"/>
      <c r="H17" s="37"/>
      <c r="I17" s="139" t="s">
        <v>25</v>
      </c>
      <c r="J17" s="32" t="str">
        <f>'Rekapitulace stavby'!AN13</f>
        <v>Vyplň údaj</v>
      </c>
      <c r="K17" s="37"/>
      <c r="L17" s="62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</row>
    <row r="18" s="2" customFormat="1" ht="18" customHeight="1">
      <c r="A18" s="37"/>
      <c r="B18" s="43"/>
      <c r="C18" s="37"/>
      <c r="D18" s="37"/>
      <c r="E18" s="32" t="str">
        <f>'Rekapitulace stavby'!E14</f>
        <v>Vyplň údaj</v>
      </c>
      <c r="F18" s="142"/>
      <c r="G18" s="142"/>
      <c r="H18" s="142"/>
      <c r="I18" s="139" t="s">
        <v>27</v>
      </c>
      <c r="J18" s="32" t="str">
        <f>'Rekapitulace stavby'!AN14</f>
        <v>Vyplň údaj</v>
      </c>
      <c r="K18" s="37"/>
      <c r="L18" s="62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</row>
    <row r="19" s="2" customFormat="1" ht="6.96" customHeight="1">
      <c r="A19" s="37"/>
      <c r="B19" s="43"/>
      <c r="C19" s="37"/>
      <c r="D19" s="37"/>
      <c r="E19" s="37"/>
      <c r="F19" s="37"/>
      <c r="G19" s="37"/>
      <c r="H19" s="37"/>
      <c r="I19" s="37"/>
      <c r="J19" s="37"/>
      <c r="K19" s="37"/>
      <c r="L19" s="62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</row>
    <row r="20" s="2" customFormat="1" ht="12" customHeight="1">
      <c r="A20" s="37"/>
      <c r="B20" s="43"/>
      <c r="C20" s="37"/>
      <c r="D20" s="139" t="s">
        <v>30</v>
      </c>
      <c r="E20" s="37"/>
      <c r="F20" s="37"/>
      <c r="G20" s="37"/>
      <c r="H20" s="37"/>
      <c r="I20" s="139" t="s">
        <v>25</v>
      </c>
      <c r="J20" s="142" t="s">
        <v>1</v>
      </c>
      <c r="K20" s="37"/>
      <c r="L20" s="62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</row>
    <row r="21" s="2" customFormat="1" ht="18" customHeight="1">
      <c r="A21" s="37"/>
      <c r="B21" s="43"/>
      <c r="C21" s="37"/>
      <c r="D21" s="37"/>
      <c r="E21" s="142" t="s">
        <v>31</v>
      </c>
      <c r="F21" s="37"/>
      <c r="G21" s="37"/>
      <c r="H21" s="37"/>
      <c r="I21" s="139" t="s">
        <v>27</v>
      </c>
      <c r="J21" s="142" t="s">
        <v>1</v>
      </c>
      <c r="K21" s="37"/>
      <c r="L21" s="62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</row>
    <row r="22" s="2" customFormat="1" ht="6.96" customHeight="1">
      <c r="A22" s="37"/>
      <c r="B22" s="43"/>
      <c r="C22" s="37"/>
      <c r="D22" s="37"/>
      <c r="E22" s="37"/>
      <c r="F22" s="37"/>
      <c r="G22" s="37"/>
      <c r="H22" s="37"/>
      <c r="I22" s="37"/>
      <c r="J22" s="37"/>
      <c r="K22" s="37"/>
      <c r="L22" s="62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</row>
    <row r="23" s="2" customFormat="1" ht="12" customHeight="1">
      <c r="A23" s="37"/>
      <c r="B23" s="43"/>
      <c r="C23" s="37"/>
      <c r="D23" s="139" t="s">
        <v>33</v>
      </c>
      <c r="E23" s="37"/>
      <c r="F23" s="37"/>
      <c r="G23" s="37"/>
      <c r="H23" s="37"/>
      <c r="I23" s="139" t="s">
        <v>25</v>
      </c>
      <c r="J23" s="142" t="str">
        <f>IF('Rekapitulace stavby'!AN19="","",'Rekapitulace stavby'!AN19)</f>
        <v/>
      </c>
      <c r="K23" s="37"/>
      <c r="L23" s="62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</row>
    <row r="24" s="2" customFormat="1" ht="18" customHeight="1">
      <c r="A24" s="37"/>
      <c r="B24" s="43"/>
      <c r="C24" s="37"/>
      <c r="D24" s="37"/>
      <c r="E24" s="142" t="str">
        <f>IF('Rekapitulace stavby'!E20="","",'Rekapitulace stavby'!E20)</f>
        <v xml:space="preserve"> </v>
      </c>
      <c r="F24" s="37"/>
      <c r="G24" s="37"/>
      <c r="H24" s="37"/>
      <c r="I24" s="139" t="s">
        <v>27</v>
      </c>
      <c r="J24" s="142" t="str">
        <f>IF('Rekapitulace stavby'!AN20="","",'Rekapitulace stavby'!AN20)</f>
        <v/>
      </c>
      <c r="K24" s="37"/>
      <c r="L24" s="62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</row>
    <row r="25" s="2" customFormat="1" ht="6.96" customHeight="1">
      <c r="A25" s="37"/>
      <c r="B25" s="43"/>
      <c r="C25" s="37"/>
      <c r="D25" s="37"/>
      <c r="E25" s="37"/>
      <c r="F25" s="37"/>
      <c r="G25" s="37"/>
      <c r="H25" s="37"/>
      <c r="I25" s="37"/>
      <c r="J25" s="37"/>
      <c r="K25" s="37"/>
      <c r="L25" s="62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</row>
    <row r="26" s="2" customFormat="1" ht="12" customHeight="1">
      <c r="A26" s="37"/>
      <c r="B26" s="43"/>
      <c r="C26" s="37"/>
      <c r="D26" s="139" t="s">
        <v>35</v>
      </c>
      <c r="E26" s="37"/>
      <c r="F26" s="37"/>
      <c r="G26" s="37"/>
      <c r="H26" s="37"/>
      <c r="I26" s="37"/>
      <c r="J26" s="37"/>
      <c r="K26" s="37"/>
      <c r="L26" s="62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</row>
    <row r="27" s="8" customFormat="1" ht="14.4" customHeight="1">
      <c r="A27" s="144"/>
      <c r="B27" s="145"/>
      <c r="C27" s="144"/>
      <c r="D27" s="144"/>
      <c r="E27" s="146" t="s">
        <v>1</v>
      </c>
      <c r="F27" s="146"/>
      <c r="G27" s="146"/>
      <c r="H27" s="146"/>
      <c r="I27" s="144"/>
      <c r="J27" s="144"/>
      <c r="K27" s="144"/>
      <c r="L27" s="147"/>
      <c r="S27" s="144"/>
      <c r="T27" s="144"/>
      <c r="U27" s="144"/>
      <c r="V27" s="144"/>
      <c r="W27" s="144"/>
      <c r="X27" s="144"/>
      <c r="Y27" s="144"/>
      <c r="Z27" s="144"/>
      <c r="AA27" s="144"/>
      <c r="AB27" s="144"/>
      <c r="AC27" s="144"/>
      <c r="AD27" s="144"/>
      <c r="AE27" s="144"/>
    </row>
    <row r="28" s="2" customFormat="1" ht="6.96" customHeight="1">
      <c r="A28" s="37"/>
      <c r="B28" s="43"/>
      <c r="C28" s="37"/>
      <c r="D28" s="37"/>
      <c r="E28" s="37"/>
      <c r="F28" s="37"/>
      <c r="G28" s="37"/>
      <c r="H28" s="37"/>
      <c r="I28" s="37"/>
      <c r="J28" s="37"/>
      <c r="K28" s="37"/>
      <c r="L28" s="62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</row>
    <row r="29" s="2" customFormat="1" ht="6.96" customHeight="1">
      <c r="A29" s="37"/>
      <c r="B29" s="43"/>
      <c r="C29" s="37"/>
      <c r="D29" s="148"/>
      <c r="E29" s="148"/>
      <c r="F29" s="148"/>
      <c r="G29" s="148"/>
      <c r="H29" s="148"/>
      <c r="I29" s="148"/>
      <c r="J29" s="148"/>
      <c r="K29" s="148"/>
      <c r="L29" s="62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</row>
    <row r="30" s="2" customFormat="1" ht="25.44" customHeight="1">
      <c r="A30" s="37"/>
      <c r="B30" s="43"/>
      <c r="C30" s="37"/>
      <c r="D30" s="149" t="s">
        <v>36</v>
      </c>
      <c r="E30" s="37"/>
      <c r="F30" s="37"/>
      <c r="G30" s="37"/>
      <c r="H30" s="37"/>
      <c r="I30" s="37"/>
      <c r="J30" s="150">
        <f>ROUND(J121, 2)</f>
        <v>0</v>
      </c>
      <c r="K30" s="37"/>
      <c r="L30" s="62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</row>
    <row r="31" s="2" customFormat="1" ht="6.96" customHeight="1">
      <c r="A31" s="37"/>
      <c r="B31" s="43"/>
      <c r="C31" s="37"/>
      <c r="D31" s="148"/>
      <c r="E31" s="148"/>
      <c r="F31" s="148"/>
      <c r="G31" s="148"/>
      <c r="H31" s="148"/>
      <c r="I31" s="148"/>
      <c r="J31" s="148"/>
      <c r="K31" s="148"/>
      <c r="L31" s="62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</row>
    <row r="32" s="2" customFormat="1" ht="14.4" customHeight="1">
      <c r="A32" s="37"/>
      <c r="B32" s="43"/>
      <c r="C32" s="37"/>
      <c r="D32" s="37"/>
      <c r="E32" s="37"/>
      <c r="F32" s="151" t="s">
        <v>38</v>
      </c>
      <c r="G32" s="37"/>
      <c r="H32" s="37"/>
      <c r="I32" s="151" t="s">
        <v>37</v>
      </c>
      <c r="J32" s="151" t="s">
        <v>39</v>
      </c>
      <c r="K32" s="37"/>
      <c r="L32" s="62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</row>
    <row r="33" s="2" customFormat="1" ht="14.4" customHeight="1">
      <c r="A33" s="37"/>
      <c r="B33" s="43"/>
      <c r="C33" s="37"/>
      <c r="D33" s="152" t="s">
        <v>40</v>
      </c>
      <c r="E33" s="139" t="s">
        <v>41</v>
      </c>
      <c r="F33" s="153">
        <f>ROUND((SUM(BE121:BE165)),  2)</f>
        <v>0</v>
      </c>
      <c r="G33" s="37"/>
      <c r="H33" s="37"/>
      <c r="I33" s="154">
        <v>0.20999999999999999</v>
      </c>
      <c r="J33" s="153">
        <f>ROUND(((SUM(BE121:BE165))*I33),  2)</f>
        <v>0</v>
      </c>
      <c r="K33" s="37"/>
      <c r="L33" s="62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</row>
    <row r="34" s="2" customFormat="1" ht="14.4" customHeight="1">
      <c r="A34" s="37"/>
      <c r="B34" s="43"/>
      <c r="C34" s="37"/>
      <c r="D34" s="37"/>
      <c r="E34" s="139" t="s">
        <v>42</v>
      </c>
      <c r="F34" s="153">
        <f>ROUND((SUM(BF121:BF165)),  2)</f>
        <v>0</v>
      </c>
      <c r="G34" s="37"/>
      <c r="H34" s="37"/>
      <c r="I34" s="154">
        <v>0.12</v>
      </c>
      <c r="J34" s="153">
        <f>ROUND(((SUM(BF121:BF165))*I34),  2)</f>
        <v>0</v>
      </c>
      <c r="K34" s="37"/>
      <c r="L34" s="62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</row>
    <row r="35" hidden="1" s="2" customFormat="1" ht="14.4" customHeight="1">
      <c r="A35" s="37"/>
      <c r="B35" s="43"/>
      <c r="C35" s="37"/>
      <c r="D35" s="37"/>
      <c r="E35" s="139" t="s">
        <v>43</v>
      </c>
      <c r="F35" s="153">
        <f>ROUND((SUM(BG121:BG165)),  2)</f>
        <v>0</v>
      </c>
      <c r="G35" s="37"/>
      <c r="H35" s="37"/>
      <c r="I35" s="154">
        <v>0.20999999999999999</v>
      </c>
      <c r="J35" s="153">
        <f>0</f>
        <v>0</v>
      </c>
      <c r="K35" s="37"/>
      <c r="L35" s="62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</row>
    <row r="36" hidden="1" s="2" customFormat="1" ht="14.4" customHeight="1">
      <c r="A36" s="37"/>
      <c r="B36" s="43"/>
      <c r="C36" s="37"/>
      <c r="D36" s="37"/>
      <c r="E36" s="139" t="s">
        <v>44</v>
      </c>
      <c r="F36" s="153">
        <f>ROUND((SUM(BH121:BH165)),  2)</f>
        <v>0</v>
      </c>
      <c r="G36" s="37"/>
      <c r="H36" s="37"/>
      <c r="I36" s="154">
        <v>0.12</v>
      </c>
      <c r="J36" s="153">
        <f>0</f>
        <v>0</v>
      </c>
      <c r="K36" s="37"/>
      <c r="L36" s="62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</row>
    <row r="37" hidden="1" s="2" customFormat="1" ht="14.4" customHeight="1">
      <c r="A37" s="37"/>
      <c r="B37" s="43"/>
      <c r="C37" s="37"/>
      <c r="D37" s="37"/>
      <c r="E37" s="139" t="s">
        <v>45</v>
      </c>
      <c r="F37" s="153">
        <f>ROUND((SUM(BI121:BI165)),  2)</f>
        <v>0</v>
      </c>
      <c r="G37" s="37"/>
      <c r="H37" s="37"/>
      <c r="I37" s="154">
        <v>0</v>
      </c>
      <c r="J37" s="153">
        <f>0</f>
        <v>0</v>
      </c>
      <c r="K37" s="37"/>
      <c r="L37" s="62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</row>
    <row r="38" s="2" customFormat="1" ht="6.96" customHeight="1">
      <c r="A38" s="37"/>
      <c r="B38" s="43"/>
      <c r="C38" s="37"/>
      <c r="D38" s="37"/>
      <c r="E38" s="37"/>
      <c r="F38" s="37"/>
      <c r="G38" s="37"/>
      <c r="H38" s="37"/>
      <c r="I38" s="37"/>
      <c r="J38" s="37"/>
      <c r="K38" s="37"/>
      <c r="L38" s="62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</row>
    <row r="39" s="2" customFormat="1" ht="25.44" customHeight="1">
      <c r="A39" s="37"/>
      <c r="B39" s="43"/>
      <c r="C39" s="155"/>
      <c r="D39" s="156" t="s">
        <v>46</v>
      </c>
      <c r="E39" s="157"/>
      <c r="F39" s="157"/>
      <c r="G39" s="158" t="s">
        <v>47</v>
      </c>
      <c r="H39" s="159" t="s">
        <v>48</v>
      </c>
      <c r="I39" s="157"/>
      <c r="J39" s="160">
        <f>SUM(J30:J37)</f>
        <v>0</v>
      </c>
      <c r="K39" s="161"/>
      <c r="L39" s="62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</row>
    <row r="40" s="2" customFormat="1" ht="14.4" customHeight="1">
      <c r="A40" s="37"/>
      <c r="B40" s="43"/>
      <c r="C40" s="37"/>
      <c r="D40" s="37"/>
      <c r="E40" s="37"/>
      <c r="F40" s="37"/>
      <c r="G40" s="37"/>
      <c r="H40" s="37"/>
      <c r="I40" s="37"/>
      <c r="J40" s="37"/>
      <c r="K40" s="37"/>
      <c r="L40" s="62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</row>
    <row r="41" s="1" customFormat="1" ht="14.4" customHeight="1">
      <c r="B41" s="19"/>
      <c r="L41" s="19"/>
    </row>
    <row r="42" s="1" customFormat="1" ht="14.4" customHeight="1">
      <c r="B42" s="19"/>
      <c r="L42" s="19"/>
    </row>
    <row r="43" s="1" customFormat="1" ht="14.4" customHeight="1">
      <c r="B43" s="19"/>
      <c r="L43" s="19"/>
    </row>
    <row r="44" s="1" customFormat="1" ht="14.4" customHeight="1">
      <c r="B44" s="19"/>
      <c r="L44" s="19"/>
    </row>
    <row r="45" s="1" customFormat="1" ht="14.4" customHeight="1">
      <c r="B45" s="19"/>
      <c r="L45" s="19"/>
    </row>
    <row r="46" s="1" customFormat="1" ht="14.4" customHeight="1">
      <c r="B46" s="19"/>
      <c r="L46" s="19"/>
    </row>
    <row r="47" s="1" customFormat="1" ht="14.4" customHeight="1">
      <c r="B47" s="19"/>
      <c r="L47" s="19"/>
    </row>
    <row r="48" s="1" customFormat="1" ht="14.4" customHeight="1">
      <c r="B48" s="19"/>
      <c r="L48" s="19"/>
    </row>
    <row r="49" s="1" customFormat="1" ht="14.4" customHeight="1">
      <c r="B49" s="19"/>
      <c r="L49" s="19"/>
    </row>
    <row r="50" s="2" customFormat="1" ht="14.4" customHeight="1">
      <c r="B50" s="62"/>
      <c r="D50" s="162" t="s">
        <v>49</v>
      </c>
      <c r="E50" s="163"/>
      <c r="F50" s="163"/>
      <c r="G50" s="162" t="s">
        <v>50</v>
      </c>
      <c r="H50" s="163"/>
      <c r="I50" s="163"/>
      <c r="J50" s="163"/>
      <c r="K50" s="163"/>
      <c r="L50" s="62"/>
    </row>
    <row r="51">
      <c r="B51" s="19"/>
      <c r="L51" s="19"/>
    </row>
    <row r="52">
      <c r="B52" s="19"/>
      <c r="L52" s="19"/>
    </row>
    <row r="53">
      <c r="B53" s="19"/>
      <c r="L53" s="19"/>
    </row>
    <row r="54">
      <c r="B54" s="19"/>
      <c r="L54" s="19"/>
    </row>
    <row r="55">
      <c r="B55" s="19"/>
      <c r="L55" s="19"/>
    </row>
    <row r="56">
      <c r="B56" s="19"/>
      <c r="L56" s="19"/>
    </row>
    <row r="57">
      <c r="B57" s="19"/>
      <c r="L57" s="19"/>
    </row>
    <row r="58">
      <c r="B58" s="19"/>
      <c r="L58" s="19"/>
    </row>
    <row r="59">
      <c r="B59" s="19"/>
      <c r="L59" s="19"/>
    </row>
    <row r="60">
      <c r="B60" s="19"/>
      <c r="L60" s="19"/>
    </row>
    <row r="61" s="2" customFormat="1">
      <c r="A61" s="37"/>
      <c r="B61" s="43"/>
      <c r="C61" s="37"/>
      <c r="D61" s="164" t="s">
        <v>51</v>
      </c>
      <c r="E61" s="165"/>
      <c r="F61" s="166" t="s">
        <v>52</v>
      </c>
      <c r="G61" s="164" t="s">
        <v>51</v>
      </c>
      <c r="H61" s="165"/>
      <c r="I61" s="165"/>
      <c r="J61" s="167" t="s">
        <v>52</v>
      </c>
      <c r="K61" s="165"/>
      <c r="L61" s="62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</row>
    <row r="62">
      <c r="B62" s="19"/>
      <c r="L62" s="19"/>
    </row>
    <row r="63">
      <c r="B63" s="19"/>
      <c r="L63" s="19"/>
    </row>
    <row r="64">
      <c r="B64" s="19"/>
      <c r="L64" s="19"/>
    </row>
    <row r="65" s="2" customFormat="1">
      <c r="A65" s="37"/>
      <c r="B65" s="43"/>
      <c r="C65" s="37"/>
      <c r="D65" s="162" t="s">
        <v>53</v>
      </c>
      <c r="E65" s="168"/>
      <c r="F65" s="168"/>
      <c r="G65" s="162" t="s">
        <v>54</v>
      </c>
      <c r="H65" s="168"/>
      <c r="I65" s="168"/>
      <c r="J65" s="168"/>
      <c r="K65" s="168"/>
      <c r="L65" s="62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</row>
    <row r="66">
      <c r="B66" s="19"/>
      <c r="L66" s="19"/>
    </row>
    <row r="67">
      <c r="B67" s="19"/>
      <c r="L67" s="19"/>
    </row>
    <row r="68">
      <c r="B68" s="19"/>
      <c r="L68" s="19"/>
    </row>
    <row r="69">
      <c r="B69" s="19"/>
      <c r="L69" s="19"/>
    </row>
    <row r="70">
      <c r="B70" s="19"/>
      <c r="L70" s="19"/>
    </row>
    <row r="71">
      <c r="B71" s="19"/>
      <c r="L71" s="19"/>
    </row>
    <row r="72">
      <c r="B72" s="19"/>
      <c r="L72" s="19"/>
    </row>
    <row r="73">
      <c r="B73" s="19"/>
      <c r="L73" s="19"/>
    </row>
    <row r="74">
      <c r="B74" s="19"/>
      <c r="L74" s="19"/>
    </row>
    <row r="75">
      <c r="B75" s="19"/>
      <c r="L75" s="19"/>
    </row>
    <row r="76" s="2" customFormat="1">
      <c r="A76" s="37"/>
      <c r="B76" s="43"/>
      <c r="C76" s="37"/>
      <c r="D76" s="164" t="s">
        <v>51</v>
      </c>
      <c r="E76" s="165"/>
      <c r="F76" s="166" t="s">
        <v>52</v>
      </c>
      <c r="G76" s="164" t="s">
        <v>51</v>
      </c>
      <c r="H76" s="165"/>
      <c r="I76" s="165"/>
      <c r="J76" s="167" t="s">
        <v>52</v>
      </c>
      <c r="K76" s="165"/>
      <c r="L76" s="62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</row>
    <row r="77" s="2" customFormat="1" ht="14.4" customHeight="1">
      <c r="A77" s="37"/>
      <c r="B77" s="169"/>
      <c r="C77" s="170"/>
      <c r="D77" s="170"/>
      <c r="E77" s="170"/>
      <c r="F77" s="170"/>
      <c r="G77" s="170"/>
      <c r="H77" s="170"/>
      <c r="I77" s="170"/>
      <c r="J77" s="170"/>
      <c r="K77" s="170"/>
      <c r="L77" s="62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</row>
    <row r="81" s="2" customFormat="1" ht="6.96" customHeight="1">
      <c r="A81" s="37"/>
      <c r="B81" s="171"/>
      <c r="C81" s="172"/>
      <c r="D81" s="172"/>
      <c r="E81" s="172"/>
      <c r="F81" s="172"/>
      <c r="G81" s="172"/>
      <c r="H81" s="172"/>
      <c r="I81" s="172"/>
      <c r="J81" s="172"/>
      <c r="K81" s="172"/>
      <c r="L81" s="62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</row>
    <row r="82" s="2" customFormat="1" ht="24.96" customHeight="1">
      <c r="A82" s="37"/>
      <c r="B82" s="38"/>
      <c r="C82" s="22" t="s">
        <v>106</v>
      </c>
      <c r="D82" s="39"/>
      <c r="E82" s="39"/>
      <c r="F82" s="39"/>
      <c r="G82" s="39"/>
      <c r="H82" s="39"/>
      <c r="I82" s="39"/>
      <c r="J82" s="39"/>
      <c r="K82" s="39"/>
      <c r="L82" s="62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</row>
    <row r="83" s="2" customFormat="1" ht="6.96" customHeight="1">
      <c r="A83" s="37"/>
      <c r="B83" s="38"/>
      <c r="C83" s="39"/>
      <c r="D83" s="39"/>
      <c r="E83" s="39"/>
      <c r="F83" s="39"/>
      <c r="G83" s="39"/>
      <c r="H83" s="39"/>
      <c r="I83" s="39"/>
      <c r="J83" s="39"/>
      <c r="K83" s="39"/>
      <c r="L83" s="62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</row>
    <row r="84" s="2" customFormat="1" ht="12" customHeight="1">
      <c r="A84" s="37"/>
      <c r="B84" s="38"/>
      <c r="C84" s="31" t="s">
        <v>16</v>
      </c>
      <c r="D84" s="39"/>
      <c r="E84" s="39"/>
      <c r="F84" s="39"/>
      <c r="G84" s="39"/>
      <c r="H84" s="39"/>
      <c r="I84" s="39"/>
      <c r="J84" s="39"/>
      <c r="K84" s="39"/>
      <c r="L84" s="62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</row>
    <row r="85" s="2" customFormat="1" ht="27" customHeight="1">
      <c r="A85" s="37"/>
      <c r="B85" s="38"/>
      <c r="C85" s="39"/>
      <c r="D85" s="39"/>
      <c r="E85" s="173" t="str">
        <f>E7</f>
        <v>Rekonstrukce MVN na pozemku p.č. 1360/4 v obci Nesměřice u Zruče nad Sázavou</v>
      </c>
      <c r="F85" s="31"/>
      <c r="G85" s="31"/>
      <c r="H85" s="31"/>
      <c r="I85" s="39"/>
      <c r="J85" s="39"/>
      <c r="K85" s="39"/>
      <c r="L85" s="62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</row>
    <row r="86" s="2" customFormat="1" ht="12" customHeight="1">
      <c r="A86" s="37"/>
      <c r="B86" s="38"/>
      <c r="C86" s="31" t="s">
        <v>104</v>
      </c>
      <c r="D86" s="39"/>
      <c r="E86" s="39"/>
      <c r="F86" s="39"/>
      <c r="G86" s="39"/>
      <c r="H86" s="39"/>
      <c r="I86" s="39"/>
      <c r="J86" s="39"/>
      <c r="K86" s="39"/>
      <c r="L86" s="62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</row>
    <row r="87" s="2" customFormat="1" ht="15.6" customHeight="1">
      <c r="A87" s="37"/>
      <c r="B87" s="38"/>
      <c r="C87" s="39"/>
      <c r="D87" s="39"/>
      <c r="E87" s="75" t="str">
        <f>E9</f>
        <v>1 - Přípravné práce</v>
      </c>
      <c r="F87" s="39"/>
      <c r="G87" s="39"/>
      <c r="H87" s="39"/>
      <c r="I87" s="39"/>
      <c r="J87" s="39"/>
      <c r="K87" s="39"/>
      <c r="L87" s="62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</row>
    <row r="88" s="2" customFormat="1" ht="6.96" customHeight="1">
      <c r="A88" s="37"/>
      <c r="B88" s="38"/>
      <c r="C88" s="39"/>
      <c r="D88" s="39"/>
      <c r="E88" s="39"/>
      <c r="F88" s="39"/>
      <c r="G88" s="39"/>
      <c r="H88" s="39"/>
      <c r="I88" s="39"/>
      <c r="J88" s="39"/>
      <c r="K88" s="39"/>
      <c r="L88" s="62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</row>
    <row r="89" s="2" customFormat="1" ht="12" customHeight="1">
      <c r="A89" s="37"/>
      <c r="B89" s="38"/>
      <c r="C89" s="31" t="s">
        <v>20</v>
      </c>
      <c r="D89" s="39"/>
      <c r="E89" s="39"/>
      <c r="F89" s="26" t="str">
        <f>F12</f>
        <v>Nesměřice</v>
      </c>
      <c r="G89" s="39"/>
      <c r="H89" s="39"/>
      <c r="I89" s="31" t="s">
        <v>22</v>
      </c>
      <c r="J89" s="78" t="str">
        <f>IF(J12="","",J12)</f>
        <v>14. 9. 2023</v>
      </c>
      <c r="K89" s="39"/>
      <c r="L89" s="62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</row>
    <row r="90" s="2" customFormat="1" ht="6.96" customHeight="1">
      <c r="A90" s="37"/>
      <c r="B90" s="38"/>
      <c r="C90" s="39"/>
      <c r="D90" s="39"/>
      <c r="E90" s="39"/>
      <c r="F90" s="39"/>
      <c r="G90" s="39"/>
      <c r="H90" s="39"/>
      <c r="I90" s="39"/>
      <c r="J90" s="39"/>
      <c r="K90" s="39"/>
      <c r="L90" s="62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</row>
    <row r="91" s="2" customFormat="1" ht="26.4" customHeight="1">
      <c r="A91" s="37"/>
      <c r="B91" s="38"/>
      <c r="C91" s="31" t="s">
        <v>24</v>
      </c>
      <c r="D91" s="39"/>
      <c r="E91" s="39"/>
      <c r="F91" s="26" t="str">
        <f>E15</f>
        <v>Město Zruč nad Sázavou</v>
      </c>
      <c r="G91" s="39"/>
      <c r="H91" s="39"/>
      <c r="I91" s="31" t="s">
        <v>30</v>
      </c>
      <c r="J91" s="35" t="str">
        <f>E21</f>
        <v>VDG Projektování s.r.o.</v>
      </c>
      <c r="K91" s="39"/>
      <c r="L91" s="62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</row>
    <row r="92" s="2" customFormat="1" ht="15.6" customHeight="1">
      <c r="A92" s="37"/>
      <c r="B92" s="38"/>
      <c r="C92" s="31" t="s">
        <v>28</v>
      </c>
      <c r="D92" s="39"/>
      <c r="E92" s="39"/>
      <c r="F92" s="26" t="str">
        <f>IF(E18="","",E18)</f>
        <v>Vyplň údaj</v>
      </c>
      <c r="G92" s="39"/>
      <c r="H92" s="39"/>
      <c r="I92" s="31" t="s">
        <v>33</v>
      </c>
      <c r="J92" s="35" t="str">
        <f>E24</f>
        <v xml:space="preserve"> </v>
      </c>
      <c r="K92" s="39"/>
      <c r="L92" s="62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</row>
    <row r="93" s="2" customFormat="1" ht="10.32" customHeight="1">
      <c r="A93" s="37"/>
      <c r="B93" s="38"/>
      <c r="C93" s="39"/>
      <c r="D93" s="39"/>
      <c r="E93" s="39"/>
      <c r="F93" s="39"/>
      <c r="G93" s="39"/>
      <c r="H93" s="39"/>
      <c r="I93" s="39"/>
      <c r="J93" s="39"/>
      <c r="K93" s="39"/>
      <c r="L93" s="62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</row>
    <row r="94" s="2" customFormat="1" ht="29.28" customHeight="1">
      <c r="A94" s="37"/>
      <c r="B94" s="38"/>
      <c r="C94" s="174" t="s">
        <v>107</v>
      </c>
      <c r="D94" s="175"/>
      <c r="E94" s="175"/>
      <c r="F94" s="175"/>
      <c r="G94" s="175"/>
      <c r="H94" s="175"/>
      <c r="I94" s="175"/>
      <c r="J94" s="176" t="s">
        <v>108</v>
      </c>
      <c r="K94" s="175"/>
      <c r="L94" s="62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</row>
    <row r="95" s="2" customFormat="1" ht="10.32" customHeight="1">
      <c r="A95" s="37"/>
      <c r="B95" s="38"/>
      <c r="C95" s="39"/>
      <c r="D95" s="39"/>
      <c r="E95" s="39"/>
      <c r="F95" s="39"/>
      <c r="G95" s="39"/>
      <c r="H95" s="39"/>
      <c r="I95" s="39"/>
      <c r="J95" s="39"/>
      <c r="K95" s="39"/>
      <c r="L95" s="62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</row>
    <row r="96" s="2" customFormat="1" ht="22.8" customHeight="1">
      <c r="A96" s="37"/>
      <c r="B96" s="38"/>
      <c r="C96" s="177" t="s">
        <v>109</v>
      </c>
      <c r="D96" s="39"/>
      <c r="E96" s="39"/>
      <c r="F96" s="39"/>
      <c r="G96" s="39"/>
      <c r="H96" s="39"/>
      <c r="I96" s="39"/>
      <c r="J96" s="109">
        <f>J121</f>
        <v>0</v>
      </c>
      <c r="K96" s="39"/>
      <c r="L96" s="62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U96" s="16" t="s">
        <v>110</v>
      </c>
    </row>
    <row r="97" s="9" customFormat="1" ht="24.96" customHeight="1">
      <c r="A97" s="9"/>
      <c r="B97" s="178"/>
      <c r="C97" s="179"/>
      <c r="D97" s="180" t="s">
        <v>111</v>
      </c>
      <c r="E97" s="181"/>
      <c r="F97" s="181"/>
      <c r="G97" s="181"/>
      <c r="H97" s="181"/>
      <c r="I97" s="181"/>
      <c r="J97" s="182">
        <f>J122</f>
        <v>0</v>
      </c>
      <c r="K97" s="179"/>
      <c r="L97" s="183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84"/>
      <c r="C98" s="185"/>
      <c r="D98" s="186" t="s">
        <v>112</v>
      </c>
      <c r="E98" s="187"/>
      <c r="F98" s="187"/>
      <c r="G98" s="187"/>
      <c r="H98" s="187"/>
      <c r="I98" s="187"/>
      <c r="J98" s="188">
        <f>J123</f>
        <v>0</v>
      </c>
      <c r="K98" s="185"/>
      <c r="L98" s="189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84"/>
      <c r="C99" s="185"/>
      <c r="D99" s="186" t="s">
        <v>113</v>
      </c>
      <c r="E99" s="187"/>
      <c r="F99" s="187"/>
      <c r="G99" s="187"/>
      <c r="H99" s="187"/>
      <c r="I99" s="187"/>
      <c r="J99" s="188">
        <f>J142</f>
        <v>0</v>
      </c>
      <c r="K99" s="185"/>
      <c r="L99" s="189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9" customFormat="1" ht="24.96" customHeight="1">
      <c r="A100" s="9"/>
      <c r="B100" s="178"/>
      <c r="C100" s="179"/>
      <c r="D100" s="180" t="s">
        <v>114</v>
      </c>
      <c r="E100" s="181"/>
      <c r="F100" s="181"/>
      <c r="G100" s="181"/>
      <c r="H100" s="181"/>
      <c r="I100" s="181"/>
      <c r="J100" s="182">
        <f>J149</f>
        <v>0</v>
      </c>
      <c r="K100" s="179"/>
      <c r="L100" s="183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</row>
    <row r="101" s="10" customFormat="1" ht="19.92" customHeight="1">
      <c r="A101" s="10"/>
      <c r="B101" s="184"/>
      <c r="C101" s="185"/>
      <c r="D101" s="186" t="s">
        <v>115</v>
      </c>
      <c r="E101" s="187"/>
      <c r="F101" s="187"/>
      <c r="G101" s="187"/>
      <c r="H101" s="187"/>
      <c r="I101" s="187"/>
      <c r="J101" s="188">
        <f>J150</f>
        <v>0</v>
      </c>
      <c r="K101" s="185"/>
      <c r="L101" s="189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2" customFormat="1" ht="21.84" customHeight="1">
      <c r="A102" s="37"/>
      <c r="B102" s="38"/>
      <c r="C102" s="39"/>
      <c r="D102" s="39"/>
      <c r="E102" s="39"/>
      <c r="F102" s="39"/>
      <c r="G102" s="39"/>
      <c r="H102" s="39"/>
      <c r="I102" s="39"/>
      <c r="J102" s="39"/>
      <c r="K102" s="39"/>
      <c r="L102" s="62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  <c r="AE102" s="37"/>
    </row>
    <row r="103" s="2" customFormat="1" ht="6.96" customHeight="1">
      <c r="A103" s="37"/>
      <c r="B103" s="65"/>
      <c r="C103" s="66"/>
      <c r="D103" s="66"/>
      <c r="E103" s="66"/>
      <c r="F103" s="66"/>
      <c r="G103" s="66"/>
      <c r="H103" s="66"/>
      <c r="I103" s="66"/>
      <c r="J103" s="66"/>
      <c r="K103" s="66"/>
      <c r="L103" s="62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  <c r="AE103" s="37"/>
    </row>
    <row r="107" s="2" customFormat="1" ht="6.96" customHeight="1">
      <c r="A107" s="37"/>
      <c r="B107" s="67"/>
      <c r="C107" s="68"/>
      <c r="D107" s="68"/>
      <c r="E107" s="68"/>
      <c r="F107" s="68"/>
      <c r="G107" s="68"/>
      <c r="H107" s="68"/>
      <c r="I107" s="68"/>
      <c r="J107" s="68"/>
      <c r="K107" s="68"/>
      <c r="L107" s="62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  <c r="AE107" s="37"/>
    </row>
    <row r="108" s="2" customFormat="1" ht="24.96" customHeight="1">
      <c r="A108" s="37"/>
      <c r="B108" s="38"/>
      <c r="C108" s="22" t="s">
        <v>116</v>
      </c>
      <c r="D108" s="39"/>
      <c r="E108" s="39"/>
      <c r="F108" s="39"/>
      <c r="G108" s="39"/>
      <c r="H108" s="39"/>
      <c r="I108" s="39"/>
      <c r="J108" s="39"/>
      <c r="K108" s="39"/>
      <c r="L108" s="62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  <c r="AE108" s="37"/>
    </row>
    <row r="109" s="2" customFormat="1" ht="6.96" customHeight="1">
      <c r="A109" s="37"/>
      <c r="B109" s="38"/>
      <c r="C109" s="39"/>
      <c r="D109" s="39"/>
      <c r="E109" s="39"/>
      <c r="F109" s="39"/>
      <c r="G109" s="39"/>
      <c r="H109" s="39"/>
      <c r="I109" s="39"/>
      <c r="J109" s="39"/>
      <c r="K109" s="39"/>
      <c r="L109" s="62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  <c r="AE109" s="37"/>
    </row>
    <row r="110" s="2" customFormat="1" ht="12" customHeight="1">
      <c r="A110" s="37"/>
      <c r="B110" s="38"/>
      <c r="C110" s="31" t="s">
        <v>16</v>
      </c>
      <c r="D110" s="39"/>
      <c r="E110" s="39"/>
      <c r="F110" s="39"/>
      <c r="G110" s="39"/>
      <c r="H110" s="39"/>
      <c r="I110" s="39"/>
      <c r="J110" s="39"/>
      <c r="K110" s="39"/>
      <c r="L110" s="62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  <c r="AE110" s="37"/>
    </row>
    <row r="111" s="2" customFormat="1" ht="27" customHeight="1">
      <c r="A111" s="37"/>
      <c r="B111" s="38"/>
      <c r="C111" s="39"/>
      <c r="D111" s="39"/>
      <c r="E111" s="173" t="str">
        <f>E7</f>
        <v>Rekonstrukce MVN na pozemku p.č. 1360/4 v obci Nesměřice u Zruče nad Sázavou</v>
      </c>
      <c r="F111" s="31"/>
      <c r="G111" s="31"/>
      <c r="H111" s="31"/>
      <c r="I111" s="39"/>
      <c r="J111" s="39"/>
      <c r="K111" s="39"/>
      <c r="L111" s="62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  <c r="AE111" s="37"/>
    </row>
    <row r="112" s="2" customFormat="1" ht="12" customHeight="1">
      <c r="A112" s="37"/>
      <c r="B112" s="38"/>
      <c r="C112" s="31" t="s">
        <v>104</v>
      </c>
      <c r="D112" s="39"/>
      <c r="E112" s="39"/>
      <c r="F112" s="39"/>
      <c r="G112" s="39"/>
      <c r="H112" s="39"/>
      <c r="I112" s="39"/>
      <c r="J112" s="39"/>
      <c r="K112" s="39"/>
      <c r="L112" s="62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  <c r="AE112" s="37"/>
    </row>
    <row r="113" s="2" customFormat="1" ht="15.6" customHeight="1">
      <c r="A113" s="37"/>
      <c r="B113" s="38"/>
      <c r="C113" s="39"/>
      <c r="D113" s="39"/>
      <c r="E113" s="75" t="str">
        <f>E9</f>
        <v>1 - Přípravné práce</v>
      </c>
      <c r="F113" s="39"/>
      <c r="G113" s="39"/>
      <c r="H113" s="39"/>
      <c r="I113" s="39"/>
      <c r="J113" s="39"/>
      <c r="K113" s="39"/>
      <c r="L113" s="62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  <c r="AE113" s="37"/>
    </row>
    <row r="114" s="2" customFormat="1" ht="6.96" customHeight="1">
      <c r="A114" s="37"/>
      <c r="B114" s="38"/>
      <c r="C114" s="39"/>
      <c r="D114" s="39"/>
      <c r="E114" s="39"/>
      <c r="F114" s="39"/>
      <c r="G114" s="39"/>
      <c r="H114" s="39"/>
      <c r="I114" s="39"/>
      <c r="J114" s="39"/>
      <c r="K114" s="39"/>
      <c r="L114" s="62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  <c r="AE114" s="37"/>
    </row>
    <row r="115" s="2" customFormat="1" ht="12" customHeight="1">
      <c r="A115" s="37"/>
      <c r="B115" s="38"/>
      <c r="C115" s="31" t="s">
        <v>20</v>
      </c>
      <c r="D115" s="39"/>
      <c r="E115" s="39"/>
      <c r="F115" s="26" t="str">
        <f>F12</f>
        <v>Nesměřice</v>
      </c>
      <c r="G115" s="39"/>
      <c r="H115" s="39"/>
      <c r="I115" s="31" t="s">
        <v>22</v>
      </c>
      <c r="J115" s="78" t="str">
        <f>IF(J12="","",J12)</f>
        <v>14. 9. 2023</v>
      </c>
      <c r="K115" s="39"/>
      <c r="L115" s="62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  <c r="AE115" s="37"/>
    </row>
    <row r="116" s="2" customFormat="1" ht="6.96" customHeight="1">
      <c r="A116" s="37"/>
      <c r="B116" s="38"/>
      <c r="C116" s="39"/>
      <c r="D116" s="39"/>
      <c r="E116" s="39"/>
      <c r="F116" s="39"/>
      <c r="G116" s="39"/>
      <c r="H116" s="39"/>
      <c r="I116" s="39"/>
      <c r="J116" s="39"/>
      <c r="K116" s="39"/>
      <c r="L116" s="62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  <c r="AE116" s="37"/>
    </row>
    <row r="117" s="2" customFormat="1" ht="26.4" customHeight="1">
      <c r="A117" s="37"/>
      <c r="B117" s="38"/>
      <c r="C117" s="31" t="s">
        <v>24</v>
      </c>
      <c r="D117" s="39"/>
      <c r="E117" s="39"/>
      <c r="F117" s="26" t="str">
        <f>E15</f>
        <v>Město Zruč nad Sázavou</v>
      </c>
      <c r="G117" s="39"/>
      <c r="H117" s="39"/>
      <c r="I117" s="31" t="s">
        <v>30</v>
      </c>
      <c r="J117" s="35" t="str">
        <f>E21</f>
        <v>VDG Projektování s.r.o.</v>
      </c>
      <c r="K117" s="39"/>
      <c r="L117" s="62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  <c r="AE117" s="37"/>
    </row>
    <row r="118" s="2" customFormat="1" ht="15.6" customHeight="1">
      <c r="A118" s="37"/>
      <c r="B118" s="38"/>
      <c r="C118" s="31" t="s">
        <v>28</v>
      </c>
      <c r="D118" s="39"/>
      <c r="E118" s="39"/>
      <c r="F118" s="26" t="str">
        <f>IF(E18="","",E18)</f>
        <v>Vyplň údaj</v>
      </c>
      <c r="G118" s="39"/>
      <c r="H118" s="39"/>
      <c r="I118" s="31" t="s">
        <v>33</v>
      </c>
      <c r="J118" s="35" t="str">
        <f>E24</f>
        <v xml:space="preserve"> </v>
      </c>
      <c r="K118" s="39"/>
      <c r="L118" s="62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  <c r="AE118" s="37"/>
    </row>
    <row r="119" s="2" customFormat="1" ht="10.32" customHeight="1">
      <c r="A119" s="37"/>
      <c r="B119" s="38"/>
      <c r="C119" s="39"/>
      <c r="D119" s="39"/>
      <c r="E119" s="39"/>
      <c r="F119" s="39"/>
      <c r="G119" s="39"/>
      <c r="H119" s="39"/>
      <c r="I119" s="39"/>
      <c r="J119" s="39"/>
      <c r="K119" s="39"/>
      <c r="L119" s="62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  <c r="AE119" s="37"/>
    </row>
    <row r="120" s="11" customFormat="1" ht="29.28" customHeight="1">
      <c r="A120" s="190"/>
      <c r="B120" s="191"/>
      <c r="C120" s="192" t="s">
        <v>117</v>
      </c>
      <c r="D120" s="193" t="s">
        <v>61</v>
      </c>
      <c r="E120" s="193" t="s">
        <v>57</v>
      </c>
      <c r="F120" s="193" t="s">
        <v>58</v>
      </c>
      <c r="G120" s="193" t="s">
        <v>118</v>
      </c>
      <c r="H120" s="193" t="s">
        <v>119</v>
      </c>
      <c r="I120" s="193" t="s">
        <v>120</v>
      </c>
      <c r="J120" s="194" t="s">
        <v>108</v>
      </c>
      <c r="K120" s="195" t="s">
        <v>121</v>
      </c>
      <c r="L120" s="196"/>
      <c r="M120" s="99" t="s">
        <v>1</v>
      </c>
      <c r="N120" s="100" t="s">
        <v>40</v>
      </c>
      <c r="O120" s="100" t="s">
        <v>122</v>
      </c>
      <c r="P120" s="100" t="s">
        <v>123</v>
      </c>
      <c r="Q120" s="100" t="s">
        <v>124</v>
      </c>
      <c r="R120" s="100" t="s">
        <v>125</v>
      </c>
      <c r="S120" s="100" t="s">
        <v>126</v>
      </c>
      <c r="T120" s="101" t="s">
        <v>127</v>
      </c>
      <c r="U120" s="190"/>
      <c r="V120" s="190"/>
      <c r="W120" s="190"/>
      <c r="X120" s="190"/>
      <c r="Y120" s="190"/>
      <c r="Z120" s="190"/>
      <c r="AA120" s="190"/>
      <c r="AB120" s="190"/>
      <c r="AC120" s="190"/>
      <c r="AD120" s="190"/>
      <c r="AE120" s="190"/>
    </row>
    <row r="121" s="2" customFormat="1" ht="22.8" customHeight="1">
      <c r="A121" s="37"/>
      <c r="B121" s="38"/>
      <c r="C121" s="106" t="s">
        <v>128</v>
      </c>
      <c r="D121" s="39"/>
      <c r="E121" s="39"/>
      <c r="F121" s="39"/>
      <c r="G121" s="39"/>
      <c r="H121" s="39"/>
      <c r="I121" s="39"/>
      <c r="J121" s="197">
        <f>BK121</f>
        <v>0</v>
      </c>
      <c r="K121" s="39"/>
      <c r="L121" s="43"/>
      <c r="M121" s="102"/>
      <c r="N121" s="198"/>
      <c r="O121" s="103"/>
      <c r="P121" s="199">
        <f>P122+P149</f>
        <v>0</v>
      </c>
      <c r="Q121" s="103"/>
      <c r="R121" s="199">
        <f>R122+R149</f>
        <v>0.0063499999999999997</v>
      </c>
      <c r="S121" s="103"/>
      <c r="T121" s="200">
        <f>T122+T149</f>
        <v>15.727</v>
      </c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  <c r="AE121" s="37"/>
      <c r="AT121" s="16" t="s">
        <v>75</v>
      </c>
      <c r="AU121" s="16" t="s">
        <v>110</v>
      </c>
      <c r="BK121" s="201">
        <f>BK122+BK149</f>
        <v>0</v>
      </c>
    </row>
    <row r="122" s="12" customFormat="1" ht="25.92" customHeight="1">
      <c r="A122" s="12"/>
      <c r="B122" s="202"/>
      <c r="C122" s="203"/>
      <c r="D122" s="204" t="s">
        <v>75</v>
      </c>
      <c r="E122" s="205" t="s">
        <v>129</v>
      </c>
      <c r="F122" s="205" t="s">
        <v>130</v>
      </c>
      <c r="G122" s="203"/>
      <c r="H122" s="203"/>
      <c r="I122" s="206"/>
      <c r="J122" s="207">
        <f>BK122</f>
        <v>0</v>
      </c>
      <c r="K122" s="203"/>
      <c r="L122" s="208"/>
      <c r="M122" s="209"/>
      <c r="N122" s="210"/>
      <c r="O122" s="210"/>
      <c r="P122" s="211">
        <f>P123+P142</f>
        <v>0</v>
      </c>
      <c r="Q122" s="210"/>
      <c r="R122" s="211">
        <f>R123+R142</f>
        <v>0.0059499999999999996</v>
      </c>
      <c r="S122" s="210"/>
      <c r="T122" s="212">
        <f>T123+T142</f>
        <v>15.727</v>
      </c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R122" s="213" t="s">
        <v>81</v>
      </c>
      <c r="AT122" s="214" t="s">
        <v>75</v>
      </c>
      <c r="AU122" s="214" t="s">
        <v>76</v>
      </c>
      <c r="AY122" s="213" t="s">
        <v>131</v>
      </c>
      <c r="BK122" s="215">
        <f>BK123+BK142</f>
        <v>0</v>
      </c>
    </row>
    <row r="123" s="12" customFormat="1" ht="22.8" customHeight="1">
      <c r="A123" s="12"/>
      <c r="B123" s="202"/>
      <c r="C123" s="203"/>
      <c r="D123" s="204" t="s">
        <v>75</v>
      </c>
      <c r="E123" s="216" t="s">
        <v>132</v>
      </c>
      <c r="F123" s="216" t="s">
        <v>133</v>
      </c>
      <c r="G123" s="203"/>
      <c r="H123" s="203"/>
      <c r="I123" s="206"/>
      <c r="J123" s="217">
        <f>BK123</f>
        <v>0</v>
      </c>
      <c r="K123" s="203"/>
      <c r="L123" s="208"/>
      <c r="M123" s="209"/>
      <c r="N123" s="210"/>
      <c r="O123" s="210"/>
      <c r="P123" s="211">
        <f>SUM(P124:P141)</f>
        <v>0</v>
      </c>
      <c r="Q123" s="210"/>
      <c r="R123" s="211">
        <f>SUM(R124:R141)</f>
        <v>0.0059499999999999996</v>
      </c>
      <c r="S123" s="210"/>
      <c r="T123" s="212">
        <f>SUM(T124:T141)</f>
        <v>15.727</v>
      </c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R123" s="213" t="s">
        <v>81</v>
      </c>
      <c r="AT123" s="214" t="s">
        <v>75</v>
      </c>
      <c r="AU123" s="214" t="s">
        <v>81</v>
      </c>
      <c r="AY123" s="213" t="s">
        <v>131</v>
      </c>
      <c r="BK123" s="215">
        <f>SUM(BK124:BK141)</f>
        <v>0</v>
      </c>
    </row>
    <row r="124" s="2" customFormat="1" ht="22.2" customHeight="1">
      <c r="A124" s="37"/>
      <c r="B124" s="38"/>
      <c r="C124" s="218" t="s">
        <v>81</v>
      </c>
      <c r="D124" s="218" t="s">
        <v>134</v>
      </c>
      <c r="E124" s="219" t="s">
        <v>135</v>
      </c>
      <c r="F124" s="220" t="s">
        <v>136</v>
      </c>
      <c r="G124" s="221" t="s">
        <v>137</v>
      </c>
      <c r="H124" s="222">
        <v>38</v>
      </c>
      <c r="I124" s="223"/>
      <c r="J124" s="224">
        <f>ROUND(I124*H124,2)</f>
        <v>0</v>
      </c>
      <c r="K124" s="225"/>
      <c r="L124" s="43"/>
      <c r="M124" s="226" t="s">
        <v>1</v>
      </c>
      <c r="N124" s="227" t="s">
        <v>41</v>
      </c>
      <c r="O124" s="90"/>
      <c r="P124" s="228">
        <f>O124*H124</f>
        <v>0</v>
      </c>
      <c r="Q124" s="228">
        <v>3.0000000000000001E-05</v>
      </c>
      <c r="R124" s="228">
        <f>Q124*H124</f>
        <v>0.00114</v>
      </c>
      <c r="S124" s="228">
        <v>0</v>
      </c>
      <c r="T124" s="229">
        <f>S124*H124</f>
        <v>0</v>
      </c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  <c r="AE124" s="37"/>
      <c r="AR124" s="230" t="s">
        <v>91</v>
      </c>
      <c r="AT124" s="230" t="s">
        <v>134</v>
      </c>
      <c r="AU124" s="230" t="s">
        <v>85</v>
      </c>
      <c r="AY124" s="16" t="s">
        <v>131</v>
      </c>
      <c r="BE124" s="231">
        <f>IF(N124="základní",J124,0)</f>
        <v>0</v>
      </c>
      <c r="BF124" s="231">
        <f>IF(N124="snížená",J124,0)</f>
        <v>0</v>
      </c>
      <c r="BG124" s="231">
        <f>IF(N124="zákl. přenesená",J124,0)</f>
        <v>0</v>
      </c>
      <c r="BH124" s="231">
        <f>IF(N124="sníž. přenesená",J124,0)</f>
        <v>0</v>
      </c>
      <c r="BI124" s="231">
        <f>IF(N124="nulová",J124,0)</f>
        <v>0</v>
      </c>
      <c r="BJ124" s="16" t="s">
        <v>81</v>
      </c>
      <c r="BK124" s="231">
        <f>ROUND(I124*H124,2)</f>
        <v>0</v>
      </c>
      <c r="BL124" s="16" t="s">
        <v>91</v>
      </c>
      <c r="BM124" s="230" t="s">
        <v>138</v>
      </c>
    </row>
    <row r="125" s="13" customFormat="1">
      <c r="A125" s="13"/>
      <c r="B125" s="232"/>
      <c r="C125" s="233"/>
      <c r="D125" s="234" t="s">
        <v>139</v>
      </c>
      <c r="E125" s="235" t="s">
        <v>1</v>
      </c>
      <c r="F125" s="236" t="s">
        <v>140</v>
      </c>
      <c r="G125" s="233"/>
      <c r="H125" s="237">
        <v>38</v>
      </c>
      <c r="I125" s="238"/>
      <c r="J125" s="233"/>
      <c r="K125" s="233"/>
      <c r="L125" s="239"/>
      <c r="M125" s="240"/>
      <c r="N125" s="241"/>
      <c r="O125" s="241"/>
      <c r="P125" s="241"/>
      <c r="Q125" s="241"/>
      <c r="R125" s="241"/>
      <c r="S125" s="241"/>
      <c r="T125" s="242"/>
      <c r="U125" s="13"/>
      <c r="V125" s="13"/>
      <c r="W125" s="13"/>
      <c r="X125" s="13"/>
      <c r="Y125" s="13"/>
      <c r="Z125" s="13"/>
      <c r="AA125" s="13"/>
      <c r="AB125" s="13"/>
      <c r="AC125" s="13"/>
      <c r="AD125" s="13"/>
      <c r="AE125" s="13"/>
      <c r="AT125" s="243" t="s">
        <v>139</v>
      </c>
      <c r="AU125" s="243" t="s">
        <v>85</v>
      </c>
      <c r="AV125" s="13" t="s">
        <v>85</v>
      </c>
      <c r="AW125" s="13" t="s">
        <v>32</v>
      </c>
      <c r="AX125" s="13" t="s">
        <v>81</v>
      </c>
      <c r="AY125" s="243" t="s">
        <v>131</v>
      </c>
    </row>
    <row r="126" s="14" customFormat="1">
      <c r="A126" s="14"/>
      <c r="B126" s="244"/>
      <c r="C126" s="245"/>
      <c r="D126" s="234" t="s">
        <v>139</v>
      </c>
      <c r="E126" s="246" t="s">
        <v>1</v>
      </c>
      <c r="F126" s="247" t="s">
        <v>141</v>
      </c>
      <c r="G126" s="245"/>
      <c r="H126" s="246" t="s">
        <v>1</v>
      </c>
      <c r="I126" s="248"/>
      <c r="J126" s="245"/>
      <c r="K126" s="245"/>
      <c r="L126" s="249"/>
      <c r="M126" s="250"/>
      <c r="N126" s="251"/>
      <c r="O126" s="251"/>
      <c r="P126" s="251"/>
      <c r="Q126" s="251"/>
      <c r="R126" s="251"/>
      <c r="S126" s="251"/>
      <c r="T126" s="252"/>
      <c r="U126" s="14"/>
      <c r="V126" s="14"/>
      <c r="W126" s="14"/>
      <c r="X126" s="14"/>
      <c r="Y126" s="14"/>
      <c r="Z126" s="14"/>
      <c r="AA126" s="14"/>
      <c r="AB126" s="14"/>
      <c r="AC126" s="14"/>
      <c r="AD126" s="14"/>
      <c r="AE126" s="14"/>
      <c r="AT126" s="253" t="s">
        <v>139</v>
      </c>
      <c r="AU126" s="253" t="s">
        <v>85</v>
      </c>
      <c r="AV126" s="14" t="s">
        <v>81</v>
      </c>
      <c r="AW126" s="14" t="s">
        <v>32</v>
      </c>
      <c r="AX126" s="14" t="s">
        <v>76</v>
      </c>
      <c r="AY126" s="253" t="s">
        <v>131</v>
      </c>
    </row>
    <row r="127" s="2" customFormat="1" ht="22.2" customHeight="1">
      <c r="A127" s="37"/>
      <c r="B127" s="38"/>
      <c r="C127" s="218" t="s">
        <v>85</v>
      </c>
      <c r="D127" s="218" t="s">
        <v>134</v>
      </c>
      <c r="E127" s="219" t="s">
        <v>142</v>
      </c>
      <c r="F127" s="220" t="s">
        <v>143</v>
      </c>
      <c r="G127" s="221" t="s">
        <v>137</v>
      </c>
      <c r="H127" s="222">
        <v>30</v>
      </c>
      <c r="I127" s="223"/>
      <c r="J127" s="224">
        <f>ROUND(I127*H127,2)</f>
        <v>0</v>
      </c>
      <c r="K127" s="225"/>
      <c r="L127" s="43"/>
      <c r="M127" s="226" t="s">
        <v>1</v>
      </c>
      <c r="N127" s="227" t="s">
        <v>41</v>
      </c>
      <c r="O127" s="90"/>
      <c r="P127" s="228">
        <f>O127*H127</f>
        <v>0</v>
      </c>
      <c r="Q127" s="228">
        <v>0.00013999999999999999</v>
      </c>
      <c r="R127" s="228">
        <f>Q127*H127</f>
        <v>0.0041999999999999997</v>
      </c>
      <c r="S127" s="228">
        <v>0</v>
      </c>
      <c r="T127" s="229">
        <f>S127*H127</f>
        <v>0</v>
      </c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  <c r="AE127" s="37"/>
      <c r="AR127" s="230" t="s">
        <v>91</v>
      </c>
      <c r="AT127" s="230" t="s">
        <v>134</v>
      </c>
      <c r="AU127" s="230" t="s">
        <v>85</v>
      </c>
      <c r="AY127" s="16" t="s">
        <v>131</v>
      </c>
      <c r="BE127" s="231">
        <f>IF(N127="základní",J127,0)</f>
        <v>0</v>
      </c>
      <c r="BF127" s="231">
        <f>IF(N127="snížená",J127,0)</f>
        <v>0</v>
      </c>
      <c r="BG127" s="231">
        <f>IF(N127="zákl. přenesená",J127,0)</f>
        <v>0</v>
      </c>
      <c r="BH127" s="231">
        <f>IF(N127="sníž. přenesená",J127,0)</f>
        <v>0</v>
      </c>
      <c r="BI127" s="231">
        <f>IF(N127="nulová",J127,0)</f>
        <v>0</v>
      </c>
      <c r="BJ127" s="16" t="s">
        <v>81</v>
      </c>
      <c r="BK127" s="231">
        <f>ROUND(I127*H127,2)</f>
        <v>0</v>
      </c>
      <c r="BL127" s="16" t="s">
        <v>91</v>
      </c>
      <c r="BM127" s="230" t="s">
        <v>144</v>
      </c>
    </row>
    <row r="128" s="13" customFormat="1">
      <c r="A128" s="13"/>
      <c r="B128" s="232"/>
      <c r="C128" s="233"/>
      <c r="D128" s="234" t="s">
        <v>139</v>
      </c>
      <c r="E128" s="235" t="s">
        <v>1</v>
      </c>
      <c r="F128" s="236" t="s">
        <v>145</v>
      </c>
      <c r="G128" s="233"/>
      <c r="H128" s="237">
        <v>30</v>
      </c>
      <c r="I128" s="238"/>
      <c r="J128" s="233"/>
      <c r="K128" s="233"/>
      <c r="L128" s="239"/>
      <c r="M128" s="240"/>
      <c r="N128" s="241"/>
      <c r="O128" s="241"/>
      <c r="P128" s="241"/>
      <c r="Q128" s="241"/>
      <c r="R128" s="241"/>
      <c r="S128" s="241"/>
      <c r="T128" s="242"/>
      <c r="U128" s="13"/>
      <c r="V128" s="13"/>
      <c r="W128" s="13"/>
      <c r="X128" s="13"/>
      <c r="Y128" s="13"/>
      <c r="Z128" s="13"/>
      <c r="AA128" s="13"/>
      <c r="AB128" s="13"/>
      <c r="AC128" s="13"/>
      <c r="AD128" s="13"/>
      <c r="AE128" s="13"/>
      <c r="AT128" s="243" t="s">
        <v>139</v>
      </c>
      <c r="AU128" s="243" t="s">
        <v>85</v>
      </c>
      <c r="AV128" s="13" t="s">
        <v>85</v>
      </c>
      <c r="AW128" s="13" t="s">
        <v>32</v>
      </c>
      <c r="AX128" s="13" t="s">
        <v>81</v>
      </c>
      <c r="AY128" s="243" t="s">
        <v>131</v>
      </c>
    </row>
    <row r="129" s="14" customFormat="1">
      <c r="A129" s="14"/>
      <c r="B129" s="244"/>
      <c r="C129" s="245"/>
      <c r="D129" s="234" t="s">
        <v>139</v>
      </c>
      <c r="E129" s="246" t="s">
        <v>1</v>
      </c>
      <c r="F129" s="247" t="s">
        <v>146</v>
      </c>
      <c r="G129" s="245"/>
      <c r="H129" s="246" t="s">
        <v>1</v>
      </c>
      <c r="I129" s="248"/>
      <c r="J129" s="245"/>
      <c r="K129" s="245"/>
      <c r="L129" s="249"/>
      <c r="M129" s="250"/>
      <c r="N129" s="251"/>
      <c r="O129" s="251"/>
      <c r="P129" s="251"/>
      <c r="Q129" s="251"/>
      <c r="R129" s="251"/>
      <c r="S129" s="251"/>
      <c r="T129" s="252"/>
      <c r="U129" s="14"/>
      <c r="V129" s="14"/>
      <c r="W129" s="14"/>
      <c r="X129" s="14"/>
      <c r="Y129" s="14"/>
      <c r="Z129" s="14"/>
      <c r="AA129" s="14"/>
      <c r="AB129" s="14"/>
      <c r="AC129" s="14"/>
      <c r="AD129" s="14"/>
      <c r="AE129" s="14"/>
      <c r="AT129" s="253" t="s">
        <v>139</v>
      </c>
      <c r="AU129" s="253" t="s">
        <v>85</v>
      </c>
      <c r="AV129" s="14" t="s">
        <v>81</v>
      </c>
      <c r="AW129" s="14" t="s">
        <v>32</v>
      </c>
      <c r="AX129" s="14" t="s">
        <v>76</v>
      </c>
      <c r="AY129" s="253" t="s">
        <v>131</v>
      </c>
    </row>
    <row r="130" s="2" customFormat="1" ht="14.4" customHeight="1">
      <c r="A130" s="37"/>
      <c r="B130" s="38"/>
      <c r="C130" s="218" t="s">
        <v>88</v>
      </c>
      <c r="D130" s="218" t="s">
        <v>134</v>
      </c>
      <c r="E130" s="219" t="s">
        <v>147</v>
      </c>
      <c r="F130" s="220" t="s">
        <v>148</v>
      </c>
      <c r="G130" s="221" t="s">
        <v>149</v>
      </c>
      <c r="H130" s="222">
        <v>588</v>
      </c>
      <c r="I130" s="223"/>
      <c r="J130" s="224">
        <f>ROUND(I130*H130,2)</f>
        <v>0</v>
      </c>
      <c r="K130" s="225"/>
      <c r="L130" s="43"/>
      <c r="M130" s="226" t="s">
        <v>1</v>
      </c>
      <c r="N130" s="227" t="s">
        <v>41</v>
      </c>
      <c r="O130" s="90"/>
      <c r="P130" s="228">
        <f>O130*H130</f>
        <v>0</v>
      </c>
      <c r="Q130" s="228">
        <v>0</v>
      </c>
      <c r="R130" s="228">
        <f>Q130*H130</f>
        <v>0</v>
      </c>
      <c r="S130" s="228">
        <v>0.01</v>
      </c>
      <c r="T130" s="229">
        <f>S130*H130</f>
        <v>5.8799999999999999</v>
      </c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  <c r="AE130" s="37"/>
      <c r="AR130" s="230" t="s">
        <v>91</v>
      </c>
      <c r="AT130" s="230" t="s">
        <v>134</v>
      </c>
      <c r="AU130" s="230" t="s">
        <v>85</v>
      </c>
      <c r="AY130" s="16" t="s">
        <v>131</v>
      </c>
      <c r="BE130" s="231">
        <f>IF(N130="základní",J130,0)</f>
        <v>0</v>
      </c>
      <c r="BF130" s="231">
        <f>IF(N130="snížená",J130,0)</f>
        <v>0</v>
      </c>
      <c r="BG130" s="231">
        <f>IF(N130="zákl. přenesená",J130,0)</f>
        <v>0</v>
      </c>
      <c r="BH130" s="231">
        <f>IF(N130="sníž. přenesená",J130,0)</f>
        <v>0</v>
      </c>
      <c r="BI130" s="231">
        <f>IF(N130="nulová",J130,0)</f>
        <v>0</v>
      </c>
      <c r="BJ130" s="16" t="s">
        <v>81</v>
      </c>
      <c r="BK130" s="231">
        <f>ROUND(I130*H130,2)</f>
        <v>0</v>
      </c>
      <c r="BL130" s="16" t="s">
        <v>91</v>
      </c>
      <c r="BM130" s="230" t="s">
        <v>150</v>
      </c>
    </row>
    <row r="131" s="13" customFormat="1">
      <c r="A131" s="13"/>
      <c r="B131" s="232"/>
      <c r="C131" s="233"/>
      <c r="D131" s="234" t="s">
        <v>139</v>
      </c>
      <c r="E131" s="235" t="s">
        <v>1</v>
      </c>
      <c r="F131" s="236" t="s">
        <v>151</v>
      </c>
      <c r="G131" s="233"/>
      <c r="H131" s="237">
        <v>588</v>
      </c>
      <c r="I131" s="238"/>
      <c r="J131" s="233"/>
      <c r="K131" s="233"/>
      <c r="L131" s="239"/>
      <c r="M131" s="240"/>
      <c r="N131" s="241"/>
      <c r="O131" s="241"/>
      <c r="P131" s="241"/>
      <c r="Q131" s="241"/>
      <c r="R131" s="241"/>
      <c r="S131" s="241"/>
      <c r="T131" s="242"/>
      <c r="U131" s="13"/>
      <c r="V131" s="13"/>
      <c r="W131" s="13"/>
      <c r="X131" s="13"/>
      <c r="Y131" s="13"/>
      <c r="Z131" s="13"/>
      <c r="AA131" s="13"/>
      <c r="AB131" s="13"/>
      <c r="AC131" s="13"/>
      <c r="AD131" s="13"/>
      <c r="AE131" s="13"/>
      <c r="AT131" s="243" t="s">
        <v>139</v>
      </c>
      <c r="AU131" s="243" t="s">
        <v>85</v>
      </c>
      <c r="AV131" s="13" t="s">
        <v>85</v>
      </c>
      <c r="AW131" s="13" t="s">
        <v>32</v>
      </c>
      <c r="AX131" s="13" t="s">
        <v>81</v>
      </c>
      <c r="AY131" s="243" t="s">
        <v>131</v>
      </c>
    </row>
    <row r="132" s="14" customFormat="1">
      <c r="A132" s="14"/>
      <c r="B132" s="244"/>
      <c r="C132" s="245"/>
      <c r="D132" s="234" t="s">
        <v>139</v>
      </c>
      <c r="E132" s="246" t="s">
        <v>1</v>
      </c>
      <c r="F132" s="247" t="s">
        <v>152</v>
      </c>
      <c r="G132" s="245"/>
      <c r="H132" s="246" t="s">
        <v>1</v>
      </c>
      <c r="I132" s="248"/>
      <c r="J132" s="245"/>
      <c r="K132" s="245"/>
      <c r="L132" s="249"/>
      <c r="M132" s="250"/>
      <c r="N132" s="251"/>
      <c r="O132" s="251"/>
      <c r="P132" s="251"/>
      <c r="Q132" s="251"/>
      <c r="R132" s="251"/>
      <c r="S132" s="251"/>
      <c r="T132" s="252"/>
      <c r="U132" s="14"/>
      <c r="V132" s="14"/>
      <c r="W132" s="14"/>
      <c r="X132" s="14"/>
      <c r="Y132" s="14"/>
      <c r="Z132" s="14"/>
      <c r="AA132" s="14"/>
      <c r="AB132" s="14"/>
      <c r="AC132" s="14"/>
      <c r="AD132" s="14"/>
      <c r="AE132" s="14"/>
      <c r="AT132" s="253" t="s">
        <v>139</v>
      </c>
      <c r="AU132" s="253" t="s">
        <v>85</v>
      </c>
      <c r="AV132" s="14" t="s">
        <v>81</v>
      </c>
      <c r="AW132" s="14" t="s">
        <v>32</v>
      </c>
      <c r="AX132" s="14" t="s">
        <v>76</v>
      </c>
      <c r="AY132" s="253" t="s">
        <v>131</v>
      </c>
    </row>
    <row r="133" s="2" customFormat="1" ht="22.2" customHeight="1">
      <c r="A133" s="37"/>
      <c r="B133" s="38"/>
      <c r="C133" s="218" t="s">
        <v>91</v>
      </c>
      <c r="D133" s="218" t="s">
        <v>134</v>
      </c>
      <c r="E133" s="219" t="s">
        <v>153</v>
      </c>
      <c r="F133" s="220" t="s">
        <v>154</v>
      </c>
      <c r="G133" s="221" t="s">
        <v>149</v>
      </c>
      <c r="H133" s="222">
        <v>88</v>
      </c>
      <c r="I133" s="223"/>
      <c r="J133" s="224">
        <f>ROUND(I133*H133,2)</f>
        <v>0</v>
      </c>
      <c r="K133" s="225"/>
      <c r="L133" s="43"/>
      <c r="M133" s="226" t="s">
        <v>1</v>
      </c>
      <c r="N133" s="227" t="s">
        <v>41</v>
      </c>
      <c r="O133" s="90"/>
      <c r="P133" s="228">
        <f>O133*H133</f>
        <v>0</v>
      </c>
      <c r="Q133" s="228">
        <v>0</v>
      </c>
      <c r="R133" s="228">
        <f>Q133*H133</f>
        <v>0</v>
      </c>
      <c r="S133" s="228">
        <v>0.02</v>
      </c>
      <c r="T133" s="229">
        <f>S133*H133</f>
        <v>1.76</v>
      </c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  <c r="AE133" s="37"/>
      <c r="AR133" s="230" t="s">
        <v>91</v>
      </c>
      <c r="AT133" s="230" t="s">
        <v>134</v>
      </c>
      <c r="AU133" s="230" t="s">
        <v>85</v>
      </c>
      <c r="AY133" s="16" t="s">
        <v>131</v>
      </c>
      <c r="BE133" s="231">
        <f>IF(N133="základní",J133,0)</f>
        <v>0</v>
      </c>
      <c r="BF133" s="231">
        <f>IF(N133="snížená",J133,0)</f>
        <v>0</v>
      </c>
      <c r="BG133" s="231">
        <f>IF(N133="zákl. přenesená",J133,0)</f>
        <v>0</v>
      </c>
      <c r="BH133" s="231">
        <f>IF(N133="sníž. přenesená",J133,0)</f>
        <v>0</v>
      </c>
      <c r="BI133" s="231">
        <f>IF(N133="nulová",J133,0)</f>
        <v>0</v>
      </c>
      <c r="BJ133" s="16" t="s">
        <v>81</v>
      </c>
      <c r="BK133" s="231">
        <f>ROUND(I133*H133,2)</f>
        <v>0</v>
      </c>
      <c r="BL133" s="16" t="s">
        <v>91</v>
      </c>
      <c r="BM133" s="230" t="s">
        <v>155</v>
      </c>
    </row>
    <row r="134" s="13" customFormat="1">
      <c r="A134" s="13"/>
      <c r="B134" s="232"/>
      <c r="C134" s="233"/>
      <c r="D134" s="234" t="s">
        <v>139</v>
      </c>
      <c r="E134" s="235" t="s">
        <v>1</v>
      </c>
      <c r="F134" s="236" t="s">
        <v>156</v>
      </c>
      <c r="G134" s="233"/>
      <c r="H134" s="237">
        <v>88</v>
      </c>
      <c r="I134" s="238"/>
      <c r="J134" s="233"/>
      <c r="K134" s="233"/>
      <c r="L134" s="239"/>
      <c r="M134" s="240"/>
      <c r="N134" s="241"/>
      <c r="O134" s="241"/>
      <c r="P134" s="241"/>
      <c r="Q134" s="241"/>
      <c r="R134" s="241"/>
      <c r="S134" s="241"/>
      <c r="T134" s="242"/>
      <c r="U134" s="13"/>
      <c r="V134" s="13"/>
      <c r="W134" s="13"/>
      <c r="X134" s="13"/>
      <c r="Y134" s="13"/>
      <c r="Z134" s="13"/>
      <c r="AA134" s="13"/>
      <c r="AB134" s="13"/>
      <c r="AC134" s="13"/>
      <c r="AD134" s="13"/>
      <c r="AE134" s="13"/>
      <c r="AT134" s="243" t="s">
        <v>139</v>
      </c>
      <c r="AU134" s="243" t="s">
        <v>85</v>
      </c>
      <c r="AV134" s="13" t="s">
        <v>85</v>
      </c>
      <c r="AW134" s="13" t="s">
        <v>32</v>
      </c>
      <c r="AX134" s="13" t="s">
        <v>81</v>
      </c>
      <c r="AY134" s="243" t="s">
        <v>131</v>
      </c>
    </row>
    <row r="135" s="14" customFormat="1">
      <c r="A135" s="14"/>
      <c r="B135" s="244"/>
      <c r="C135" s="245"/>
      <c r="D135" s="234" t="s">
        <v>139</v>
      </c>
      <c r="E135" s="246" t="s">
        <v>1</v>
      </c>
      <c r="F135" s="247" t="s">
        <v>157</v>
      </c>
      <c r="G135" s="245"/>
      <c r="H135" s="246" t="s">
        <v>1</v>
      </c>
      <c r="I135" s="248"/>
      <c r="J135" s="245"/>
      <c r="K135" s="245"/>
      <c r="L135" s="249"/>
      <c r="M135" s="250"/>
      <c r="N135" s="251"/>
      <c r="O135" s="251"/>
      <c r="P135" s="251"/>
      <c r="Q135" s="251"/>
      <c r="R135" s="251"/>
      <c r="S135" s="251"/>
      <c r="T135" s="252"/>
      <c r="U135" s="14"/>
      <c r="V135" s="14"/>
      <c r="W135" s="14"/>
      <c r="X135" s="14"/>
      <c r="Y135" s="14"/>
      <c r="Z135" s="14"/>
      <c r="AA135" s="14"/>
      <c r="AB135" s="14"/>
      <c r="AC135" s="14"/>
      <c r="AD135" s="14"/>
      <c r="AE135" s="14"/>
      <c r="AT135" s="253" t="s">
        <v>139</v>
      </c>
      <c r="AU135" s="253" t="s">
        <v>85</v>
      </c>
      <c r="AV135" s="14" t="s">
        <v>81</v>
      </c>
      <c r="AW135" s="14" t="s">
        <v>32</v>
      </c>
      <c r="AX135" s="14" t="s">
        <v>76</v>
      </c>
      <c r="AY135" s="253" t="s">
        <v>131</v>
      </c>
    </row>
    <row r="136" s="2" customFormat="1" ht="22.2" customHeight="1">
      <c r="A136" s="37"/>
      <c r="B136" s="38"/>
      <c r="C136" s="218" t="s">
        <v>94</v>
      </c>
      <c r="D136" s="218" t="s">
        <v>134</v>
      </c>
      <c r="E136" s="219" t="s">
        <v>158</v>
      </c>
      <c r="F136" s="220" t="s">
        <v>159</v>
      </c>
      <c r="G136" s="221" t="s">
        <v>160</v>
      </c>
      <c r="H136" s="222">
        <v>1</v>
      </c>
      <c r="I136" s="223"/>
      <c r="J136" s="224">
        <f>ROUND(I136*H136,2)</f>
        <v>0</v>
      </c>
      <c r="K136" s="225"/>
      <c r="L136" s="43"/>
      <c r="M136" s="226" t="s">
        <v>1</v>
      </c>
      <c r="N136" s="227" t="s">
        <v>41</v>
      </c>
      <c r="O136" s="90"/>
      <c r="P136" s="228">
        <f>O136*H136</f>
        <v>0</v>
      </c>
      <c r="Q136" s="228">
        <v>0.00029</v>
      </c>
      <c r="R136" s="228">
        <f>Q136*H136</f>
        <v>0.00029</v>
      </c>
      <c r="S136" s="228">
        <v>0.375</v>
      </c>
      <c r="T136" s="229">
        <f>S136*H136</f>
        <v>0.375</v>
      </c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  <c r="AE136" s="37"/>
      <c r="AR136" s="230" t="s">
        <v>91</v>
      </c>
      <c r="AT136" s="230" t="s">
        <v>134</v>
      </c>
      <c r="AU136" s="230" t="s">
        <v>85</v>
      </c>
      <c r="AY136" s="16" t="s">
        <v>131</v>
      </c>
      <c r="BE136" s="231">
        <f>IF(N136="základní",J136,0)</f>
        <v>0</v>
      </c>
      <c r="BF136" s="231">
        <f>IF(N136="snížená",J136,0)</f>
        <v>0</v>
      </c>
      <c r="BG136" s="231">
        <f>IF(N136="zákl. přenesená",J136,0)</f>
        <v>0</v>
      </c>
      <c r="BH136" s="231">
        <f>IF(N136="sníž. přenesená",J136,0)</f>
        <v>0</v>
      </c>
      <c r="BI136" s="231">
        <f>IF(N136="nulová",J136,0)</f>
        <v>0</v>
      </c>
      <c r="BJ136" s="16" t="s">
        <v>81</v>
      </c>
      <c r="BK136" s="231">
        <f>ROUND(I136*H136,2)</f>
        <v>0</v>
      </c>
      <c r="BL136" s="16" t="s">
        <v>91</v>
      </c>
      <c r="BM136" s="230" t="s">
        <v>161</v>
      </c>
    </row>
    <row r="137" s="13" customFormat="1">
      <c r="A137" s="13"/>
      <c r="B137" s="232"/>
      <c r="C137" s="233"/>
      <c r="D137" s="234" t="s">
        <v>139</v>
      </c>
      <c r="E137" s="235" t="s">
        <v>1</v>
      </c>
      <c r="F137" s="236" t="s">
        <v>81</v>
      </c>
      <c r="G137" s="233"/>
      <c r="H137" s="237">
        <v>1</v>
      </c>
      <c r="I137" s="238"/>
      <c r="J137" s="233"/>
      <c r="K137" s="233"/>
      <c r="L137" s="239"/>
      <c r="M137" s="240"/>
      <c r="N137" s="241"/>
      <c r="O137" s="241"/>
      <c r="P137" s="241"/>
      <c r="Q137" s="241"/>
      <c r="R137" s="241"/>
      <c r="S137" s="241"/>
      <c r="T137" s="242"/>
      <c r="U137" s="13"/>
      <c r="V137" s="13"/>
      <c r="W137" s="13"/>
      <c r="X137" s="13"/>
      <c r="Y137" s="13"/>
      <c r="Z137" s="13"/>
      <c r="AA137" s="13"/>
      <c r="AB137" s="13"/>
      <c r="AC137" s="13"/>
      <c r="AD137" s="13"/>
      <c r="AE137" s="13"/>
      <c r="AT137" s="243" t="s">
        <v>139</v>
      </c>
      <c r="AU137" s="243" t="s">
        <v>85</v>
      </c>
      <c r="AV137" s="13" t="s">
        <v>85</v>
      </c>
      <c r="AW137" s="13" t="s">
        <v>32</v>
      </c>
      <c r="AX137" s="13" t="s">
        <v>81</v>
      </c>
      <c r="AY137" s="243" t="s">
        <v>131</v>
      </c>
    </row>
    <row r="138" s="14" customFormat="1">
      <c r="A138" s="14"/>
      <c r="B138" s="244"/>
      <c r="C138" s="245"/>
      <c r="D138" s="234" t="s">
        <v>139</v>
      </c>
      <c r="E138" s="246" t="s">
        <v>1</v>
      </c>
      <c r="F138" s="247" t="s">
        <v>162</v>
      </c>
      <c r="G138" s="245"/>
      <c r="H138" s="246" t="s">
        <v>1</v>
      </c>
      <c r="I138" s="248"/>
      <c r="J138" s="245"/>
      <c r="K138" s="245"/>
      <c r="L138" s="249"/>
      <c r="M138" s="250"/>
      <c r="N138" s="251"/>
      <c r="O138" s="251"/>
      <c r="P138" s="251"/>
      <c r="Q138" s="251"/>
      <c r="R138" s="251"/>
      <c r="S138" s="251"/>
      <c r="T138" s="252"/>
      <c r="U138" s="14"/>
      <c r="V138" s="14"/>
      <c r="W138" s="14"/>
      <c r="X138" s="14"/>
      <c r="Y138" s="14"/>
      <c r="Z138" s="14"/>
      <c r="AA138" s="14"/>
      <c r="AB138" s="14"/>
      <c r="AC138" s="14"/>
      <c r="AD138" s="14"/>
      <c r="AE138" s="14"/>
      <c r="AT138" s="253" t="s">
        <v>139</v>
      </c>
      <c r="AU138" s="253" t="s">
        <v>85</v>
      </c>
      <c r="AV138" s="14" t="s">
        <v>81</v>
      </c>
      <c r="AW138" s="14" t="s">
        <v>32</v>
      </c>
      <c r="AX138" s="14" t="s">
        <v>76</v>
      </c>
      <c r="AY138" s="253" t="s">
        <v>131</v>
      </c>
    </row>
    <row r="139" s="2" customFormat="1" ht="22.2" customHeight="1">
      <c r="A139" s="37"/>
      <c r="B139" s="38"/>
      <c r="C139" s="218" t="s">
        <v>97</v>
      </c>
      <c r="D139" s="218" t="s">
        <v>134</v>
      </c>
      <c r="E139" s="219" t="s">
        <v>163</v>
      </c>
      <c r="F139" s="220" t="s">
        <v>164</v>
      </c>
      <c r="G139" s="221" t="s">
        <v>165</v>
      </c>
      <c r="H139" s="222">
        <v>3.2000000000000002</v>
      </c>
      <c r="I139" s="223"/>
      <c r="J139" s="224">
        <f>ROUND(I139*H139,2)</f>
        <v>0</v>
      </c>
      <c r="K139" s="225"/>
      <c r="L139" s="43"/>
      <c r="M139" s="226" t="s">
        <v>1</v>
      </c>
      <c r="N139" s="227" t="s">
        <v>41</v>
      </c>
      <c r="O139" s="90"/>
      <c r="P139" s="228">
        <f>O139*H139</f>
        <v>0</v>
      </c>
      <c r="Q139" s="228">
        <v>0.00010000000000000001</v>
      </c>
      <c r="R139" s="228">
        <f>Q139*H139</f>
        <v>0.00032000000000000003</v>
      </c>
      <c r="S139" s="228">
        <v>2.4100000000000001</v>
      </c>
      <c r="T139" s="229">
        <f>S139*H139</f>
        <v>7.7120000000000006</v>
      </c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  <c r="AE139" s="37"/>
      <c r="AR139" s="230" t="s">
        <v>91</v>
      </c>
      <c r="AT139" s="230" t="s">
        <v>134</v>
      </c>
      <c r="AU139" s="230" t="s">
        <v>85</v>
      </c>
      <c r="AY139" s="16" t="s">
        <v>131</v>
      </c>
      <c r="BE139" s="231">
        <f>IF(N139="základní",J139,0)</f>
        <v>0</v>
      </c>
      <c r="BF139" s="231">
        <f>IF(N139="snížená",J139,0)</f>
        <v>0</v>
      </c>
      <c r="BG139" s="231">
        <f>IF(N139="zákl. přenesená",J139,0)</f>
        <v>0</v>
      </c>
      <c r="BH139" s="231">
        <f>IF(N139="sníž. přenesená",J139,0)</f>
        <v>0</v>
      </c>
      <c r="BI139" s="231">
        <f>IF(N139="nulová",J139,0)</f>
        <v>0</v>
      </c>
      <c r="BJ139" s="16" t="s">
        <v>81</v>
      </c>
      <c r="BK139" s="231">
        <f>ROUND(I139*H139,2)</f>
        <v>0</v>
      </c>
      <c r="BL139" s="16" t="s">
        <v>91</v>
      </c>
      <c r="BM139" s="230" t="s">
        <v>166</v>
      </c>
    </row>
    <row r="140" s="13" customFormat="1">
      <c r="A140" s="13"/>
      <c r="B140" s="232"/>
      <c r="C140" s="233"/>
      <c r="D140" s="234" t="s">
        <v>139</v>
      </c>
      <c r="E140" s="235" t="s">
        <v>1</v>
      </c>
      <c r="F140" s="236" t="s">
        <v>167</v>
      </c>
      <c r="G140" s="233"/>
      <c r="H140" s="237">
        <v>3.2000000000000002</v>
      </c>
      <c r="I140" s="238"/>
      <c r="J140" s="233"/>
      <c r="K140" s="233"/>
      <c r="L140" s="239"/>
      <c r="M140" s="240"/>
      <c r="N140" s="241"/>
      <c r="O140" s="241"/>
      <c r="P140" s="241"/>
      <c r="Q140" s="241"/>
      <c r="R140" s="241"/>
      <c r="S140" s="241"/>
      <c r="T140" s="242"/>
      <c r="U140" s="13"/>
      <c r="V140" s="13"/>
      <c r="W140" s="13"/>
      <c r="X140" s="13"/>
      <c r="Y140" s="13"/>
      <c r="Z140" s="13"/>
      <c r="AA140" s="13"/>
      <c r="AB140" s="13"/>
      <c r="AC140" s="13"/>
      <c r="AD140" s="13"/>
      <c r="AE140" s="13"/>
      <c r="AT140" s="243" t="s">
        <v>139</v>
      </c>
      <c r="AU140" s="243" t="s">
        <v>85</v>
      </c>
      <c r="AV140" s="13" t="s">
        <v>85</v>
      </c>
      <c r="AW140" s="13" t="s">
        <v>32</v>
      </c>
      <c r="AX140" s="13" t="s">
        <v>81</v>
      </c>
      <c r="AY140" s="243" t="s">
        <v>131</v>
      </c>
    </row>
    <row r="141" s="14" customFormat="1">
      <c r="A141" s="14"/>
      <c r="B141" s="244"/>
      <c r="C141" s="245"/>
      <c r="D141" s="234" t="s">
        <v>139</v>
      </c>
      <c r="E141" s="246" t="s">
        <v>1</v>
      </c>
      <c r="F141" s="247" t="s">
        <v>168</v>
      </c>
      <c r="G141" s="245"/>
      <c r="H141" s="246" t="s">
        <v>1</v>
      </c>
      <c r="I141" s="248"/>
      <c r="J141" s="245"/>
      <c r="K141" s="245"/>
      <c r="L141" s="249"/>
      <c r="M141" s="250"/>
      <c r="N141" s="251"/>
      <c r="O141" s="251"/>
      <c r="P141" s="251"/>
      <c r="Q141" s="251"/>
      <c r="R141" s="251"/>
      <c r="S141" s="251"/>
      <c r="T141" s="252"/>
      <c r="U141" s="14"/>
      <c r="V141" s="14"/>
      <c r="W141" s="14"/>
      <c r="X141" s="14"/>
      <c r="Y141" s="14"/>
      <c r="Z141" s="14"/>
      <c r="AA141" s="14"/>
      <c r="AB141" s="14"/>
      <c r="AC141" s="14"/>
      <c r="AD141" s="14"/>
      <c r="AE141" s="14"/>
      <c r="AT141" s="253" t="s">
        <v>139</v>
      </c>
      <c r="AU141" s="253" t="s">
        <v>85</v>
      </c>
      <c r="AV141" s="14" t="s">
        <v>81</v>
      </c>
      <c r="AW141" s="14" t="s">
        <v>32</v>
      </c>
      <c r="AX141" s="14" t="s">
        <v>76</v>
      </c>
      <c r="AY141" s="253" t="s">
        <v>131</v>
      </c>
    </row>
    <row r="142" s="12" customFormat="1" ht="22.8" customHeight="1">
      <c r="A142" s="12"/>
      <c r="B142" s="202"/>
      <c r="C142" s="203"/>
      <c r="D142" s="204" t="s">
        <v>75</v>
      </c>
      <c r="E142" s="216" t="s">
        <v>169</v>
      </c>
      <c r="F142" s="216" t="s">
        <v>170</v>
      </c>
      <c r="G142" s="203"/>
      <c r="H142" s="203"/>
      <c r="I142" s="206"/>
      <c r="J142" s="217">
        <f>BK142</f>
        <v>0</v>
      </c>
      <c r="K142" s="203"/>
      <c r="L142" s="208"/>
      <c r="M142" s="209"/>
      <c r="N142" s="210"/>
      <c r="O142" s="210"/>
      <c r="P142" s="211">
        <f>SUM(P143:P148)</f>
        <v>0</v>
      </c>
      <c r="Q142" s="210"/>
      <c r="R142" s="211">
        <f>SUM(R143:R148)</f>
        <v>0</v>
      </c>
      <c r="S142" s="210"/>
      <c r="T142" s="212">
        <f>SUM(T143:T148)</f>
        <v>0</v>
      </c>
      <c r="U142" s="12"/>
      <c r="V142" s="12"/>
      <c r="W142" s="12"/>
      <c r="X142" s="12"/>
      <c r="Y142" s="12"/>
      <c r="Z142" s="12"/>
      <c r="AA142" s="12"/>
      <c r="AB142" s="12"/>
      <c r="AC142" s="12"/>
      <c r="AD142" s="12"/>
      <c r="AE142" s="12"/>
      <c r="AR142" s="213" t="s">
        <v>81</v>
      </c>
      <c r="AT142" s="214" t="s">
        <v>75</v>
      </c>
      <c r="AU142" s="214" t="s">
        <v>81</v>
      </c>
      <c r="AY142" s="213" t="s">
        <v>131</v>
      </c>
      <c r="BK142" s="215">
        <f>SUM(BK143:BK148)</f>
        <v>0</v>
      </c>
    </row>
    <row r="143" s="2" customFormat="1" ht="22.2" customHeight="1">
      <c r="A143" s="37"/>
      <c r="B143" s="38"/>
      <c r="C143" s="218" t="s">
        <v>100</v>
      </c>
      <c r="D143" s="218" t="s">
        <v>134</v>
      </c>
      <c r="E143" s="219" t="s">
        <v>171</v>
      </c>
      <c r="F143" s="220" t="s">
        <v>172</v>
      </c>
      <c r="G143" s="221" t="s">
        <v>173</v>
      </c>
      <c r="H143" s="222">
        <v>15.727</v>
      </c>
      <c r="I143" s="223"/>
      <c r="J143" s="224">
        <f>ROUND(I143*H143,2)</f>
        <v>0</v>
      </c>
      <c r="K143" s="225"/>
      <c r="L143" s="43"/>
      <c r="M143" s="226" t="s">
        <v>1</v>
      </c>
      <c r="N143" s="227" t="s">
        <v>41</v>
      </c>
      <c r="O143" s="90"/>
      <c r="P143" s="228">
        <f>O143*H143</f>
        <v>0</v>
      </c>
      <c r="Q143" s="228">
        <v>0</v>
      </c>
      <c r="R143" s="228">
        <f>Q143*H143</f>
        <v>0</v>
      </c>
      <c r="S143" s="228">
        <v>0</v>
      </c>
      <c r="T143" s="229">
        <f>S143*H143</f>
        <v>0</v>
      </c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  <c r="AE143" s="37"/>
      <c r="AR143" s="230" t="s">
        <v>91</v>
      </c>
      <c r="AT143" s="230" t="s">
        <v>134</v>
      </c>
      <c r="AU143" s="230" t="s">
        <v>85</v>
      </c>
      <c r="AY143" s="16" t="s">
        <v>131</v>
      </c>
      <c r="BE143" s="231">
        <f>IF(N143="základní",J143,0)</f>
        <v>0</v>
      </c>
      <c r="BF143" s="231">
        <f>IF(N143="snížená",J143,0)</f>
        <v>0</v>
      </c>
      <c r="BG143" s="231">
        <f>IF(N143="zákl. přenesená",J143,0)</f>
        <v>0</v>
      </c>
      <c r="BH143" s="231">
        <f>IF(N143="sníž. přenesená",J143,0)</f>
        <v>0</v>
      </c>
      <c r="BI143" s="231">
        <f>IF(N143="nulová",J143,0)</f>
        <v>0</v>
      </c>
      <c r="BJ143" s="16" t="s">
        <v>81</v>
      </c>
      <c r="BK143" s="231">
        <f>ROUND(I143*H143,2)</f>
        <v>0</v>
      </c>
      <c r="BL143" s="16" t="s">
        <v>91</v>
      </c>
      <c r="BM143" s="230" t="s">
        <v>174</v>
      </c>
    </row>
    <row r="144" s="2" customFormat="1" ht="30" customHeight="1">
      <c r="A144" s="37"/>
      <c r="B144" s="38"/>
      <c r="C144" s="218" t="s">
        <v>175</v>
      </c>
      <c r="D144" s="218" t="s">
        <v>134</v>
      </c>
      <c r="E144" s="219" t="s">
        <v>176</v>
      </c>
      <c r="F144" s="220" t="s">
        <v>177</v>
      </c>
      <c r="G144" s="221" t="s">
        <v>173</v>
      </c>
      <c r="H144" s="222">
        <v>8.0869999999999997</v>
      </c>
      <c r="I144" s="223"/>
      <c r="J144" s="224">
        <f>ROUND(I144*H144,2)</f>
        <v>0</v>
      </c>
      <c r="K144" s="225"/>
      <c r="L144" s="43"/>
      <c r="M144" s="226" t="s">
        <v>1</v>
      </c>
      <c r="N144" s="227" t="s">
        <v>41</v>
      </c>
      <c r="O144" s="90"/>
      <c r="P144" s="228">
        <f>O144*H144</f>
        <v>0</v>
      </c>
      <c r="Q144" s="228">
        <v>0</v>
      </c>
      <c r="R144" s="228">
        <f>Q144*H144</f>
        <v>0</v>
      </c>
      <c r="S144" s="228">
        <v>0</v>
      </c>
      <c r="T144" s="229">
        <f>S144*H144</f>
        <v>0</v>
      </c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  <c r="AE144" s="37"/>
      <c r="AR144" s="230" t="s">
        <v>91</v>
      </c>
      <c r="AT144" s="230" t="s">
        <v>134</v>
      </c>
      <c r="AU144" s="230" t="s">
        <v>85</v>
      </c>
      <c r="AY144" s="16" t="s">
        <v>131</v>
      </c>
      <c r="BE144" s="231">
        <f>IF(N144="základní",J144,0)</f>
        <v>0</v>
      </c>
      <c r="BF144" s="231">
        <f>IF(N144="snížená",J144,0)</f>
        <v>0</v>
      </c>
      <c r="BG144" s="231">
        <f>IF(N144="zákl. přenesená",J144,0)</f>
        <v>0</v>
      </c>
      <c r="BH144" s="231">
        <f>IF(N144="sníž. přenesená",J144,0)</f>
        <v>0</v>
      </c>
      <c r="BI144" s="231">
        <f>IF(N144="nulová",J144,0)</f>
        <v>0</v>
      </c>
      <c r="BJ144" s="16" t="s">
        <v>81</v>
      </c>
      <c r="BK144" s="231">
        <f>ROUND(I144*H144,2)</f>
        <v>0</v>
      </c>
      <c r="BL144" s="16" t="s">
        <v>91</v>
      </c>
      <c r="BM144" s="230" t="s">
        <v>178</v>
      </c>
    </row>
    <row r="145" s="13" customFormat="1">
      <c r="A145" s="13"/>
      <c r="B145" s="232"/>
      <c r="C145" s="233"/>
      <c r="D145" s="234" t="s">
        <v>139</v>
      </c>
      <c r="E145" s="235" t="s">
        <v>1</v>
      </c>
      <c r="F145" s="236" t="s">
        <v>179</v>
      </c>
      <c r="G145" s="233"/>
      <c r="H145" s="237">
        <v>8.0869999999999997</v>
      </c>
      <c r="I145" s="238"/>
      <c r="J145" s="233"/>
      <c r="K145" s="233"/>
      <c r="L145" s="239"/>
      <c r="M145" s="240"/>
      <c r="N145" s="241"/>
      <c r="O145" s="241"/>
      <c r="P145" s="241"/>
      <c r="Q145" s="241"/>
      <c r="R145" s="241"/>
      <c r="S145" s="241"/>
      <c r="T145" s="242"/>
      <c r="U145" s="13"/>
      <c r="V145" s="13"/>
      <c r="W145" s="13"/>
      <c r="X145" s="13"/>
      <c r="Y145" s="13"/>
      <c r="Z145" s="13"/>
      <c r="AA145" s="13"/>
      <c r="AB145" s="13"/>
      <c r="AC145" s="13"/>
      <c r="AD145" s="13"/>
      <c r="AE145" s="13"/>
      <c r="AT145" s="243" t="s">
        <v>139</v>
      </c>
      <c r="AU145" s="243" t="s">
        <v>85</v>
      </c>
      <c r="AV145" s="13" t="s">
        <v>85</v>
      </c>
      <c r="AW145" s="13" t="s">
        <v>32</v>
      </c>
      <c r="AX145" s="13" t="s">
        <v>81</v>
      </c>
      <c r="AY145" s="243" t="s">
        <v>131</v>
      </c>
    </row>
    <row r="146" s="2" customFormat="1" ht="22.2" customHeight="1">
      <c r="A146" s="37"/>
      <c r="B146" s="38"/>
      <c r="C146" s="218" t="s">
        <v>132</v>
      </c>
      <c r="D146" s="218" t="s">
        <v>134</v>
      </c>
      <c r="E146" s="219" t="s">
        <v>180</v>
      </c>
      <c r="F146" s="220" t="s">
        <v>181</v>
      </c>
      <c r="G146" s="221" t="s">
        <v>173</v>
      </c>
      <c r="H146" s="222">
        <v>80.870000000000005</v>
      </c>
      <c r="I146" s="223"/>
      <c r="J146" s="224">
        <f>ROUND(I146*H146,2)</f>
        <v>0</v>
      </c>
      <c r="K146" s="225"/>
      <c r="L146" s="43"/>
      <c r="M146" s="226" t="s">
        <v>1</v>
      </c>
      <c r="N146" s="227" t="s">
        <v>41</v>
      </c>
      <c r="O146" s="90"/>
      <c r="P146" s="228">
        <f>O146*H146</f>
        <v>0</v>
      </c>
      <c r="Q146" s="228">
        <v>0</v>
      </c>
      <c r="R146" s="228">
        <f>Q146*H146</f>
        <v>0</v>
      </c>
      <c r="S146" s="228">
        <v>0</v>
      </c>
      <c r="T146" s="229">
        <f>S146*H146</f>
        <v>0</v>
      </c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  <c r="AE146" s="37"/>
      <c r="AR146" s="230" t="s">
        <v>91</v>
      </c>
      <c r="AT146" s="230" t="s">
        <v>134</v>
      </c>
      <c r="AU146" s="230" t="s">
        <v>85</v>
      </c>
      <c r="AY146" s="16" t="s">
        <v>131</v>
      </c>
      <c r="BE146" s="231">
        <f>IF(N146="základní",J146,0)</f>
        <v>0</v>
      </c>
      <c r="BF146" s="231">
        <f>IF(N146="snížená",J146,0)</f>
        <v>0</v>
      </c>
      <c r="BG146" s="231">
        <f>IF(N146="zákl. přenesená",J146,0)</f>
        <v>0</v>
      </c>
      <c r="BH146" s="231">
        <f>IF(N146="sníž. přenesená",J146,0)</f>
        <v>0</v>
      </c>
      <c r="BI146" s="231">
        <f>IF(N146="nulová",J146,0)</f>
        <v>0</v>
      </c>
      <c r="BJ146" s="16" t="s">
        <v>81</v>
      </c>
      <c r="BK146" s="231">
        <f>ROUND(I146*H146,2)</f>
        <v>0</v>
      </c>
      <c r="BL146" s="16" t="s">
        <v>91</v>
      </c>
      <c r="BM146" s="230" t="s">
        <v>182</v>
      </c>
    </row>
    <row r="147" s="13" customFormat="1">
      <c r="A147" s="13"/>
      <c r="B147" s="232"/>
      <c r="C147" s="233"/>
      <c r="D147" s="234" t="s">
        <v>139</v>
      </c>
      <c r="E147" s="235" t="s">
        <v>1</v>
      </c>
      <c r="F147" s="236" t="s">
        <v>183</v>
      </c>
      <c r="G147" s="233"/>
      <c r="H147" s="237">
        <v>80.870000000000005</v>
      </c>
      <c r="I147" s="238"/>
      <c r="J147" s="233"/>
      <c r="K147" s="233"/>
      <c r="L147" s="239"/>
      <c r="M147" s="240"/>
      <c r="N147" s="241"/>
      <c r="O147" s="241"/>
      <c r="P147" s="241"/>
      <c r="Q147" s="241"/>
      <c r="R147" s="241"/>
      <c r="S147" s="241"/>
      <c r="T147" s="242"/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  <c r="AT147" s="243" t="s">
        <v>139</v>
      </c>
      <c r="AU147" s="243" t="s">
        <v>85</v>
      </c>
      <c r="AV147" s="13" t="s">
        <v>85</v>
      </c>
      <c r="AW147" s="13" t="s">
        <v>32</v>
      </c>
      <c r="AX147" s="13" t="s">
        <v>81</v>
      </c>
      <c r="AY147" s="243" t="s">
        <v>131</v>
      </c>
    </row>
    <row r="148" s="14" customFormat="1">
      <c r="A148" s="14"/>
      <c r="B148" s="244"/>
      <c r="C148" s="245"/>
      <c r="D148" s="234" t="s">
        <v>139</v>
      </c>
      <c r="E148" s="246" t="s">
        <v>1</v>
      </c>
      <c r="F148" s="247" t="s">
        <v>184</v>
      </c>
      <c r="G148" s="245"/>
      <c r="H148" s="246" t="s">
        <v>1</v>
      </c>
      <c r="I148" s="248"/>
      <c r="J148" s="245"/>
      <c r="K148" s="245"/>
      <c r="L148" s="249"/>
      <c r="M148" s="250"/>
      <c r="N148" s="251"/>
      <c r="O148" s="251"/>
      <c r="P148" s="251"/>
      <c r="Q148" s="251"/>
      <c r="R148" s="251"/>
      <c r="S148" s="251"/>
      <c r="T148" s="252"/>
      <c r="U148" s="14"/>
      <c r="V148" s="14"/>
      <c r="W148" s="14"/>
      <c r="X148" s="14"/>
      <c r="Y148" s="14"/>
      <c r="Z148" s="14"/>
      <c r="AA148" s="14"/>
      <c r="AB148" s="14"/>
      <c r="AC148" s="14"/>
      <c r="AD148" s="14"/>
      <c r="AE148" s="14"/>
      <c r="AT148" s="253" t="s">
        <v>139</v>
      </c>
      <c r="AU148" s="253" t="s">
        <v>85</v>
      </c>
      <c r="AV148" s="14" t="s">
        <v>81</v>
      </c>
      <c r="AW148" s="14" t="s">
        <v>32</v>
      </c>
      <c r="AX148" s="14" t="s">
        <v>76</v>
      </c>
      <c r="AY148" s="253" t="s">
        <v>131</v>
      </c>
    </row>
    <row r="149" s="12" customFormat="1" ht="25.92" customHeight="1">
      <c r="A149" s="12"/>
      <c r="B149" s="202"/>
      <c r="C149" s="203"/>
      <c r="D149" s="204" t="s">
        <v>75</v>
      </c>
      <c r="E149" s="205" t="s">
        <v>185</v>
      </c>
      <c r="F149" s="205" t="s">
        <v>186</v>
      </c>
      <c r="G149" s="203"/>
      <c r="H149" s="203"/>
      <c r="I149" s="206"/>
      <c r="J149" s="207">
        <f>BK149</f>
        <v>0</v>
      </c>
      <c r="K149" s="203"/>
      <c r="L149" s="208"/>
      <c r="M149" s="209"/>
      <c r="N149" s="210"/>
      <c r="O149" s="210"/>
      <c r="P149" s="211">
        <f>P150</f>
        <v>0</v>
      </c>
      <c r="Q149" s="210"/>
      <c r="R149" s="211">
        <f>R150</f>
        <v>0.00040000000000000002</v>
      </c>
      <c r="S149" s="210"/>
      <c r="T149" s="212">
        <f>T150</f>
        <v>0</v>
      </c>
      <c r="U149" s="12"/>
      <c r="V149" s="12"/>
      <c r="W149" s="12"/>
      <c r="X149" s="12"/>
      <c r="Y149" s="12"/>
      <c r="Z149" s="12"/>
      <c r="AA149" s="12"/>
      <c r="AB149" s="12"/>
      <c r="AC149" s="12"/>
      <c r="AD149" s="12"/>
      <c r="AE149" s="12"/>
      <c r="AR149" s="213" t="s">
        <v>91</v>
      </c>
      <c r="AT149" s="214" t="s">
        <v>75</v>
      </c>
      <c r="AU149" s="214" t="s">
        <v>76</v>
      </c>
      <c r="AY149" s="213" t="s">
        <v>131</v>
      </c>
      <c r="BK149" s="215">
        <f>BK150</f>
        <v>0</v>
      </c>
    </row>
    <row r="150" s="12" customFormat="1" ht="22.8" customHeight="1">
      <c r="A150" s="12"/>
      <c r="B150" s="202"/>
      <c r="C150" s="203"/>
      <c r="D150" s="204" t="s">
        <v>75</v>
      </c>
      <c r="E150" s="216" t="s">
        <v>76</v>
      </c>
      <c r="F150" s="216" t="s">
        <v>187</v>
      </c>
      <c r="G150" s="203"/>
      <c r="H150" s="203"/>
      <c r="I150" s="206"/>
      <c r="J150" s="217">
        <f>BK150</f>
        <v>0</v>
      </c>
      <c r="K150" s="203"/>
      <c r="L150" s="208"/>
      <c r="M150" s="209"/>
      <c r="N150" s="210"/>
      <c r="O150" s="210"/>
      <c r="P150" s="211">
        <f>SUM(P151:P165)</f>
        <v>0</v>
      </c>
      <c r="Q150" s="210"/>
      <c r="R150" s="211">
        <f>SUM(R151:R165)</f>
        <v>0.00040000000000000002</v>
      </c>
      <c r="S150" s="210"/>
      <c r="T150" s="212">
        <f>SUM(T151:T165)</f>
        <v>0</v>
      </c>
      <c r="U150" s="12"/>
      <c r="V150" s="12"/>
      <c r="W150" s="12"/>
      <c r="X150" s="12"/>
      <c r="Y150" s="12"/>
      <c r="Z150" s="12"/>
      <c r="AA150" s="12"/>
      <c r="AB150" s="12"/>
      <c r="AC150" s="12"/>
      <c r="AD150" s="12"/>
      <c r="AE150" s="12"/>
      <c r="AR150" s="213" t="s">
        <v>91</v>
      </c>
      <c r="AT150" s="214" t="s">
        <v>75</v>
      </c>
      <c r="AU150" s="214" t="s">
        <v>81</v>
      </c>
      <c r="AY150" s="213" t="s">
        <v>131</v>
      </c>
      <c r="BK150" s="215">
        <f>SUM(BK151:BK165)</f>
        <v>0</v>
      </c>
    </row>
    <row r="151" s="2" customFormat="1" ht="14.4" customHeight="1">
      <c r="A151" s="37"/>
      <c r="B151" s="38"/>
      <c r="C151" s="218" t="s">
        <v>188</v>
      </c>
      <c r="D151" s="218" t="s">
        <v>134</v>
      </c>
      <c r="E151" s="219" t="s">
        <v>189</v>
      </c>
      <c r="F151" s="220" t="s">
        <v>190</v>
      </c>
      <c r="G151" s="221" t="s">
        <v>149</v>
      </c>
      <c r="H151" s="222">
        <v>1</v>
      </c>
      <c r="I151" s="223"/>
      <c r="J151" s="224">
        <f>ROUND(I151*H151,2)</f>
        <v>0</v>
      </c>
      <c r="K151" s="225"/>
      <c r="L151" s="43"/>
      <c r="M151" s="226" t="s">
        <v>1</v>
      </c>
      <c r="N151" s="227" t="s">
        <v>41</v>
      </c>
      <c r="O151" s="90"/>
      <c r="P151" s="228">
        <f>O151*H151</f>
        <v>0</v>
      </c>
      <c r="Q151" s="228">
        <v>0</v>
      </c>
      <c r="R151" s="228">
        <f>Q151*H151</f>
        <v>0</v>
      </c>
      <c r="S151" s="228">
        <v>0</v>
      </c>
      <c r="T151" s="229">
        <f>S151*H151</f>
        <v>0</v>
      </c>
      <c r="U151" s="37"/>
      <c r="V151" s="37"/>
      <c r="W151" s="37"/>
      <c r="X151" s="37"/>
      <c r="Y151" s="37"/>
      <c r="Z151" s="37"/>
      <c r="AA151" s="37"/>
      <c r="AB151" s="37"/>
      <c r="AC151" s="37"/>
      <c r="AD151" s="37"/>
      <c r="AE151" s="37"/>
      <c r="AR151" s="230" t="s">
        <v>91</v>
      </c>
      <c r="AT151" s="230" t="s">
        <v>134</v>
      </c>
      <c r="AU151" s="230" t="s">
        <v>85</v>
      </c>
      <c r="AY151" s="16" t="s">
        <v>131</v>
      </c>
      <c r="BE151" s="231">
        <f>IF(N151="základní",J151,0)</f>
        <v>0</v>
      </c>
      <c r="BF151" s="231">
        <f>IF(N151="snížená",J151,0)</f>
        <v>0</v>
      </c>
      <c r="BG151" s="231">
        <f>IF(N151="zákl. přenesená",J151,0)</f>
        <v>0</v>
      </c>
      <c r="BH151" s="231">
        <f>IF(N151="sníž. přenesená",J151,0)</f>
        <v>0</v>
      </c>
      <c r="BI151" s="231">
        <f>IF(N151="nulová",J151,0)</f>
        <v>0</v>
      </c>
      <c r="BJ151" s="16" t="s">
        <v>81</v>
      </c>
      <c r="BK151" s="231">
        <f>ROUND(I151*H151,2)</f>
        <v>0</v>
      </c>
      <c r="BL151" s="16" t="s">
        <v>91</v>
      </c>
      <c r="BM151" s="230" t="s">
        <v>191</v>
      </c>
    </row>
    <row r="152" s="13" customFormat="1">
      <c r="A152" s="13"/>
      <c r="B152" s="232"/>
      <c r="C152" s="233"/>
      <c r="D152" s="234" t="s">
        <v>139</v>
      </c>
      <c r="E152" s="235" t="s">
        <v>1</v>
      </c>
      <c r="F152" s="236" t="s">
        <v>81</v>
      </c>
      <c r="G152" s="233"/>
      <c r="H152" s="237">
        <v>1</v>
      </c>
      <c r="I152" s="238"/>
      <c r="J152" s="233"/>
      <c r="K152" s="233"/>
      <c r="L152" s="239"/>
      <c r="M152" s="240"/>
      <c r="N152" s="241"/>
      <c r="O152" s="241"/>
      <c r="P152" s="241"/>
      <c r="Q152" s="241"/>
      <c r="R152" s="241"/>
      <c r="S152" s="241"/>
      <c r="T152" s="242"/>
      <c r="U152" s="13"/>
      <c r="V152" s="13"/>
      <c r="W152" s="13"/>
      <c r="X152" s="13"/>
      <c r="Y152" s="13"/>
      <c r="Z152" s="13"/>
      <c r="AA152" s="13"/>
      <c r="AB152" s="13"/>
      <c r="AC152" s="13"/>
      <c r="AD152" s="13"/>
      <c r="AE152" s="13"/>
      <c r="AT152" s="243" t="s">
        <v>139</v>
      </c>
      <c r="AU152" s="243" t="s">
        <v>85</v>
      </c>
      <c r="AV152" s="13" t="s">
        <v>85</v>
      </c>
      <c r="AW152" s="13" t="s">
        <v>32</v>
      </c>
      <c r="AX152" s="13" t="s">
        <v>81</v>
      </c>
      <c r="AY152" s="243" t="s">
        <v>131</v>
      </c>
    </row>
    <row r="153" s="14" customFormat="1">
      <c r="A153" s="14"/>
      <c r="B153" s="244"/>
      <c r="C153" s="245"/>
      <c r="D153" s="234" t="s">
        <v>139</v>
      </c>
      <c r="E153" s="246" t="s">
        <v>1</v>
      </c>
      <c r="F153" s="247" t="s">
        <v>192</v>
      </c>
      <c r="G153" s="245"/>
      <c r="H153" s="246" t="s">
        <v>1</v>
      </c>
      <c r="I153" s="248"/>
      <c r="J153" s="245"/>
      <c r="K153" s="245"/>
      <c r="L153" s="249"/>
      <c r="M153" s="250"/>
      <c r="N153" s="251"/>
      <c r="O153" s="251"/>
      <c r="P153" s="251"/>
      <c r="Q153" s="251"/>
      <c r="R153" s="251"/>
      <c r="S153" s="251"/>
      <c r="T153" s="252"/>
      <c r="U153" s="14"/>
      <c r="V153" s="14"/>
      <c r="W153" s="14"/>
      <c r="X153" s="14"/>
      <c r="Y153" s="14"/>
      <c r="Z153" s="14"/>
      <c r="AA153" s="14"/>
      <c r="AB153" s="14"/>
      <c r="AC153" s="14"/>
      <c r="AD153" s="14"/>
      <c r="AE153" s="14"/>
      <c r="AT153" s="253" t="s">
        <v>139</v>
      </c>
      <c r="AU153" s="253" t="s">
        <v>85</v>
      </c>
      <c r="AV153" s="14" t="s">
        <v>81</v>
      </c>
      <c r="AW153" s="14" t="s">
        <v>32</v>
      </c>
      <c r="AX153" s="14" t="s">
        <v>76</v>
      </c>
      <c r="AY153" s="253" t="s">
        <v>131</v>
      </c>
    </row>
    <row r="154" s="14" customFormat="1">
      <c r="A154" s="14"/>
      <c r="B154" s="244"/>
      <c r="C154" s="245"/>
      <c r="D154" s="234" t="s">
        <v>139</v>
      </c>
      <c r="E154" s="246" t="s">
        <v>1</v>
      </c>
      <c r="F154" s="247" t="s">
        <v>193</v>
      </c>
      <c r="G154" s="245"/>
      <c r="H154" s="246" t="s">
        <v>1</v>
      </c>
      <c r="I154" s="248"/>
      <c r="J154" s="245"/>
      <c r="K154" s="245"/>
      <c r="L154" s="249"/>
      <c r="M154" s="250"/>
      <c r="N154" s="251"/>
      <c r="O154" s="251"/>
      <c r="P154" s="251"/>
      <c r="Q154" s="251"/>
      <c r="R154" s="251"/>
      <c r="S154" s="251"/>
      <c r="T154" s="252"/>
      <c r="U154" s="14"/>
      <c r="V154" s="14"/>
      <c r="W154" s="14"/>
      <c r="X154" s="14"/>
      <c r="Y154" s="14"/>
      <c r="Z154" s="14"/>
      <c r="AA154" s="14"/>
      <c r="AB154" s="14"/>
      <c r="AC154" s="14"/>
      <c r="AD154" s="14"/>
      <c r="AE154" s="14"/>
      <c r="AT154" s="253" t="s">
        <v>139</v>
      </c>
      <c r="AU154" s="253" t="s">
        <v>85</v>
      </c>
      <c r="AV154" s="14" t="s">
        <v>81</v>
      </c>
      <c r="AW154" s="14" t="s">
        <v>32</v>
      </c>
      <c r="AX154" s="14" t="s">
        <v>76</v>
      </c>
      <c r="AY154" s="253" t="s">
        <v>131</v>
      </c>
    </row>
    <row r="155" s="14" customFormat="1">
      <c r="A155" s="14"/>
      <c r="B155" s="244"/>
      <c r="C155" s="245"/>
      <c r="D155" s="234" t="s">
        <v>139</v>
      </c>
      <c r="E155" s="246" t="s">
        <v>1</v>
      </c>
      <c r="F155" s="247" t="s">
        <v>194</v>
      </c>
      <c r="G155" s="245"/>
      <c r="H155" s="246" t="s">
        <v>1</v>
      </c>
      <c r="I155" s="248"/>
      <c r="J155" s="245"/>
      <c r="K155" s="245"/>
      <c r="L155" s="249"/>
      <c r="M155" s="250"/>
      <c r="N155" s="251"/>
      <c r="O155" s="251"/>
      <c r="P155" s="251"/>
      <c r="Q155" s="251"/>
      <c r="R155" s="251"/>
      <c r="S155" s="251"/>
      <c r="T155" s="252"/>
      <c r="U155" s="14"/>
      <c r="V155" s="14"/>
      <c r="W155" s="14"/>
      <c r="X155" s="14"/>
      <c r="Y155" s="14"/>
      <c r="Z155" s="14"/>
      <c r="AA155" s="14"/>
      <c r="AB155" s="14"/>
      <c r="AC155" s="14"/>
      <c r="AD155" s="14"/>
      <c r="AE155" s="14"/>
      <c r="AT155" s="253" t="s">
        <v>139</v>
      </c>
      <c r="AU155" s="253" t="s">
        <v>85</v>
      </c>
      <c r="AV155" s="14" t="s">
        <v>81</v>
      </c>
      <c r="AW155" s="14" t="s">
        <v>32</v>
      </c>
      <c r="AX155" s="14" t="s">
        <v>76</v>
      </c>
      <c r="AY155" s="253" t="s">
        <v>131</v>
      </c>
    </row>
    <row r="156" s="2" customFormat="1" ht="14.4" customHeight="1">
      <c r="A156" s="37"/>
      <c r="B156" s="38"/>
      <c r="C156" s="254" t="s">
        <v>195</v>
      </c>
      <c r="D156" s="254" t="s">
        <v>196</v>
      </c>
      <c r="E156" s="255" t="s">
        <v>197</v>
      </c>
      <c r="F156" s="256" t="s">
        <v>198</v>
      </c>
      <c r="G156" s="257" t="s">
        <v>199</v>
      </c>
      <c r="H156" s="258">
        <v>1</v>
      </c>
      <c r="I156" s="259"/>
      <c r="J156" s="260">
        <f>ROUND(I156*H156,2)</f>
        <v>0</v>
      </c>
      <c r="K156" s="261"/>
      <c r="L156" s="262"/>
      <c r="M156" s="263" t="s">
        <v>1</v>
      </c>
      <c r="N156" s="264" t="s">
        <v>41</v>
      </c>
      <c r="O156" s="90"/>
      <c r="P156" s="228">
        <f>O156*H156</f>
        <v>0</v>
      </c>
      <c r="Q156" s="228">
        <v>0</v>
      </c>
      <c r="R156" s="228">
        <f>Q156*H156</f>
        <v>0</v>
      </c>
      <c r="S156" s="228">
        <v>0</v>
      </c>
      <c r="T156" s="229">
        <f>S156*H156</f>
        <v>0</v>
      </c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  <c r="AE156" s="37"/>
      <c r="AR156" s="230" t="s">
        <v>175</v>
      </c>
      <c r="AT156" s="230" t="s">
        <v>196</v>
      </c>
      <c r="AU156" s="230" t="s">
        <v>85</v>
      </c>
      <c r="AY156" s="16" t="s">
        <v>131</v>
      </c>
      <c r="BE156" s="231">
        <f>IF(N156="základní",J156,0)</f>
        <v>0</v>
      </c>
      <c r="BF156" s="231">
        <f>IF(N156="snížená",J156,0)</f>
        <v>0</v>
      </c>
      <c r="BG156" s="231">
        <f>IF(N156="zákl. přenesená",J156,0)</f>
        <v>0</v>
      </c>
      <c r="BH156" s="231">
        <f>IF(N156="sníž. přenesená",J156,0)</f>
        <v>0</v>
      </c>
      <c r="BI156" s="231">
        <f>IF(N156="nulová",J156,0)</f>
        <v>0</v>
      </c>
      <c r="BJ156" s="16" t="s">
        <v>81</v>
      </c>
      <c r="BK156" s="231">
        <f>ROUND(I156*H156,2)</f>
        <v>0</v>
      </c>
      <c r="BL156" s="16" t="s">
        <v>91</v>
      </c>
      <c r="BM156" s="230" t="s">
        <v>200</v>
      </c>
    </row>
    <row r="157" s="13" customFormat="1">
      <c r="A157" s="13"/>
      <c r="B157" s="232"/>
      <c r="C157" s="233"/>
      <c r="D157" s="234" t="s">
        <v>139</v>
      </c>
      <c r="E157" s="235" t="s">
        <v>1</v>
      </c>
      <c r="F157" s="236" t="s">
        <v>81</v>
      </c>
      <c r="G157" s="233"/>
      <c r="H157" s="237">
        <v>1</v>
      </c>
      <c r="I157" s="238"/>
      <c r="J157" s="233"/>
      <c r="K157" s="233"/>
      <c r="L157" s="239"/>
      <c r="M157" s="240"/>
      <c r="N157" s="241"/>
      <c r="O157" s="241"/>
      <c r="P157" s="241"/>
      <c r="Q157" s="241"/>
      <c r="R157" s="241"/>
      <c r="S157" s="241"/>
      <c r="T157" s="242"/>
      <c r="U157" s="13"/>
      <c r="V157" s="13"/>
      <c r="W157" s="13"/>
      <c r="X157" s="13"/>
      <c r="Y157" s="13"/>
      <c r="Z157" s="13"/>
      <c r="AA157" s="13"/>
      <c r="AB157" s="13"/>
      <c r="AC157" s="13"/>
      <c r="AD157" s="13"/>
      <c r="AE157" s="13"/>
      <c r="AT157" s="243" t="s">
        <v>139</v>
      </c>
      <c r="AU157" s="243" t="s">
        <v>85</v>
      </c>
      <c r="AV157" s="13" t="s">
        <v>85</v>
      </c>
      <c r="AW157" s="13" t="s">
        <v>32</v>
      </c>
      <c r="AX157" s="13" t="s">
        <v>81</v>
      </c>
      <c r="AY157" s="243" t="s">
        <v>131</v>
      </c>
    </row>
    <row r="158" s="14" customFormat="1">
      <c r="A158" s="14"/>
      <c r="B158" s="244"/>
      <c r="C158" s="245"/>
      <c r="D158" s="234" t="s">
        <v>139</v>
      </c>
      <c r="E158" s="246" t="s">
        <v>1</v>
      </c>
      <c r="F158" s="247" t="s">
        <v>201</v>
      </c>
      <c r="G158" s="245"/>
      <c r="H158" s="246" t="s">
        <v>1</v>
      </c>
      <c r="I158" s="248"/>
      <c r="J158" s="245"/>
      <c r="K158" s="245"/>
      <c r="L158" s="249"/>
      <c r="M158" s="250"/>
      <c r="N158" s="251"/>
      <c r="O158" s="251"/>
      <c r="P158" s="251"/>
      <c r="Q158" s="251"/>
      <c r="R158" s="251"/>
      <c r="S158" s="251"/>
      <c r="T158" s="252"/>
      <c r="U158" s="14"/>
      <c r="V158" s="14"/>
      <c r="W158" s="14"/>
      <c r="X158" s="14"/>
      <c r="Y158" s="14"/>
      <c r="Z158" s="14"/>
      <c r="AA158" s="14"/>
      <c r="AB158" s="14"/>
      <c r="AC158" s="14"/>
      <c r="AD158" s="14"/>
      <c r="AE158" s="14"/>
      <c r="AT158" s="253" t="s">
        <v>139</v>
      </c>
      <c r="AU158" s="253" t="s">
        <v>85</v>
      </c>
      <c r="AV158" s="14" t="s">
        <v>81</v>
      </c>
      <c r="AW158" s="14" t="s">
        <v>32</v>
      </c>
      <c r="AX158" s="14" t="s">
        <v>76</v>
      </c>
      <c r="AY158" s="253" t="s">
        <v>131</v>
      </c>
    </row>
    <row r="159" s="2" customFormat="1" ht="14.4" customHeight="1">
      <c r="A159" s="37"/>
      <c r="B159" s="38"/>
      <c r="C159" s="254" t="s">
        <v>8</v>
      </c>
      <c r="D159" s="254" t="s">
        <v>196</v>
      </c>
      <c r="E159" s="255" t="s">
        <v>88</v>
      </c>
      <c r="F159" s="256" t="s">
        <v>202</v>
      </c>
      <c r="G159" s="257" t="s">
        <v>199</v>
      </c>
      <c r="H159" s="258">
        <v>1</v>
      </c>
      <c r="I159" s="259"/>
      <c r="J159" s="260">
        <f>ROUND(I159*H159,2)</f>
        <v>0</v>
      </c>
      <c r="K159" s="261"/>
      <c r="L159" s="262"/>
      <c r="M159" s="263" t="s">
        <v>1</v>
      </c>
      <c r="N159" s="264" t="s">
        <v>41</v>
      </c>
      <c r="O159" s="90"/>
      <c r="P159" s="228">
        <f>O159*H159</f>
        <v>0</v>
      </c>
      <c r="Q159" s="228">
        <v>0.00040000000000000002</v>
      </c>
      <c r="R159" s="228">
        <f>Q159*H159</f>
        <v>0.00040000000000000002</v>
      </c>
      <c r="S159" s="228">
        <v>0</v>
      </c>
      <c r="T159" s="229">
        <f>S159*H159</f>
        <v>0</v>
      </c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  <c r="AE159" s="37"/>
      <c r="AR159" s="230" t="s">
        <v>175</v>
      </c>
      <c r="AT159" s="230" t="s">
        <v>196</v>
      </c>
      <c r="AU159" s="230" t="s">
        <v>85</v>
      </c>
      <c r="AY159" s="16" t="s">
        <v>131</v>
      </c>
      <c r="BE159" s="231">
        <f>IF(N159="základní",J159,0)</f>
        <v>0</v>
      </c>
      <c r="BF159" s="231">
        <f>IF(N159="snížená",J159,0)</f>
        <v>0</v>
      </c>
      <c r="BG159" s="231">
        <f>IF(N159="zákl. přenesená",J159,0)</f>
        <v>0</v>
      </c>
      <c r="BH159" s="231">
        <f>IF(N159="sníž. přenesená",J159,0)</f>
        <v>0</v>
      </c>
      <c r="BI159" s="231">
        <f>IF(N159="nulová",J159,0)</f>
        <v>0</v>
      </c>
      <c r="BJ159" s="16" t="s">
        <v>81</v>
      </c>
      <c r="BK159" s="231">
        <f>ROUND(I159*H159,2)</f>
        <v>0</v>
      </c>
      <c r="BL159" s="16" t="s">
        <v>91</v>
      </c>
      <c r="BM159" s="230" t="s">
        <v>203</v>
      </c>
    </row>
    <row r="160" s="13" customFormat="1">
      <c r="A160" s="13"/>
      <c r="B160" s="232"/>
      <c r="C160" s="233"/>
      <c r="D160" s="234" t="s">
        <v>139</v>
      </c>
      <c r="E160" s="235" t="s">
        <v>1</v>
      </c>
      <c r="F160" s="236" t="s">
        <v>81</v>
      </c>
      <c r="G160" s="233"/>
      <c r="H160" s="237">
        <v>1</v>
      </c>
      <c r="I160" s="238"/>
      <c r="J160" s="233"/>
      <c r="K160" s="233"/>
      <c r="L160" s="239"/>
      <c r="M160" s="240"/>
      <c r="N160" s="241"/>
      <c r="O160" s="241"/>
      <c r="P160" s="241"/>
      <c r="Q160" s="241"/>
      <c r="R160" s="241"/>
      <c r="S160" s="241"/>
      <c r="T160" s="242"/>
      <c r="U160" s="13"/>
      <c r="V160" s="13"/>
      <c r="W160" s="13"/>
      <c r="X160" s="13"/>
      <c r="Y160" s="13"/>
      <c r="Z160" s="13"/>
      <c r="AA160" s="13"/>
      <c r="AB160" s="13"/>
      <c r="AC160" s="13"/>
      <c r="AD160" s="13"/>
      <c r="AE160" s="13"/>
      <c r="AT160" s="243" t="s">
        <v>139</v>
      </c>
      <c r="AU160" s="243" t="s">
        <v>85</v>
      </c>
      <c r="AV160" s="13" t="s">
        <v>85</v>
      </c>
      <c r="AW160" s="13" t="s">
        <v>32</v>
      </c>
      <c r="AX160" s="13" t="s">
        <v>81</v>
      </c>
      <c r="AY160" s="243" t="s">
        <v>131</v>
      </c>
    </row>
    <row r="161" s="14" customFormat="1">
      <c r="A161" s="14"/>
      <c r="B161" s="244"/>
      <c r="C161" s="245"/>
      <c r="D161" s="234" t="s">
        <v>139</v>
      </c>
      <c r="E161" s="246" t="s">
        <v>1</v>
      </c>
      <c r="F161" s="247" t="s">
        <v>204</v>
      </c>
      <c r="G161" s="245"/>
      <c r="H161" s="246" t="s">
        <v>1</v>
      </c>
      <c r="I161" s="248"/>
      <c r="J161" s="245"/>
      <c r="K161" s="245"/>
      <c r="L161" s="249"/>
      <c r="M161" s="250"/>
      <c r="N161" s="251"/>
      <c r="O161" s="251"/>
      <c r="P161" s="251"/>
      <c r="Q161" s="251"/>
      <c r="R161" s="251"/>
      <c r="S161" s="251"/>
      <c r="T161" s="252"/>
      <c r="U161" s="14"/>
      <c r="V161" s="14"/>
      <c r="W161" s="14"/>
      <c r="X161" s="14"/>
      <c r="Y161" s="14"/>
      <c r="Z161" s="14"/>
      <c r="AA161" s="14"/>
      <c r="AB161" s="14"/>
      <c r="AC161" s="14"/>
      <c r="AD161" s="14"/>
      <c r="AE161" s="14"/>
      <c r="AT161" s="253" t="s">
        <v>139</v>
      </c>
      <c r="AU161" s="253" t="s">
        <v>85</v>
      </c>
      <c r="AV161" s="14" t="s">
        <v>81</v>
      </c>
      <c r="AW161" s="14" t="s">
        <v>32</v>
      </c>
      <c r="AX161" s="14" t="s">
        <v>76</v>
      </c>
      <c r="AY161" s="253" t="s">
        <v>131</v>
      </c>
    </row>
    <row r="162" s="2" customFormat="1" ht="14.4" customHeight="1">
      <c r="A162" s="37"/>
      <c r="B162" s="38"/>
      <c r="C162" s="218" t="s">
        <v>205</v>
      </c>
      <c r="D162" s="218" t="s">
        <v>134</v>
      </c>
      <c r="E162" s="219" t="s">
        <v>206</v>
      </c>
      <c r="F162" s="220" t="s">
        <v>207</v>
      </c>
      <c r="G162" s="221" t="s">
        <v>199</v>
      </c>
      <c r="H162" s="222">
        <v>1</v>
      </c>
      <c r="I162" s="223"/>
      <c r="J162" s="224">
        <f>ROUND(I162*H162,2)</f>
        <v>0</v>
      </c>
      <c r="K162" s="225"/>
      <c r="L162" s="43"/>
      <c r="M162" s="226" t="s">
        <v>1</v>
      </c>
      <c r="N162" s="227" t="s">
        <v>41</v>
      </c>
      <c r="O162" s="90"/>
      <c r="P162" s="228">
        <f>O162*H162</f>
        <v>0</v>
      </c>
      <c r="Q162" s="228">
        <v>0</v>
      </c>
      <c r="R162" s="228">
        <f>Q162*H162</f>
        <v>0</v>
      </c>
      <c r="S162" s="228">
        <v>0</v>
      </c>
      <c r="T162" s="229">
        <f>S162*H162</f>
        <v>0</v>
      </c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  <c r="AE162" s="37"/>
      <c r="AR162" s="230" t="s">
        <v>208</v>
      </c>
      <c r="AT162" s="230" t="s">
        <v>134</v>
      </c>
      <c r="AU162" s="230" t="s">
        <v>85</v>
      </c>
      <c r="AY162" s="16" t="s">
        <v>131</v>
      </c>
      <c r="BE162" s="231">
        <f>IF(N162="základní",J162,0)</f>
        <v>0</v>
      </c>
      <c r="BF162" s="231">
        <f>IF(N162="snížená",J162,0)</f>
        <v>0</v>
      </c>
      <c r="BG162" s="231">
        <f>IF(N162="zákl. přenesená",J162,0)</f>
        <v>0</v>
      </c>
      <c r="BH162" s="231">
        <f>IF(N162="sníž. přenesená",J162,0)</f>
        <v>0</v>
      </c>
      <c r="BI162" s="231">
        <f>IF(N162="nulová",J162,0)</f>
        <v>0</v>
      </c>
      <c r="BJ162" s="16" t="s">
        <v>81</v>
      </c>
      <c r="BK162" s="231">
        <f>ROUND(I162*H162,2)</f>
        <v>0</v>
      </c>
      <c r="BL162" s="16" t="s">
        <v>208</v>
      </c>
      <c r="BM162" s="230" t="s">
        <v>209</v>
      </c>
    </row>
    <row r="163" s="2" customFormat="1" ht="14.4" customHeight="1">
      <c r="A163" s="37"/>
      <c r="B163" s="38"/>
      <c r="C163" s="254" t="s">
        <v>210</v>
      </c>
      <c r="D163" s="254" t="s">
        <v>196</v>
      </c>
      <c r="E163" s="255" t="s">
        <v>211</v>
      </c>
      <c r="F163" s="256" t="s">
        <v>212</v>
      </c>
      <c r="G163" s="257" t="s">
        <v>199</v>
      </c>
      <c r="H163" s="258">
        <v>1</v>
      </c>
      <c r="I163" s="259"/>
      <c r="J163" s="260">
        <f>ROUND(I163*H163,2)</f>
        <v>0</v>
      </c>
      <c r="K163" s="261"/>
      <c r="L163" s="262"/>
      <c r="M163" s="263" t="s">
        <v>1</v>
      </c>
      <c r="N163" s="264" t="s">
        <v>41</v>
      </c>
      <c r="O163" s="90"/>
      <c r="P163" s="228">
        <f>O163*H163</f>
        <v>0</v>
      </c>
      <c r="Q163" s="228">
        <v>0</v>
      </c>
      <c r="R163" s="228">
        <f>Q163*H163</f>
        <v>0</v>
      </c>
      <c r="S163" s="228">
        <v>0</v>
      </c>
      <c r="T163" s="229">
        <f>S163*H163</f>
        <v>0</v>
      </c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  <c r="AE163" s="37"/>
      <c r="AR163" s="230" t="s">
        <v>175</v>
      </c>
      <c r="AT163" s="230" t="s">
        <v>196</v>
      </c>
      <c r="AU163" s="230" t="s">
        <v>85</v>
      </c>
      <c r="AY163" s="16" t="s">
        <v>131</v>
      </c>
      <c r="BE163" s="231">
        <f>IF(N163="základní",J163,0)</f>
        <v>0</v>
      </c>
      <c r="BF163" s="231">
        <f>IF(N163="snížená",J163,0)</f>
        <v>0</v>
      </c>
      <c r="BG163" s="231">
        <f>IF(N163="zákl. přenesená",J163,0)</f>
        <v>0</v>
      </c>
      <c r="BH163" s="231">
        <f>IF(N163="sníž. přenesená",J163,0)</f>
        <v>0</v>
      </c>
      <c r="BI163" s="231">
        <f>IF(N163="nulová",J163,0)</f>
        <v>0</v>
      </c>
      <c r="BJ163" s="16" t="s">
        <v>81</v>
      </c>
      <c r="BK163" s="231">
        <f>ROUND(I163*H163,2)</f>
        <v>0</v>
      </c>
      <c r="BL163" s="16" t="s">
        <v>91</v>
      </c>
      <c r="BM163" s="230" t="s">
        <v>213</v>
      </c>
    </row>
    <row r="164" s="2" customFormat="1" ht="22.2" customHeight="1">
      <c r="A164" s="37"/>
      <c r="B164" s="38"/>
      <c r="C164" s="218" t="s">
        <v>214</v>
      </c>
      <c r="D164" s="218" t="s">
        <v>134</v>
      </c>
      <c r="E164" s="219" t="s">
        <v>215</v>
      </c>
      <c r="F164" s="220" t="s">
        <v>216</v>
      </c>
      <c r="G164" s="221" t="s">
        <v>217</v>
      </c>
      <c r="H164" s="222">
        <v>1</v>
      </c>
      <c r="I164" s="223"/>
      <c r="J164" s="224">
        <f>ROUND(I164*H164,2)</f>
        <v>0</v>
      </c>
      <c r="K164" s="225"/>
      <c r="L164" s="43"/>
      <c r="M164" s="226" t="s">
        <v>1</v>
      </c>
      <c r="N164" s="227" t="s">
        <v>41</v>
      </c>
      <c r="O164" s="90"/>
      <c r="P164" s="228">
        <f>O164*H164</f>
        <v>0</v>
      </c>
      <c r="Q164" s="228">
        <v>0</v>
      </c>
      <c r="R164" s="228">
        <f>Q164*H164</f>
        <v>0</v>
      </c>
      <c r="S164" s="228">
        <v>0</v>
      </c>
      <c r="T164" s="229">
        <f>S164*H164</f>
        <v>0</v>
      </c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  <c r="AE164" s="37"/>
      <c r="AR164" s="230" t="s">
        <v>218</v>
      </c>
      <c r="AT164" s="230" t="s">
        <v>134</v>
      </c>
      <c r="AU164" s="230" t="s">
        <v>85</v>
      </c>
      <c r="AY164" s="16" t="s">
        <v>131</v>
      </c>
      <c r="BE164" s="231">
        <f>IF(N164="základní",J164,0)</f>
        <v>0</v>
      </c>
      <c r="BF164" s="231">
        <f>IF(N164="snížená",J164,0)</f>
        <v>0</v>
      </c>
      <c r="BG164" s="231">
        <f>IF(N164="zákl. přenesená",J164,0)</f>
        <v>0</v>
      </c>
      <c r="BH164" s="231">
        <f>IF(N164="sníž. přenesená",J164,0)</f>
        <v>0</v>
      </c>
      <c r="BI164" s="231">
        <f>IF(N164="nulová",J164,0)</f>
        <v>0</v>
      </c>
      <c r="BJ164" s="16" t="s">
        <v>81</v>
      </c>
      <c r="BK164" s="231">
        <f>ROUND(I164*H164,2)</f>
        <v>0</v>
      </c>
      <c r="BL164" s="16" t="s">
        <v>218</v>
      </c>
      <c r="BM164" s="230" t="s">
        <v>219</v>
      </c>
    </row>
    <row r="165" s="2" customFormat="1" ht="14.4" customHeight="1">
      <c r="A165" s="37"/>
      <c r="B165" s="38"/>
      <c r="C165" s="254" t="s">
        <v>220</v>
      </c>
      <c r="D165" s="254" t="s">
        <v>196</v>
      </c>
      <c r="E165" s="255" t="s">
        <v>221</v>
      </c>
      <c r="F165" s="256" t="s">
        <v>222</v>
      </c>
      <c r="G165" s="257" t="s">
        <v>217</v>
      </c>
      <c r="H165" s="258">
        <v>1</v>
      </c>
      <c r="I165" s="259"/>
      <c r="J165" s="260">
        <f>ROUND(I165*H165,2)</f>
        <v>0</v>
      </c>
      <c r="K165" s="261"/>
      <c r="L165" s="262"/>
      <c r="M165" s="265" t="s">
        <v>1</v>
      </c>
      <c r="N165" s="266" t="s">
        <v>41</v>
      </c>
      <c r="O165" s="267"/>
      <c r="P165" s="268">
        <f>O165*H165</f>
        <v>0</v>
      </c>
      <c r="Q165" s="268">
        <v>0</v>
      </c>
      <c r="R165" s="268">
        <f>Q165*H165</f>
        <v>0</v>
      </c>
      <c r="S165" s="268">
        <v>0</v>
      </c>
      <c r="T165" s="269">
        <f>S165*H165</f>
        <v>0</v>
      </c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  <c r="AE165" s="37"/>
      <c r="AR165" s="230" t="s">
        <v>223</v>
      </c>
      <c r="AT165" s="230" t="s">
        <v>196</v>
      </c>
      <c r="AU165" s="230" t="s">
        <v>85</v>
      </c>
      <c r="AY165" s="16" t="s">
        <v>131</v>
      </c>
      <c r="BE165" s="231">
        <f>IF(N165="základní",J165,0)</f>
        <v>0</v>
      </c>
      <c r="BF165" s="231">
        <f>IF(N165="snížená",J165,0)</f>
        <v>0</v>
      </c>
      <c r="BG165" s="231">
        <f>IF(N165="zákl. přenesená",J165,0)</f>
        <v>0</v>
      </c>
      <c r="BH165" s="231">
        <f>IF(N165="sníž. přenesená",J165,0)</f>
        <v>0</v>
      </c>
      <c r="BI165" s="231">
        <f>IF(N165="nulová",J165,0)</f>
        <v>0</v>
      </c>
      <c r="BJ165" s="16" t="s">
        <v>81</v>
      </c>
      <c r="BK165" s="231">
        <f>ROUND(I165*H165,2)</f>
        <v>0</v>
      </c>
      <c r="BL165" s="16" t="s">
        <v>223</v>
      </c>
      <c r="BM165" s="230" t="s">
        <v>224</v>
      </c>
    </row>
    <row r="166" s="2" customFormat="1" ht="6.96" customHeight="1">
      <c r="A166" s="37"/>
      <c r="B166" s="65"/>
      <c r="C166" s="66"/>
      <c r="D166" s="66"/>
      <c r="E166" s="66"/>
      <c r="F166" s="66"/>
      <c r="G166" s="66"/>
      <c r="H166" s="66"/>
      <c r="I166" s="66"/>
      <c r="J166" s="66"/>
      <c r="K166" s="66"/>
      <c r="L166" s="43"/>
      <c r="M166" s="37"/>
      <c r="O166" s="37"/>
      <c r="P166" s="37"/>
      <c r="Q166" s="37"/>
      <c r="R166" s="37"/>
      <c r="S166" s="37"/>
      <c r="T166" s="37"/>
      <c r="U166" s="37"/>
      <c r="V166" s="37"/>
      <c r="W166" s="37"/>
      <c r="X166" s="37"/>
      <c r="Y166" s="37"/>
      <c r="Z166" s="37"/>
      <c r="AA166" s="37"/>
      <c r="AB166" s="37"/>
      <c r="AC166" s="37"/>
      <c r="AD166" s="37"/>
      <c r="AE166" s="37"/>
    </row>
  </sheetData>
  <sheetProtection sheet="1" autoFilter="0" formatColumns="0" formatRows="0" objects="1" scenarios="1" spinCount="100000" saltValue="QtQvCIp8/K6Tor0bUXiKD8w7YOaM9xuEEDq44rrPWU9PF1bvmIWmYkNCMHEK7sgByCK5nCyk1+qG6OBn0LaR8Q==" hashValue="G2PJiPBs89XMWdSGM385iyTd0s1xLnzEXojRiWWpJLoljWSWkczOu7adAKaiGgU7Tm/qzYjny8VPz+gFcXqX+g==" algorithmName="SHA-512" password="CC35"/>
  <autoFilter ref="C120:K165"/>
  <mergeCells count="9">
    <mergeCell ref="E7:H7"/>
    <mergeCell ref="E9:H9"/>
    <mergeCell ref="E18:H18"/>
    <mergeCell ref="E27:H27"/>
    <mergeCell ref="E85:H85"/>
    <mergeCell ref="E87:H87"/>
    <mergeCell ref="E111:H111"/>
    <mergeCell ref="E113:H113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851563" style="1" customWidth="1"/>
    <col min="2" max="2" width="1.148438" style="1" customWidth="1"/>
    <col min="3" max="3" width="4.421875" style="1" customWidth="1"/>
    <col min="4" max="4" width="4.574219" style="1" customWidth="1"/>
    <col min="5" max="5" width="18.28125" style="1" customWidth="1"/>
    <col min="6" max="6" width="54.42188" style="1" customWidth="1"/>
    <col min="7" max="7" width="8.003906" style="1" customWidth="1"/>
    <col min="8" max="8" width="15.00391" style="1" customWidth="1"/>
    <col min="9" max="9" width="16.85156" style="1" customWidth="1"/>
    <col min="10" max="10" width="23.85156" style="1" customWidth="1"/>
    <col min="11" max="11" width="23.85156" style="1" hidden="1" customWidth="1"/>
    <col min="12" max="12" width="10.00391" style="1" customWidth="1"/>
    <col min="13" max="13" width="11.57422" style="1" hidden="1" customWidth="1"/>
    <col min="14" max="14" width="9.140625" style="1" hidden="1"/>
    <col min="15" max="15" width="15.14063" style="1" hidden="1" customWidth="1"/>
    <col min="16" max="16" width="15.14063" style="1" hidden="1" customWidth="1"/>
    <col min="17" max="17" width="15.14063" style="1" hidden="1" customWidth="1"/>
    <col min="18" max="18" width="15.14063" style="1" hidden="1" customWidth="1"/>
    <col min="19" max="19" width="15.14063" style="1" hidden="1" customWidth="1"/>
    <col min="20" max="20" width="15.14063" style="1" hidden="1" customWidth="1"/>
    <col min="21" max="21" width="17.42188" style="1" hidden="1" customWidth="1"/>
    <col min="22" max="22" width="13.14063" style="1" customWidth="1"/>
    <col min="23" max="23" width="17.42188" style="1" customWidth="1"/>
    <col min="24" max="24" width="13.14063" style="1" customWidth="1"/>
    <col min="25" max="25" width="16.00391" style="1" customWidth="1"/>
    <col min="26" max="26" width="11.71094" style="1" customWidth="1"/>
    <col min="27" max="27" width="16.00391" style="1" customWidth="1"/>
    <col min="28" max="28" width="17.42188" style="1" customWidth="1"/>
    <col min="29" max="29" width="11.71094" style="1" customWidth="1"/>
    <col min="30" max="30" width="16.00391" style="1" customWidth="1"/>
    <col min="31" max="31" width="17.42188" style="1" customWidth="1"/>
    <col min="44" max="44" width="9.140625" style="1" hidden="1"/>
    <col min="45" max="45" width="9.140625" style="1" hidden="1"/>
    <col min="46" max="46" width="9.140625" style="1" hidden="1"/>
    <col min="47" max="47" width="9.140625" style="1" hidden="1"/>
    <col min="48" max="48" width="9.140625" style="1" hidden="1"/>
    <col min="49" max="49" width="9.140625" style="1" hidden="1"/>
    <col min="50" max="50" width="9.140625" style="1" hidden="1"/>
    <col min="51" max="51" width="9.140625" style="1" hidden="1"/>
    <col min="52" max="52" width="9.140625" style="1" hidden="1"/>
    <col min="53" max="53" width="9.140625" style="1" hidden="1"/>
    <col min="54" max="54" width="9.140625" style="1" hidden="1"/>
    <col min="55" max="55" width="9.140625" style="1" hidden="1"/>
    <col min="56" max="56" width="9.140625" style="1" hidden="1"/>
    <col min="57" max="57" width="9.140625" style="1" hidden="1"/>
    <col min="58" max="58" width="9.140625" style="1" hidden="1"/>
    <col min="59" max="59" width="9.140625" style="1" hidden="1"/>
    <col min="60" max="60" width="9.140625" style="1" hidden="1"/>
    <col min="61" max="61" width="9.140625" style="1" hidden="1"/>
    <col min="62" max="62" width="9.140625" style="1" hidden="1"/>
    <col min="63" max="63" width="9.140625" style="1" hidden="1"/>
    <col min="64" max="64" width="9.140625" style="1" hidden="1"/>
    <col min="65" max="65" width="9.140625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6" t="s">
        <v>87</v>
      </c>
    </row>
    <row r="3" s="1" customFormat="1" ht="6.96" customHeight="1">
      <c r="B3" s="135"/>
      <c r="C3" s="136"/>
      <c r="D3" s="136"/>
      <c r="E3" s="136"/>
      <c r="F3" s="136"/>
      <c r="G3" s="136"/>
      <c r="H3" s="136"/>
      <c r="I3" s="136"/>
      <c r="J3" s="136"/>
      <c r="K3" s="136"/>
      <c r="L3" s="19"/>
      <c r="AT3" s="16" t="s">
        <v>85</v>
      </c>
    </row>
    <row r="4" s="1" customFormat="1" ht="24.96" customHeight="1">
      <c r="B4" s="19"/>
      <c r="D4" s="137" t="s">
        <v>103</v>
      </c>
      <c r="L4" s="19"/>
      <c r="M4" s="138" t="s">
        <v>10</v>
      </c>
      <c r="AT4" s="16" t="s">
        <v>4</v>
      </c>
    </row>
    <row r="5" s="1" customFormat="1" ht="6.96" customHeight="1">
      <c r="B5" s="19"/>
      <c r="L5" s="19"/>
    </row>
    <row r="6" s="1" customFormat="1" ht="12" customHeight="1">
      <c r="B6" s="19"/>
      <c r="D6" s="139" t="s">
        <v>16</v>
      </c>
      <c r="L6" s="19"/>
    </row>
    <row r="7" s="1" customFormat="1" ht="27" customHeight="1">
      <c r="B7" s="19"/>
      <c r="E7" s="140" t="str">
        <f>'Rekapitulace stavby'!K6</f>
        <v>Rekonstrukce MVN na pozemku p.č. 1360/4 v obci Nesměřice u Zruče nad Sázavou</v>
      </c>
      <c r="F7" s="139"/>
      <c r="G7" s="139"/>
      <c r="H7" s="139"/>
      <c r="L7" s="19"/>
    </row>
    <row r="8" s="2" customFormat="1" ht="12" customHeight="1">
      <c r="A8" s="37"/>
      <c r="B8" s="43"/>
      <c r="C8" s="37"/>
      <c r="D8" s="139" t="s">
        <v>104</v>
      </c>
      <c r="E8" s="37"/>
      <c r="F8" s="37"/>
      <c r="G8" s="37"/>
      <c r="H8" s="37"/>
      <c r="I8" s="37"/>
      <c r="J8" s="37"/>
      <c r="K8" s="37"/>
      <c r="L8" s="62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</row>
    <row r="9" s="2" customFormat="1" ht="15.6" customHeight="1">
      <c r="A9" s="37"/>
      <c r="B9" s="43"/>
      <c r="C9" s="37"/>
      <c r="D9" s="37"/>
      <c r="E9" s="141" t="s">
        <v>225</v>
      </c>
      <c r="F9" s="37"/>
      <c r="G9" s="37"/>
      <c r="H9" s="37"/>
      <c r="I9" s="37"/>
      <c r="J9" s="37"/>
      <c r="K9" s="37"/>
      <c r="L9" s="62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</row>
    <row r="10" s="2" customFormat="1">
      <c r="A10" s="37"/>
      <c r="B10" s="43"/>
      <c r="C10" s="37"/>
      <c r="D10" s="37"/>
      <c r="E10" s="37"/>
      <c r="F10" s="37"/>
      <c r="G10" s="37"/>
      <c r="H10" s="37"/>
      <c r="I10" s="37"/>
      <c r="J10" s="37"/>
      <c r="K10" s="37"/>
      <c r="L10" s="62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</row>
    <row r="11" s="2" customFormat="1" ht="12" customHeight="1">
      <c r="A11" s="37"/>
      <c r="B11" s="43"/>
      <c r="C11" s="37"/>
      <c r="D11" s="139" t="s">
        <v>18</v>
      </c>
      <c r="E11" s="37"/>
      <c r="F11" s="142" t="s">
        <v>1</v>
      </c>
      <c r="G11" s="37"/>
      <c r="H11" s="37"/>
      <c r="I11" s="139" t="s">
        <v>19</v>
      </c>
      <c r="J11" s="142" t="s">
        <v>1</v>
      </c>
      <c r="K11" s="37"/>
      <c r="L11" s="62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</row>
    <row r="12" s="2" customFormat="1" ht="12" customHeight="1">
      <c r="A12" s="37"/>
      <c r="B12" s="43"/>
      <c r="C12" s="37"/>
      <c r="D12" s="139" t="s">
        <v>20</v>
      </c>
      <c r="E12" s="37"/>
      <c r="F12" s="142" t="s">
        <v>21</v>
      </c>
      <c r="G12" s="37"/>
      <c r="H12" s="37"/>
      <c r="I12" s="139" t="s">
        <v>22</v>
      </c>
      <c r="J12" s="143" t="str">
        <f>'Rekapitulace stavby'!AN8</f>
        <v>14. 9. 2023</v>
      </c>
      <c r="K12" s="37"/>
      <c r="L12" s="62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</row>
    <row r="13" s="2" customFormat="1" ht="10.8" customHeight="1">
      <c r="A13" s="37"/>
      <c r="B13" s="43"/>
      <c r="C13" s="37"/>
      <c r="D13" s="37"/>
      <c r="E13" s="37"/>
      <c r="F13" s="37"/>
      <c r="G13" s="37"/>
      <c r="H13" s="37"/>
      <c r="I13" s="37"/>
      <c r="J13" s="37"/>
      <c r="K13" s="37"/>
      <c r="L13" s="62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</row>
    <row r="14" s="2" customFormat="1" ht="12" customHeight="1">
      <c r="A14" s="37"/>
      <c r="B14" s="43"/>
      <c r="C14" s="37"/>
      <c r="D14" s="139" t="s">
        <v>24</v>
      </c>
      <c r="E14" s="37"/>
      <c r="F14" s="37"/>
      <c r="G14" s="37"/>
      <c r="H14" s="37"/>
      <c r="I14" s="139" t="s">
        <v>25</v>
      </c>
      <c r="J14" s="142" t="s">
        <v>1</v>
      </c>
      <c r="K14" s="37"/>
      <c r="L14" s="62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</row>
    <row r="15" s="2" customFormat="1" ht="18" customHeight="1">
      <c r="A15" s="37"/>
      <c r="B15" s="43"/>
      <c r="C15" s="37"/>
      <c r="D15" s="37"/>
      <c r="E15" s="142" t="s">
        <v>26</v>
      </c>
      <c r="F15" s="37"/>
      <c r="G15" s="37"/>
      <c r="H15" s="37"/>
      <c r="I15" s="139" t="s">
        <v>27</v>
      </c>
      <c r="J15" s="142" t="s">
        <v>1</v>
      </c>
      <c r="K15" s="37"/>
      <c r="L15" s="62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</row>
    <row r="16" s="2" customFormat="1" ht="6.96" customHeight="1">
      <c r="A16" s="37"/>
      <c r="B16" s="43"/>
      <c r="C16" s="37"/>
      <c r="D16" s="37"/>
      <c r="E16" s="37"/>
      <c r="F16" s="37"/>
      <c r="G16" s="37"/>
      <c r="H16" s="37"/>
      <c r="I16" s="37"/>
      <c r="J16" s="37"/>
      <c r="K16" s="37"/>
      <c r="L16" s="62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</row>
    <row r="17" s="2" customFormat="1" ht="12" customHeight="1">
      <c r="A17" s="37"/>
      <c r="B17" s="43"/>
      <c r="C17" s="37"/>
      <c r="D17" s="139" t="s">
        <v>28</v>
      </c>
      <c r="E17" s="37"/>
      <c r="F17" s="37"/>
      <c r="G17" s="37"/>
      <c r="H17" s="37"/>
      <c r="I17" s="139" t="s">
        <v>25</v>
      </c>
      <c r="J17" s="32" t="str">
        <f>'Rekapitulace stavby'!AN13</f>
        <v>Vyplň údaj</v>
      </c>
      <c r="K17" s="37"/>
      <c r="L17" s="62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</row>
    <row r="18" s="2" customFormat="1" ht="18" customHeight="1">
      <c r="A18" s="37"/>
      <c r="B18" s="43"/>
      <c r="C18" s="37"/>
      <c r="D18" s="37"/>
      <c r="E18" s="32" t="str">
        <f>'Rekapitulace stavby'!E14</f>
        <v>Vyplň údaj</v>
      </c>
      <c r="F18" s="142"/>
      <c r="G18" s="142"/>
      <c r="H18" s="142"/>
      <c r="I18" s="139" t="s">
        <v>27</v>
      </c>
      <c r="J18" s="32" t="str">
        <f>'Rekapitulace stavby'!AN14</f>
        <v>Vyplň údaj</v>
      </c>
      <c r="K18" s="37"/>
      <c r="L18" s="62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</row>
    <row r="19" s="2" customFormat="1" ht="6.96" customHeight="1">
      <c r="A19" s="37"/>
      <c r="B19" s="43"/>
      <c r="C19" s="37"/>
      <c r="D19" s="37"/>
      <c r="E19" s="37"/>
      <c r="F19" s="37"/>
      <c r="G19" s="37"/>
      <c r="H19" s="37"/>
      <c r="I19" s="37"/>
      <c r="J19" s="37"/>
      <c r="K19" s="37"/>
      <c r="L19" s="62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</row>
    <row r="20" s="2" customFormat="1" ht="12" customHeight="1">
      <c r="A20" s="37"/>
      <c r="B20" s="43"/>
      <c r="C20" s="37"/>
      <c r="D20" s="139" t="s">
        <v>30</v>
      </c>
      <c r="E20" s="37"/>
      <c r="F20" s="37"/>
      <c r="G20" s="37"/>
      <c r="H20" s="37"/>
      <c r="I20" s="139" t="s">
        <v>25</v>
      </c>
      <c r="J20" s="142" t="s">
        <v>1</v>
      </c>
      <c r="K20" s="37"/>
      <c r="L20" s="62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</row>
    <row r="21" s="2" customFormat="1" ht="18" customHeight="1">
      <c r="A21" s="37"/>
      <c r="B21" s="43"/>
      <c r="C21" s="37"/>
      <c r="D21" s="37"/>
      <c r="E21" s="142" t="s">
        <v>31</v>
      </c>
      <c r="F21" s="37"/>
      <c r="G21" s="37"/>
      <c r="H21" s="37"/>
      <c r="I21" s="139" t="s">
        <v>27</v>
      </c>
      <c r="J21" s="142" t="s">
        <v>1</v>
      </c>
      <c r="K21" s="37"/>
      <c r="L21" s="62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</row>
    <row r="22" s="2" customFormat="1" ht="6.96" customHeight="1">
      <c r="A22" s="37"/>
      <c r="B22" s="43"/>
      <c r="C22" s="37"/>
      <c r="D22" s="37"/>
      <c r="E22" s="37"/>
      <c r="F22" s="37"/>
      <c r="G22" s="37"/>
      <c r="H22" s="37"/>
      <c r="I22" s="37"/>
      <c r="J22" s="37"/>
      <c r="K22" s="37"/>
      <c r="L22" s="62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</row>
    <row r="23" s="2" customFormat="1" ht="12" customHeight="1">
      <c r="A23" s="37"/>
      <c r="B23" s="43"/>
      <c r="C23" s="37"/>
      <c r="D23" s="139" t="s">
        <v>33</v>
      </c>
      <c r="E23" s="37"/>
      <c r="F23" s="37"/>
      <c r="G23" s="37"/>
      <c r="H23" s="37"/>
      <c r="I23" s="139" t="s">
        <v>25</v>
      </c>
      <c r="J23" s="142" t="str">
        <f>IF('Rekapitulace stavby'!AN19="","",'Rekapitulace stavby'!AN19)</f>
        <v/>
      </c>
      <c r="K23" s="37"/>
      <c r="L23" s="62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</row>
    <row r="24" s="2" customFormat="1" ht="18" customHeight="1">
      <c r="A24" s="37"/>
      <c r="B24" s="43"/>
      <c r="C24" s="37"/>
      <c r="D24" s="37"/>
      <c r="E24" s="142" t="str">
        <f>IF('Rekapitulace stavby'!E20="","",'Rekapitulace stavby'!E20)</f>
        <v xml:space="preserve"> </v>
      </c>
      <c r="F24" s="37"/>
      <c r="G24" s="37"/>
      <c r="H24" s="37"/>
      <c r="I24" s="139" t="s">
        <v>27</v>
      </c>
      <c r="J24" s="142" t="str">
        <f>IF('Rekapitulace stavby'!AN20="","",'Rekapitulace stavby'!AN20)</f>
        <v/>
      </c>
      <c r="K24" s="37"/>
      <c r="L24" s="62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</row>
    <row r="25" s="2" customFormat="1" ht="6.96" customHeight="1">
      <c r="A25" s="37"/>
      <c r="B25" s="43"/>
      <c r="C25" s="37"/>
      <c r="D25" s="37"/>
      <c r="E25" s="37"/>
      <c r="F25" s="37"/>
      <c r="G25" s="37"/>
      <c r="H25" s="37"/>
      <c r="I25" s="37"/>
      <c r="J25" s="37"/>
      <c r="K25" s="37"/>
      <c r="L25" s="62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</row>
    <row r="26" s="2" customFormat="1" ht="12" customHeight="1">
      <c r="A26" s="37"/>
      <c r="B26" s="43"/>
      <c r="C26" s="37"/>
      <c r="D26" s="139" t="s">
        <v>35</v>
      </c>
      <c r="E26" s="37"/>
      <c r="F26" s="37"/>
      <c r="G26" s="37"/>
      <c r="H26" s="37"/>
      <c r="I26" s="37"/>
      <c r="J26" s="37"/>
      <c r="K26" s="37"/>
      <c r="L26" s="62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</row>
    <row r="27" s="8" customFormat="1" ht="14.4" customHeight="1">
      <c r="A27" s="144"/>
      <c r="B27" s="145"/>
      <c r="C27" s="144"/>
      <c r="D27" s="144"/>
      <c r="E27" s="146" t="s">
        <v>1</v>
      </c>
      <c r="F27" s="146"/>
      <c r="G27" s="146"/>
      <c r="H27" s="146"/>
      <c r="I27" s="144"/>
      <c r="J27" s="144"/>
      <c r="K27" s="144"/>
      <c r="L27" s="147"/>
      <c r="S27" s="144"/>
      <c r="T27" s="144"/>
      <c r="U27" s="144"/>
      <c r="V27" s="144"/>
      <c r="W27" s="144"/>
      <c r="X27" s="144"/>
      <c r="Y27" s="144"/>
      <c r="Z27" s="144"/>
      <c r="AA27" s="144"/>
      <c r="AB27" s="144"/>
      <c r="AC27" s="144"/>
      <c r="AD27" s="144"/>
      <c r="AE27" s="144"/>
    </row>
    <row r="28" s="2" customFormat="1" ht="6.96" customHeight="1">
      <c r="A28" s="37"/>
      <c r="B28" s="43"/>
      <c r="C28" s="37"/>
      <c r="D28" s="37"/>
      <c r="E28" s="37"/>
      <c r="F28" s="37"/>
      <c r="G28" s="37"/>
      <c r="H28" s="37"/>
      <c r="I28" s="37"/>
      <c r="J28" s="37"/>
      <c r="K28" s="37"/>
      <c r="L28" s="62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</row>
    <row r="29" s="2" customFormat="1" ht="6.96" customHeight="1">
      <c r="A29" s="37"/>
      <c r="B29" s="43"/>
      <c r="C29" s="37"/>
      <c r="D29" s="148"/>
      <c r="E29" s="148"/>
      <c r="F29" s="148"/>
      <c r="G29" s="148"/>
      <c r="H29" s="148"/>
      <c r="I29" s="148"/>
      <c r="J29" s="148"/>
      <c r="K29" s="148"/>
      <c r="L29" s="62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</row>
    <row r="30" s="2" customFormat="1" ht="25.44" customHeight="1">
      <c r="A30" s="37"/>
      <c r="B30" s="43"/>
      <c r="C30" s="37"/>
      <c r="D30" s="149" t="s">
        <v>36</v>
      </c>
      <c r="E30" s="37"/>
      <c r="F30" s="37"/>
      <c r="G30" s="37"/>
      <c r="H30" s="37"/>
      <c r="I30" s="37"/>
      <c r="J30" s="150">
        <f>ROUND(J125, 2)</f>
        <v>0</v>
      </c>
      <c r="K30" s="37"/>
      <c r="L30" s="62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</row>
    <row r="31" s="2" customFormat="1" ht="6.96" customHeight="1">
      <c r="A31" s="37"/>
      <c r="B31" s="43"/>
      <c r="C31" s="37"/>
      <c r="D31" s="148"/>
      <c r="E31" s="148"/>
      <c r="F31" s="148"/>
      <c r="G31" s="148"/>
      <c r="H31" s="148"/>
      <c r="I31" s="148"/>
      <c r="J31" s="148"/>
      <c r="K31" s="148"/>
      <c r="L31" s="62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</row>
    <row r="32" s="2" customFormat="1" ht="14.4" customHeight="1">
      <c r="A32" s="37"/>
      <c r="B32" s="43"/>
      <c r="C32" s="37"/>
      <c r="D32" s="37"/>
      <c r="E32" s="37"/>
      <c r="F32" s="151" t="s">
        <v>38</v>
      </c>
      <c r="G32" s="37"/>
      <c r="H32" s="37"/>
      <c r="I32" s="151" t="s">
        <v>37</v>
      </c>
      <c r="J32" s="151" t="s">
        <v>39</v>
      </c>
      <c r="K32" s="37"/>
      <c r="L32" s="62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</row>
    <row r="33" s="2" customFormat="1" ht="14.4" customHeight="1">
      <c r="A33" s="37"/>
      <c r="B33" s="43"/>
      <c r="C33" s="37"/>
      <c r="D33" s="152" t="s">
        <v>40</v>
      </c>
      <c r="E33" s="139" t="s">
        <v>41</v>
      </c>
      <c r="F33" s="153">
        <f>ROUND((SUM(BE125:BE190)),  2)</f>
        <v>0</v>
      </c>
      <c r="G33" s="37"/>
      <c r="H33" s="37"/>
      <c r="I33" s="154">
        <v>0.20999999999999999</v>
      </c>
      <c r="J33" s="153">
        <f>ROUND(((SUM(BE125:BE190))*I33),  2)</f>
        <v>0</v>
      </c>
      <c r="K33" s="37"/>
      <c r="L33" s="62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</row>
    <row r="34" s="2" customFormat="1" ht="14.4" customHeight="1">
      <c r="A34" s="37"/>
      <c r="B34" s="43"/>
      <c r="C34" s="37"/>
      <c r="D34" s="37"/>
      <c r="E34" s="139" t="s">
        <v>42</v>
      </c>
      <c r="F34" s="153">
        <f>ROUND((SUM(BF125:BF190)),  2)</f>
        <v>0</v>
      </c>
      <c r="G34" s="37"/>
      <c r="H34" s="37"/>
      <c r="I34" s="154">
        <v>0.12</v>
      </c>
      <c r="J34" s="153">
        <f>ROUND(((SUM(BF125:BF190))*I34),  2)</f>
        <v>0</v>
      </c>
      <c r="K34" s="37"/>
      <c r="L34" s="62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</row>
    <row r="35" hidden="1" s="2" customFormat="1" ht="14.4" customHeight="1">
      <c r="A35" s="37"/>
      <c r="B35" s="43"/>
      <c r="C35" s="37"/>
      <c r="D35" s="37"/>
      <c r="E35" s="139" t="s">
        <v>43</v>
      </c>
      <c r="F35" s="153">
        <f>ROUND((SUM(BG125:BG190)),  2)</f>
        <v>0</v>
      </c>
      <c r="G35" s="37"/>
      <c r="H35" s="37"/>
      <c r="I35" s="154">
        <v>0.20999999999999999</v>
      </c>
      <c r="J35" s="153">
        <f>0</f>
        <v>0</v>
      </c>
      <c r="K35" s="37"/>
      <c r="L35" s="62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</row>
    <row r="36" hidden="1" s="2" customFormat="1" ht="14.4" customHeight="1">
      <c r="A36" s="37"/>
      <c r="B36" s="43"/>
      <c r="C36" s="37"/>
      <c r="D36" s="37"/>
      <c r="E36" s="139" t="s">
        <v>44</v>
      </c>
      <c r="F36" s="153">
        <f>ROUND((SUM(BH125:BH190)),  2)</f>
        <v>0</v>
      </c>
      <c r="G36" s="37"/>
      <c r="H36" s="37"/>
      <c r="I36" s="154">
        <v>0.12</v>
      </c>
      <c r="J36" s="153">
        <f>0</f>
        <v>0</v>
      </c>
      <c r="K36" s="37"/>
      <c r="L36" s="62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</row>
    <row r="37" hidden="1" s="2" customFormat="1" ht="14.4" customHeight="1">
      <c r="A37" s="37"/>
      <c r="B37" s="43"/>
      <c r="C37" s="37"/>
      <c r="D37" s="37"/>
      <c r="E37" s="139" t="s">
        <v>45</v>
      </c>
      <c r="F37" s="153">
        <f>ROUND((SUM(BI125:BI190)),  2)</f>
        <v>0</v>
      </c>
      <c r="G37" s="37"/>
      <c r="H37" s="37"/>
      <c r="I37" s="154">
        <v>0</v>
      </c>
      <c r="J37" s="153">
        <f>0</f>
        <v>0</v>
      </c>
      <c r="K37" s="37"/>
      <c r="L37" s="62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</row>
    <row r="38" s="2" customFormat="1" ht="6.96" customHeight="1">
      <c r="A38" s="37"/>
      <c r="B38" s="43"/>
      <c r="C38" s="37"/>
      <c r="D38" s="37"/>
      <c r="E38" s="37"/>
      <c r="F38" s="37"/>
      <c r="G38" s="37"/>
      <c r="H38" s="37"/>
      <c r="I38" s="37"/>
      <c r="J38" s="37"/>
      <c r="K38" s="37"/>
      <c r="L38" s="62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</row>
    <row r="39" s="2" customFormat="1" ht="25.44" customHeight="1">
      <c r="A39" s="37"/>
      <c r="B39" s="43"/>
      <c r="C39" s="155"/>
      <c r="D39" s="156" t="s">
        <v>46</v>
      </c>
      <c r="E39" s="157"/>
      <c r="F39" s="157"/>
      <c r="G39" s="158" t="s">
        <v>47</v>
      </c>
      <c r="H39" s="159" t="s">
        <v>48</v>
      </c>
      <c r="I39" s="157"/>
      <c r="J39" s="160">
        <f>SUM(J30:J37)</f>
        <v>0</v>
      </c>
      <c r="K39" s="161"/>
      <c r="L39" s="62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</row>
    <row r="40" s="2" customFormat="1" ht="14.4" customHeight="1">
      <c r="A40" s="37"/>
      <c r="B40" s="43"/>
      <c r="C40" s="37"/>
      <c r="D40" s="37"/>
      <c r="E40" s="37"/>
      <c r="F40" s="37"/>
      <c r="G40" s="37"/>
      <c r="H40" s="37"/>
      <c r="I40" s="37"/>
      <c r="J40" s="37"/>
      <c r="K40" s="37"/>
      <c r="L40" s="62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</row>
    <row r="41" s="1" customFormat="1" ht="14.4" customHeight="1">
      <c r="B41" s="19"/>
      <c r="L41" s="19"/>
    </row>
    <row r="42" s="1" customFormat="1" ht="14.4" customHeight="1">
      <c r="B42" s="19"/>
      <c r="L42" s="19"/>
    </row>
    <row r="43" s="1" customFormat="1" ht="14.4" customHeight="1">
      <c r="B43" s="19"/>
      <c r="L43" s="19"/>
    </row>
    <row r="44" s="1" customFormat="1" ht="14.4" customHeight="1">
      <c r="B44" s="19"/>
      <c r="L44" s="19"/>
    </row>
    <row r="45" s="1" customFormat="1" ht="14.4" customHeight="1">
      <c r="B45" s="19"/>
      <c r="L45" s="19"/>
    </row>
    <row r="46" s="1" customFormat="1" ht="14.4" customHeight="1">
      <c r="B46" s="19"/>
      <c r="L46" s="19"/>
    </row>
    <row r="47" s="1" customFormat="1" ht="14.4" customHeight="1">
      <c r="B47" s="19"/>
      <c r="L47" s="19"/>
    </row>
    <row r="48" s="1" customFormat="1" ht="14.4" customHeight="1">
      <c r="B48" s="19"/>
      <c r="L48" s="19"/>
    </row>
    <row r="49" s="1" customFormat="1" ht="14.4" customHeight="1">
      <c r="B49" s="19"/>
      <c r="L49" s="19"/>
    </row>
    <row r="50" s="2" customFormat="1" ht="14.4" customHeight="1">
      <c r="B50" s="62"/>
      <c r="D50" s="162" t="s">
        <v>49</v>
      </c>
      <c r="E50" s="163"/>
      <c r="F50" s="163"/>
      <c r="G50" s="162" t="s">
        <v>50</v>
      </c>
      <c r="H50" s="163"/>
      <c r="I50" s="163"/>
      <c r="J50" s="163"/>
      <c r="K50" s="163"/>
      <c r="L50" s="62"/>
    </row>
    <row r="51">
      <c r="B51" s="19"/>
      <c r="L51" s="19"/>
    </row>
    <row r="52">
      <c r="B52" s="19"/>
      <c r="L52" s="19"/>
    </row>
    <row r="53">
      <c r="B53" s="19"/>
      <c r="L53" s="19"/>
    </row>
    <row r="54">
      <c r="B54" s="19"/>
      <c r="L54" s="19"/>
    </row>
    <row r="55">
      <c r="B55" s="19"/>
      <c r="L55" s="19"/>
    </row>
    <row r="56">
      <c r="B56" s="19"/>
      <c r="L56" s="19"/>
    </row>
    <row r="57">
      <c r="B57" s="19"/>
      <c r="L57" s="19"/>
    </row>
    <row r="58">
      <c r="B58" s="19"/>
      <c r="L58" s="19"/>
    </row>
    <row r="59">
      <c r="B59" s="19"/>
      <c r="L59" s="19"/>
    </row>
    <row r="60">
      <c r="B60" s="19"/>
      <c r="L60" s="19"/>
    </row>
    <row r="61" s="2" customFormat="1">
      <c r="A61" s="37"/>
      <c r="B61" s="43"/>
      <c r="C61" s="37"/>
      <c r="D61" s="164" t="s">
        <v>51</v>
      </c>
      <c r="E61" s="165"/>
      <c r="F61" s="166" t="s">
        <v>52</v>
      </c>
      <c r="G61" s="164" t="s">
        <v>51</v>
      </c>
      <c r="H61" s="165"/>
      <c r="I61" s="165"/>
      <c r="J61" s="167" t="s">
        <v>52</v>
      </c>
      <c r="K61" s="165"/>
      <c r="L61" s="62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</row>
    <row r="62">
      <c r="B62" s="19"/>
      <c r="L62" s="19"/>
    </row>
    <row r="63">
      <c r="B63" s="19"/>
      <c r="L63" s="19"/>
    </row>
    <row r="64">
      <c r="B64" s="19"/>
      <c r="L64" s="19"/>
    </row>
    <row r="65" s="2" customFormat="1">
      <c r="A65" s="37"/>
      <c r="B65" s="43"/>
      <c r="C65" s="37"/>
      <c r="D65" s="162" t="s">
        <v>53</v>
      </c>
      <c r="E65" s="168"/>
      <c r="F65" s="168"/>
      <c r="G65" s="162" t="s">
        <v>54</v>
      </c>
      <c r="H65" s="168"/>
      <c r="I65" s="168"/>
      <c r="J65" s="168"/>
      <c r="K65" s="168"/>
      <c r="L65" s="62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</row>
    <row r="66">
      <c r="B66" s="19"/>
      <c r="L66" s="19"/>
    </row>
    <row r="67">
      <c r="B67" s="19"/>
      <c r="L67" s="19"/>
    </row>
    <row r="68">
      <c r="B68" s="19"/>
      <c r="L68" s="19"/>
    </row>
    <row r="69">
      <c r="B69" s="19"/>
      <c r="L69" s="19"/>
    </row>
    <row r="70">
      <c r="B70" s="19"/>
      <c r="L70" s="19"/>
    </row>
    <row r="71">
      <c r="B71" s="19"/>
      <c r="L71" s="19"/>
    </row>
    <row r="72">
      <c r="B72" s="19"/>
      <c r="L72" s="19"/>
    </row>
    <row r="73">
      <c r="B73" s="19"/>
      <c r="L73" s="19"/>
    </row>
    <row r="74">
      <c r="B74" s="19"/>
      <c r="L74" s="19"/>
    </row>
    <row r="75">
      <c r="B75" s="19"/>
      <c r="L75" s="19"/>
    </row>
    <row r="76" s="2" customFormat="1">
      <c r="A76" s="37"/>
      <c r="B76" s="43"/>
      <c r="C76" s="37"/>
      <c r="D76" s="164" t="s">
        <v>51</v>
      </c>
      <c r="E76" s="165"/>
      <c r="F76" s="166" t="s">
        <v>52</v>
      </c>
      <c r="G76" s="164" t="s">
        <v>51</v>
      </c>
      <c r="H76" s="165"/>
      <c r="I76" s="165"/>
      <c r="J76" s="167" t="s">
        <v>52</v>
      </c>
      <c r="K76" s="165"/>
      <c r="L76" s="62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</row>
    <row r="77" s="2" customFormat="1" ht="14.4" customHeight="1">
      <c r="A77" s="37"/>
      <c r="B77" s="169"/>
      <c r="C77" s="170"/>
      <c r="D77" s="170"/>
      <c r="E77" s="170"/>
      <c r="F77" s="170"/>
      <c r="G77" s="170"/>
      <c r="H77" s="170"/>
      <c r="I77" s="170"/>
      <c r="J77" s="170"/>
      <c r="K77" s="170"/>
      <c r="L77" s="62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</row>
    <row r="81" s="2" customFormat="1" ht="6.96" customHeight="1">
      <c r="A81" s="37"/>
      <c r="B81" s="171"/>
      <c r="C81" s="172"/>
      <c r="D81" s="172"/>
      <c r="E81" s="172"/>
      <c r="F81" s="172"/>
      <c r="G81" s="172"/>
      <c r="H81" s="172"/>
      <c r="I81" s="172"/>
      <c r="J81" s="172"/>
      <c r="K81" s="172"/>
      <c r="L81" s="62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</row>
    <row r="82" s="2" customFormat="1" ht="24.96" customHeight="1">
      <c r="A82" s="37"/>
      <c r="B82" s="38"/>
      <c r="C82" s="22" t="s">
        <v>106</v>
      </c>
      <c r="D82" s="39"/>
      <c r="E82" s="39"/>
      <c r="F82" s="39"/>
      <c r="G82" s="39"/>
      <c r="H82" s="39"/>
      <c r="I82" s="39"/>
      <c r="J82" s="39"/>
      <c r="K82" s="39"/>
      <c r="L82" s="62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</row>
    <row r="83" s="2" customFormat="1" ht="6.96" customHeight="1">
      <c r="A83" s="37"/>
      <c r="B83" s="38"/>
      <c r="C83" s="39"/>
      <c r="D83" s="39"/>
      <c r="E83" s="39"/>
      <c r="F83" s="39"/>
      <c r="G83" s="39"/>
      <c r="H83" s="39"/>
      <c r="I83" s="39"/>
      <c r="J83" s="39"/>
      <c r="K83" s="39"/>
      <c r="L83" s="62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</row>
    <row r="84" s="2" customFormat="1" ht="12" customHeight="1">
      <c r="A84" s="37"/>
      <c r="B84" s="38"/>
      <c r="C84" s="31" t="s">
        <v>16</v>
      </c>
      <c r="D84" s="39"/>
      <c r="E84" s="39"/>
      <c r="F84" s="39"/>
      <c r="G84" s="39"/>
      <c r="H84" s="39"/>
      <c r="I84" s="39"/>
      <c r="J84" s="39"/>
      <c r="K84" s="39"/>
      <c r="L84" s="62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</row>
    <row r="85" s="2" customFormat="1" ht="27" customHeight="1">
      <c r="A85" s="37"/>
      <c r="B85" s="38"/>
      <c r="C85" s="39"/>
      <c r="D85" s="39"/>
      <c r="E85" s="173" t="str">
        <f>E7</f>
        <v>Rekonstrukce MVN na pozemku p.č. 1360/4 v obci Nesměřice u Zruče nad Sázavou</v>
      </c>
      <c r="F85" s="31"/>
      <c r="G85" s="31"/>
      <c r="H85" s="31"/>
      <c r="I85" s="39"/>
      <c r="J85" s="39"/>
      <c r="K85" s="39"/>
      <c r="L85" s="62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</row>
    <row r="86" s="2" customFormat="1" ht="12" customHeight="1">
      <c r="A86" s="37"/>
      <c r="B86" s="38"/>
      <c r="C86" s="31" t="s">
        <v>104</v>
      </c>
      <c r="D86" s="39"/>
      <c r="E86" s="39"/>
      <c r="F86" s="39"/>
      <c r="G86" s="39"/>
      <c r="H86" s="39"/>
      <c r="I86" s="39"/>
      <c r="J86" s="39"/>
      <c r="K86" s="39"/>
      <c r="L86" s="62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</row>
    <row r="87" s="2" customFormat="1" ht="15.6" customHeight="1">
      <c r="A87" s="37"/>
      <c r="B87" s="38"/>
      <c r="C87" s="39"/>
      <c r="D87" s="39"/>
      <c r="E87" s="75" t="str">
        <f>E9</f>
        <v>2 - Výstavba manipulačního objektu</v>
      </c>
      <c r="F87" s="39"/>
      <c r="G87" s="39"/>
      <c r="H87" s="39"/>
      <c r="I87" s="39"/>
      <c r="J87" s="39"/>
      <c r="K87" s="39"/>
      <c r="L87" s="62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</row>
    <row r="88" s="2" customFormat="1" ht="6.96" customHeight="1">
      <c r="A88" s="37"/>
      <c r="B88" s="38"/>
      <c r="C88" s="39"/>
      <c r="D88" s="39"/>
      <c r="E88" s="39"/>
      <c r="F88" s="39"/>
      <c r="G88" s="39"/>
      <c r="H88" s="39"/>
      <c r="I88" s="39"/>
      <c r="J88" s="39"/>
      <c r="K88" s="39"/>
      <c r="L88" s="62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</row>
    <row r="89" s="2" customFormat="1" ht="12" customHeight="1">
      <c r="A89" s="37"/>
      <c r="B89" s="38"/>
      <c r="C89" s="31" t="s">
        <v>20</v>
      </c>
      <c r="D89" s="39"/>
      <c r="E89" s="39"/>
      <c r="F89" s="26" t="str">
        <f>F12</f>
        <v>Nesměřice</v>
      </c>
      <c r="G89" s="39"/>
      <c r="H89" s="39"/>
      <c r="I89" s="31" t="s">
        <v>22</v>
      </c>
      <c r="J89" s="78" t="str">
        <f>IF(J12="","",J12)</f>
        <v>14. 9. 2023</v>
      </c>
      <c r="K89" s="39"/>
      <c r="L89" s="62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</row>
    <row r="90" s="2" customFormat="1" ht="6.96" customHeight="1">
      <c r="A90" s="37"/>
      <c r="B90" s="38"/>
      <c r="C90" s="39"/>
      <c r="D90" s="39"/>
      <c r="E90" s="39"/>
      <c r="F90" s="39"/>
      <c r="G90" s="39"/>
      <c r="H90" s="39"/>
      <c r="I90" s="39"/>
      <c r="J90" s="39"/>
      <c r="K90" s="39"/>
      <c r="L90" s="62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</row>
    <row r="91" s="2" customFormat="1" ht="26.4" customHeight="1">
      <c r="A91" s="37"/>
      <c r="B91" s="38"/>
      <c r="C91" s="31" t="s">
        <v>24</v>
      </c>
      <c r="D91" s="39"/>
      <c r="E91" s="39"/>
      <c r="F91" s="26" t="str">
        <f>E15</f>
        <v>Město Zruč nad Sázavou</v>
      </c>
      <c r="G91" s="39"/>
      <c r="H91" s="39"/>
      <c r="I91" s="31" t="s">
        <v>30</v>
      </c>
      <c r="J91" s="35" t="str">
        <f>E21</f>
        <v>VDG Projektování s.r.o.</v>
      </c>
      <c r="K91" s="39"/>
      <c r="L91" s="62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</row>
    <row r="92" s="2" customFormat="1" ht="15.6" customHeight="1">
      <c r="A92" s="37"/>
      <c r="B92" s="38"/>
      <c r="C92" s="31" t="s">
        <v>28</v>
      </c>
      <c r="D92" s="39"/>
      <c r="E92" s="39"/>
      <c r="F92" s="26" t="str">
        <f>IF(E18="","",E18)</f>
        <v>Vyplň údaj</v>
      </c>
      <c r="G92" s="39"/>
      <c r="H92" s="39"/>
      <c r="I92" s="31" t="s">
        <v>33</v>
      </c>
      <c r="J92" s="35" t="str">
        <f>E24</f>
        <v xml:space="preserve"> </v>
      </c>
      <c r="K92" s="39"/>
      <c r="L92" s="62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</row>
    <row r="93" s="2" customFormat="1" ht="10.32" customHeight="1">
      <c r="A93" s="37"/>
      <c r="B93" s="38"/>
      <c r="C93" s="39"/>
      <c r="D93" s="39"/>
      <c r="E93" s="39"/>
      <c r="F93" s="39"/>
      <c r="G93" s="39"/>
      <c r="H93" s="39"/>
      <c r="I93" s="39"/>
      <c r="J93" s="39"/>
      <c r="K93" s="39"/>
      <c r="L93" s="62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</row>
    <row r="94" s="2" customFormat="1" ht="29.28" customHeight="1">
      <c r="A94" s="37"/>
      <c r="B94" s="38"/>
      <c r="C94" s="174" t="s">
        <v>107</v>
      </c>
      <c r="D94" s="175"/>
      <c r="E94" s="175"/>
      <c r="F94" s="175"/>
      <c r="G94" s="175"/>
      <c r="H94" s="175"/>
      <c r="I94" s="175"/>
      <c r="J94" s="176" t="s">
        <v>108</v>
      </c>
      <c r="K94" s="175"/>
      <c r="L94" s="62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</row>
    <row r="95" s="2" customFormat="1" ht="10.32" customHeight="1">
      <c r="A95" s="37"/>
      <c r="B95" s="38"/>
      <c r="C95" s="39"/>
      <c r="D95" s="39"/>
      <c r="E95" s="39"/>
      <c r="F95" s="39"/>
      <c r="G95" s="39"/>
      <c r="H95" s="39"/>
      <c r="I95" s="39"/>
      <c r="J95" s="39"/>
      <c r="K95" s="39"/>
      <c r="L95" s="62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</row>
    <row r="96" s="2" customFormat="1" ht="22.8" customHeight="1">
      <c r="A96" s="37"/>
      <c r="B96" s="38"/>
      <c r="C96" s="177" t="s">
        <v>109</v>
      </c>
      <c r="D96" s="39"/>
      <c r="E96" s="39"/>
      <c r="F96" s="39"/>
      <c r="G96" s="39"/>
      <c r="H96" s="39"/>
      <c r="I96" s="39"/>
      <c r="J96" s="109">
        <f>J125</f>
        <v>0</v>
      </c>
      <c r="K96" s="39"/>
      <c r="L96" s="62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U96" s="16" t="s">
        <v>110</v>
      </c>
    </row>
    <row r="97" s="9" customFormat="1" ht="24.96" customHeight="1">
      <c r="A97" s="9"/>
      <c r="B97" s="178"/>
      <c r="C97" s="179"/>
      <c r="D97" s="180" t="s">
        <v>111</v>
      </c>
      <c r="E97" s="181"/>
      <c r="F97" s="181"/>
      <c r="G97" s="181"/>
      <c r="H97" s="181"/>
      <c r="I97" s="181"/>
      <c r="J97" s="182">
        <f>J126</f>
        <v>0</v>
      </c>
      <c r="K97" s="179"/>
      <c r="L97" s="183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84"/>
      <c r="C98" s="185"/>
      <c r="D98" s="186" t="s">
        <v>226</v>
      </c>
      <c r="E98" s="187"/>
      <c r="F98" s="187"/>
      <c r="G98" s="187"/>
      <c r="H98" s="187"/>
      <c r="I98" s="187"/>
      <c r="J98" s="188">
        <f>J127</f>
        <v>0</v>
      </c>
      <c r="K98" s="185"/>
      <c r="L98" s="189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84"/>
      <c r="C99" s="185"/>
      <c r="D99" s="186" t="s">
        <v>227</v>
      </c>
      <c r="E99" s="187"/>
      <c r="F99" s="187"/>
      <c r="G99" s="187"/>
      <c r="H99" s="187"/>
      <c r="I99" s="187"/>
      <c r="J99" s="188">
        <f>J131</f>
        <v>0</v>
      </c>
      <c r="K99" s="185"/>
      <c r="L99" s="189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84"/>
      <c r="C100" s="185"/>
      <c r="D100" s="186" t="s">
        <v>228</v>
      </c>
      <c r="E100" s="187"/>
      <c r="F100" s="187"/>
      <c r="G100" s="187"/>
      <c r="H100" s="187"/>
      <c r="I100" s="187"/>
      <c r="J100" s="188">
        <f>J144</f>
        <v>0</v>
      </c>
      <c r="K100" s="185"/>
      <c r="L100" s="189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84"/>
      <c r="C101" s="185"/>
      <c r="D101" s="186" t="s">
        <v>229</v>
      </c>
      <c r="E101" s="187"/>
      <c r="F101" s="187"/>
      <c r="G101" s="187"/>
      <c r="H101" s="187"/>
      <c r="I101" s="187"/>
      <c r="J101" s="188">
        <f>J155</f>
        <v>0</v>
      </c>
      <c r="K101" s="185"/>
      <c r="L101" s="189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184"/>
      <c r="C102" s="185"/>
      <c r="D102" s="186" t="s">
        <v>230</v>
      </c>
      <c r="E102" s="187"/>
      <c r="F102" s="187"/>
      <c r="G102" s="187"/>
      <c r="H102" s="187"/>
      <c r="I102" s="187"/>
      <c r="J102" s="188">
        <f>J164</f>
        <v>0</v>
      </c>
      <c r="K102" s="185"/>
      <c r="L102" s="189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10" customFormat="1" ht="19.92" customHeight="1">
      <c r="A103" s="10"/>
      <c r="B103" s="184"/>
      <c r="C103" s="185"/>
      <c r="D103" s="186" t="s">
        <v>231</v>
      </c>
      <c r="E103" s="187"/>
      <c r="F103" s="187"/>
      <c r="G103" s="187"/>
      <c r="H103" s="187"/>
      <c r="I103" s="187"/>
      <c r="J103" s="188">
        <f>J168</f>
        <v>0</v>
      </c>
      <c r="K103" s="185"/>
      <c r="L103" s="189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10" customFormat="1" ht="19.92" customHeight="1">
      <c r="A104" s="10"/>
      <c r="B104" s="184"/>
      <c r="C104" s="185"/>
      <c r="D104" s="186" t="s">
        <v>232</v>
      </c>
      <c r="E104" s="187"/>
      <c r="F104" s="187"/>
      <c r="G104" s="187"/>
      <c r="H104" s="187"/>
      <c r="I104" s="187"/>
      <c r="J104" s="188">
        <f>J174</f>
        <v>0</v>
      </c>
      <c r="K104" s="185"/>
      <c r="L104" s="189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s="10" customFormat="1" ht="19.92" customHeight="1">
      <c r="A105" s="10"/>
      <c r="B105" s="184"/>
      <c r="C105" s="185"/>
      <c r="D105" s="186" t="s">
        <v>233</v>
      </c>
      <c r="E105" s="187"/>
      <c r="F105" s="187"/>
      <c r="G105" s="187"/>
      <c r="H105" s="187"/>
      <c r="I105" s="187"/>
      <c r="J105" s="188">
        <f>J189</f>
        <v>0</v>
      </c>
      <c r="K105" s="185"/>
      <c r="L105" s="189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</row>
    <row r="106" s="2" customFormat="1" ht="21.84" customHeight="1">
      <c r="A106" s="37"/>
      <c r="B106" s="38"/>
      <c r="C106" s="39"/>
      <c r="D106" s="39"/>
      <c r="E106" s="39"/>
      <c r="F106" s="39"/>
      <c r="G106" s="39"/>
      <c r="H106" s="39"/>
      <c r="I106" s="39"/>
      <c r="J106" s="39"/>
      <c r="K106" s="39"/>
      <c r="L106" s="62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  <c r="AE106" s="37"/>
    </row>
    <row r="107" s="2" customFormat="1" ht="6.96" customHeight="1">
      <c r="A107" s="37"/>
      <c r="B107" s="65"/>
      <c r="C107" s="66"/>
      <c r="D107" s="66"/>
      <c r="E107" s="66"/>
      <c r="F107" s="66"/>
      <c r="G107" s="66"/>
      <c r="H107" s="66"/>
      <c r="I107" s="66"/>
      <c r="J107" s="66"/>
      <c r="K107" s="66"/>
      <c r="L107" s="62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  <c r="AE107" s="37"/>
    </row>
    <row r="111" s="2" customFormat="1" ht="6.96" customHeight="1">
      <c r="A111" s="37"/>
      <c r="B111" s="67"/>
      <c r="C111" s="68"/>
      <c r="D111" s="68"/>
      <c r="E111" s="68"/>
      <c r="F111" s="68"/>
      <c r="G111" s="68"/>
      <c r="H111" s="68"/>
      <c r="I111" s="68"/>
      <c r="J111" s="68"/>
      <c r="K111" s="68"/>
      <c r="L111" s="62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  <c r="AE111" s="37"/>
    </row>
    <row r="112" s="2" customFormat="1" ht="24.96" customHeight="1">
      <c r="A112" s="37"/>
      <c r="B112" s="38"/>
      <c r="C112" s="22" t="s">
        <v>116</v>
      </c>
      <c r="D112" s="39"/>
      <c r="E112" s="39"/>
      <c r="F112" s="39"/>
      <c r="G112" s="39"/>
      <c r="H112" s="39"/>
      <c r="I112" s="39"/>
      <c r="J112" s="39"/>
      <c r="K112" s="39"/>
      <c r="L112" s="62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  <c r="AE112" s="37"/>
    </row>
    <row r="113" s="2" customFormat="1" ht="6.96" customHeight="1">
      <c r="A113" s="37"/>
      <c r="B113" s="38"/>
      <c r="C113" s="39"/>
      <c r="D113" s="39"/>
      <c r="E113" s="39"/>
      <c r="F113" s="39"/>
      <c r="G113" s="39"/>
      <c r="H113" s="39"/>
      <c r="I113" s="39"/>
      <c r="J113" s="39"/>
      <c r="K113" s="39"/>
      <c r="L113" s="62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  <c r="AE113" s="37"/>
    </row>
    <row r="114" s="2" customFormat="1" ht="12" customHeight="1">
      <c r="A114" s="37"/>
      <c r="B114" s="38"/>
      <c r="C114" s="31" t="s">
        <v>16</v>
      </c>
      <c r="D114" s="39"/>
      <c r="E114" s="39"/>
      <c r="F114" s="39"/>
      <c r="G114" s="39"/>
      <c r="H114" s="39"/>
      <c r="I114" s="39"/>
      <c r="J114" s="39"/>
      <c r="K114" s="39"/>
      <c r="L114" s="62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  <c r="AE114" s="37"/>
    </row>
    <row r="115" s="2" customFormat="1" ht="27" customHeight="1">
      <c r="A115" s="37"/>
      <c r="B115" s="38"/>
      <c r="C115" s="39"/>
      <c r="D115" s="39"/>
      <c r="E115" s="173" t="str">
        <f>E7</f>
        <v>Rekonstrukce MVN na pozemku p.č. 1360/4 v obci Nesměřice u Zruče nad Sázavou</v>
      </c>
      <c r="F115" s="31"/>
      <c r="G115" s="31"/>
      <c r="H115" s="31"/>
      <c r="I115" s="39"/>
      <c r="J115" s="39"/>
      <c r="K115" s="39"/>
      <c r="L115" s="62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  <c r="AE115" s="37"/>
    </row>
    <row r="116" s="2" customFormat="1" ht="12" customHeight="1">
      <c r="A116" s="37"/>
      <c r="B116" s="38"/>
      <c r="C116" s="31" t="s">
        <v>104</v>
      </c>
      <c r="D116" s="39"/>
      <c r="E116" s="39"/>
      <c r="F116" s="39"/>
      <c r="G116" s="39"/>
      <c r="H116" s="39"/>
      <c r="I116" s="39"/>
      <c r="J116" s="39"/>
      <c r="K116" s="39"/>
      <c r="L116" s="62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  <c r="AE116" s="37"/>
    </row>
    <row r="117" s="2" customFormat="1" ht="15.6" customHeight="1">
      <c r="A117" s="37"/>
      <c r="B117" s="38"/>
      <c r="C117" s="39"/>
      <c r="D117" s="39"/>
      <c r="E117" s="75" t="str">
        <f>E9</f>
        <v>2 - Výstavba manipulačního objektu</v>
      </c>
      <c r="F117" s="39"/>
      <c r="G117" s="39"/>
      <c r="H117" s="39"/>
      <c r="I117" s="39"/>
      <c r="J117" s="39"/>
      <c r="K117" s="39"/>
      <c r="L117" s="62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  <c r="AE117" s="37"/>
    </row>
    <row r="118" s="2" customFormat="1" ht="6.96" customHeight="1">
      <c r="A118" s="37"/>
      <c r="B118" s="38"/>
      <c r="C118" s="39"/>
      <c r="D118" s="39"/>
      <c r="E118" s="39"/>
      <c r="F118" s="39"/>
      <c r="G118" s="39"/>
      <c r="H118" s="39"/>
      <c r="I118" s="39"/>
      <c r="J118" s="39"/>
      <c r="K118" s="39"/>
      <c r="L118" s="62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  <c r="AE118" s="37"/>
    </row>
    <row r="119" s="2" customFormat="1" ht="12" customHeight="1">
      <c r="A119" s="37"/>
      <c r="B119" s="38"/>
      <c r="C119" s="31" t="s">
        <v>20</v>
      </c>
      <c r="D119" s="39"/>
      <c r="E119" s="39"/>
      <c r="F119" s="26" t="str">
        <f>F12</f>
        <v>Nesměřice</v>
      </c>
      <c r="G119" s="39"/>
      <c r="H119" s="39"/>
      <c r="I119" s="31" t="s">
        <v>22</v>
      </c>
      <c r="J119" s="78" t="str">
        <f>IF(J12="","",J12)</f>
        <v>14. 9. 2023</v>
      </c>
      <c r="K119" s="39"/>
      <c r="L119" s="62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  <c r="AE119" s="37"/>
    </row>
    <row r="120" s="2" customFormat="1" ht="6.96" customHeight="1">
      <c r="A120" s="37"/>
      <c r="B120" s="38"/>
      <c r="C120" s="39"/>
      <c r="D120" s="39"/>
      <c r="E120" s="39"/>
      <c r="F120" s="39"/>
      <c r="G120" s="39"/>
      <c r="H120" s="39"/>
      <c r="I120" s="39"/>
      <c r="J120" s="39"/>
      <c r="K120" s="39"/>
      <c r="L120" s="62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  <c r="AE120" s="37"/>
    </row>
    <row r="121" s="2" customFormat="1" ht="26.4" customHeight="1">
      <c r="A121" s="37"/>
      <c r="B121" s="38"/>
      <c r="C121" s="31" t="s">
        <v>24</v>
      </c>
      <c r="D121" s="39"/>
      <c r="E121" s="39"/>
      <c r="F121" s="26" t="str">
        <f>E15</f>
        <v>Město Zruč nad Sázavou</v>
      </c>
      <c r="G121" s="39"/>
      <c r="H121" s="39"/>
      <c r="I121" s="31" t="s">
        <v>30</v>
      </c>
      <c r="J121" s="35" t="str">
        <f>E21</f>
        <v>VDG Projektování s.r.o.</v>
      </c>
      <c r="K121" s="39"/>
      <c r="L121" s="62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  <c r="AE121" s="37"/>
    </row>
    <row r="122" s="2" customFormat="1" ht="15.6" customHeight="1">
      <c r="A122" s="37"/>
      <c r="B122" s="38"/>
      <c r="C122" s="31" t="s">
        <v>28</v>
      </c>
      <c r="D122" s="39"/>
      <c r="E122" s="39"/>
      <c r="F122" s="26" t="str">
        <f>IF(E18="","",E18)</f>
        <v>Vyplň údaj</v>
      </c>
      <c r="G122" s="39"/>
      <c r="H122" s="39"/>
      <c r="I122" s="31" t="s">
        <v>33</v>
      </c>
      <c r="J122" s="35" t="str">
        <f>E24</f>
        <v xml:space="preserve"> </v>
      </c>
      <c r="K122" s="39"/>
      <c r="L122" s="62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  <c r="AE122" s="37"/>
    </row>
    <row r="123" s="2" customFormat="1" ht="10.32" customHeight="1">
      <c r="A123" s="37"/>
      <c r="B123" s="38"/>
      <c r="C123" s="39"/>
      <c r="D123" s="39"/>
      <c r="E123" s="39"/>
      <c r="F123" s="39"/>
      <c r="G123" s="39"/>
      <c r="H123" s="39"/>
      <c r="I123" s="39"/>
      <c r="J123" s="39"/>
      <c r="K123" s="39"/>
      <c r="L123" s="62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  <c r="AE123" s="37"/>
    </row>
    <row r="124" s="11" customFormat="1" ht="29.28" customHeight="1">
      <c r="A124" s="190"/>
      <c r="B124" s="191"/>
      <c r="C124" s="192" t="s">
        <v>117</v>
      </c>
      <c r="D124" s="193" t="s">
        <v>61</v>
      </c>
      <c r="E124" s="193" t="s">
        <v>57</v>
      </c>
      <c r="F124" s="193" t="s">
        <v>58</v>
      </c>
      <c r="G124" s="193" t="s">
        <v>118</v>
      </c>
      <c r="H124" s="193" t="s">
        <v>119</v>
      </c>
      <c r="I124" s="193" t="s">
        <v>120</v>
      </c>
      <c r="J124" s="194" t="s">
        <v>108</v>
      </c>
      <c r="K124" s="195" t="s">
        <v>121</v>
      </c>
      <c r="L124" s="196"/>
      <c r="M124" s="99" t="s">
        <v>1</v>
      </c>
      <c r="N124" s="100" t="s">
        <v>40</v>
      </c>
      <c r="O124" s="100" t="s">
        <v>122</v>
      </c>
      <c r="P124" s="100" t="s">
        <v>123</v>
      </c>
      <c r="Q124" s="100" t="s">
        <v>124</v>
      </c>
      <c r="R124" s="100" t="s">
        <v>125</v>
      </c>
      <c r="S124" s="100" t="s">
        <v>126</v>
      </c>
      <c r="T124" s="101" t="s">
        <v>127</v>
      </c>
      <c r="U124" s="190"/>
      <c r="V124" s="190"/>
      <c r="W124" s="190"/>
      <c r="X124" s="190"/>
      <c r="Y124" s="190"/>
      <c r="Z124" s="190"/>
      <c r="AA124" s="190"/>
      <c r="AB124" s="190"/>
      <c r="AC124" s="190"/>
      <c r="AD124" s="190"/>
      <c r="AE124" s="190"/>
    </row>
    <row r="125" s="2" customFormat="1" ht="22.8" customHeight="1">
      <c r="A125" s="37"/>
      <c r="B125" s="38"/>
      <c r="C125" s="106" t="s">
        <v>128</v>
      </c>
      <c r="D125" s="39"/>
      <c r="E125" s="39"/>
      <c r="F125" s="39"/>
      <c r="G125" s="39"/>
      <c r="H125" s="39"/>
      <c r="I125" s="39"/>
      <c r="J125" s="197">
        <f>BK125</f>
        <v>0</v>
      </c>
      <c r="K125" s="39"/>
      <c r="L125" s="43"/>
      <c r="M125" s="102"/>
      <c r="N125" s="198"/>
      <c r="O125" s="103"/>
      <c r="P125" s="199">
        <f>P126</f>
        <v>0</v>
      </c>
      <c r="Q125" s="103"/>
      <c r="R125" s="199">
        <f>R126</f>
        <v>5.4172176700000003</v>
      </c>
      <c r="S125" s="103"/>
      <c r="T125" s="200">
        <f>T126</f>
        <v>0</v>
      </c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  <c r="AE125" s="37"/>
      <c r="AT125" s="16" t="s">
        <v>75</v>
      </c>
      <c r="AU125" s="16" t="s">
        <v>110</v>
      </c>
      <c r="BK125" s="201">
        <f>BK126</f>
        <v>0</v>
      </c>
    </row>
    <row r="126" s="12" customFormat="1" ht="25.92" customHeight="1">
      <c r="A126" s="12"/>
      <c r="B126" s="202"/>
      <c r="C126" s="203"/>
      <c r="D126" s="204" t="s">
        <v>75</v>
      </c>
      <c r="E126" s="205" t="s">
        <v>129</v>
      </c>
      <c r="F126" s="205" t="s">
        <v>130</v>
      </c>
      <c r="G126" s="203"/>
      <c r="H126" s="203"/>
      <c r="I126" s="206"/>
      <c r="J126" s="207">
        <f>BK126</f>
        <v>0</v>
      </c>
      <c r="K126" s="203"/>
      <c r="L126" s="208"/>
      <c r="M126" s="209"/>
      <c r="N126" s="210"/>
      <c r="O126" s="210"/>
      <c r="P126" s="211">
        <f>P127+P131+P144+P155+P164+P168+P174+P189</f>
        <v>0</v>
      </c>
      <c r="Q126" s="210"/>
      <c r="R126" s="211">
        <f>R127+R131+R144+R155+R164+R168+R174+R189</f>
        <v>5.4172176700000003</v>
      </c>
      <c r="S126" s="210"/>
      <c r="T126" s="212">
        <f>T127+T131+T144+T155+T164+T168+T174+T189</f>
        <v>0</v>
      </c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R126" s="213" t="s">
        <v>81</v>
      </c>
      <c r="AT126" s="214" t="s">
        <v>75</v>
      </c>
      <c r="AU126" s="214" t="s">
        <v>76</v>
      </c>
      <c r="AY126" s="213" t="s">
        <v>131</v>
      </c>
      <c r="BK126" s="215">
        <f>BK127+BK131+BK144+BK155+BK164+BK168+BK174+BK189</f>
        <v>0</v>
      </c>
    </row>
    <row r="127" s="12" customFormat="1" ht="22.8" customHeight="1">
      <c r="A127" s="12"/>
      <c r="B127" s="202"/>
      <c r="C127" s="203"/>
      <c r="D127" s="204" t="s">
        <v>75</v>
      </c>
      <c r="E127" s="216" t="s">
        <v>81</v>
      </c>
      <c r="F127" s="216" t="s">
        <v>234</v>
      </c>
      <c r="G127" s="203"/>
      <c r="H127" s="203"/>
      <c r="I127" s="206"/>
      <c r="J127" s="217">
        <f>BK127</f>
        <v>0</v>
      </c>
      <c r="K127" s="203"/>
      <c r="L127" s="208"/>
      <c r="M127" s="209"/>
      <c r="N127" s="210"/>
      <c r="O127" s="210"/>
      <c r="P127" s="211">
        <f>SUM(P128:P130)</f>
        <v>0</v>
      </c>
      <c r="Q127" s="210"/>
      <c r="R127" s="211">
        <f>SUM(R128:R130)</f>
        <v>0.54879999999999995</v>
      </c>
      <c r="S127" s="210"/>
      <c r="T127" s="212">
        <f>SUM(T128:T130)</f>
        <v>0</v>
      </c>
      <c r="U127" s="12"/>
      <c r="V127" s="12"/>
      <c r="W127" s="12"/>
      <c r="X127" s="12"/>
      <c r="Y127" s="12"/>
      <c r="Z127" s="12"/>
      <c r="AA127" s="12"/>
      <c r="AB127" s="12"/>
      <c r="AC127" s="12"/>
      <c r="AD127" s="12"/>
      <c r="AE127" s="12"/>
      <c r="AR127" s="213" t="s">
        <v>81</v>
      </c>
      <c r="AT127" s="214" t="s">
        <v>75</v>
      </c>
      <c r="AU127" s="214" t="s">
        <v>81</v>
      </c>
      <c r="AY127" s="213" t="s">
        <v>131</v>
      </c>
      <c r="BK127" s="215">
        <f>SUM(BK128:BK130)</f>
        <v>0</v>
      </c>
    </row>
    <row r="128" s="2" customFormat="1" ht="22.2" customHeight="1">
      <c r="A128" s="37"/>
      <c r="B128" s="38"/>
      <c r="C128" s="218" t="s">
        <v>81</v>
      </c>
      <c r="D128" s="218" t="s">
        <v>134</v>
      </c>
      <c r="E128" s="219" t="s">
        <v>235</v>
      </c>
      <c r="F128" s="220" t="s">
        <v>236</v>
      </c>
      <c r="G128" s="221" t="s">
        <v>160</v>
      </c>
      <c r="H128" s="222">
        <v>32</v>
      </c>
      <c r="I128" s="223"/>
      <c r="J128" s="224">
        <f>ROUND(I128*H128,2)</f>
        <v>0</v>
      </c>
      <c r="K128" s="225"/>
      <c r="L128" s="43"/>
      <c r="M128" s="226" t="s">
        <v>1</v>
      </c>
      <c r="N128" s="227" t="s">
        <v>41</v>
      </c>
      <c r="O128" s="90"/>
      <c r="P128" s="228">
        <f>O128*H128</f>
        <v>0</v>
      </c>
      <c r="Q128" s="228">
        <v>0.017149999999999999</v>
      </c>
      <c r="R128" s="228">
        <f>Q128*H128</f>
        <v>0.54879999999999995</v>
      </c>
      <c r="S128" s="228">
        <v>0</v>
      </c>
      <c r="T128" s="229">
        <f>S128*H128</f>
        <v>0</v>
      </c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  <c r="AE128" s="37"/>
      <c r="AR128" s="230" t="s">
        <v>91</v>
      </c>
      <c r="AT128" s="230" t="s">
        <v>134</v>
      </c>
      <c r="AU128" s="230" t="s">
        <v>85</v>
      </c>
      <c r="AY128" s="16" t="s">
        <v>131</v>
      </c>
      <c r="BE128" s="231">
        <f>IF(N128="základní",J128,0)</f>
        <v>0</v>
      </c>
      <c r="BF128" s="231">
        <f>IF(N128="snížená",J128,0)</f>
        <v>0</v>
      </c>
      <c r="BG128" s="231">
        <f>IF(N128="zákl. přenesená",J128,0)</f>
        <v>0</v>
      </c>
      <c r="BH128" s="231">
        <f>IF(N128="sníž. přenesená",J128,0)</f>
        <v>0</v>
      </c>
      <c r="BI128" s="231">
        <f>IF(N128="nulová",J128,0)</f>
        <v>0</v>
      </c>
      <c r="BJ128" s="16" t="s">
        <v>81</v>
      </c>
      <c r="BK128" s="231">
        <f>ROUND(I128*H128,2)</f>
        <v>0</v>
      </c>
      <c r="BL128" s="16" t="s">
        <v>91</v>
      </c>
      <c r="BM128" s="230" t="s">
        <v>237</v>
      </c>
    </row>
    <row r="129" s="13" customFormat="1">
      <c r="A129" s="13"/>
      <c r="B129" s="232"/>
      <c r="C129" s="233"/>
      <c r="D129" s="234" t="s">
        <v>139</v>
      </c>
      <c r="E129" s="235" t="s">
        <v>1</v>
      </c>
      <c r="F129" s="236" t="s">
        <v>238</v>
      </c>
      <c r="G129" s="233"/>
      <c r="H129" s="237">
        <v>32</v>
      </c>
      <c r="I129" s="238"/>
      <c r="J129" s="233"/>
      <c r="K129" s="233"/>
      <c r="L129" s="239"/>
      <c r="M129" s="240"/>
      <c r="N129" s="241"/>
      <c r="O129" s="241"/>
      <c r="P129" s="241"/>
      <c r="Q129" s="241"/>
      <c r="R129" s="241"/>
      <c r="S129" s="241"/>
      <c r="T129" s="242"/>
      <c r="U129" s="13"/>
      <c r="V129" s="13"/>
      <c r="W129" s="13"/>
      <c r="X129" s="13"/>
      <c r="Y129" s="13"/>
      <c r="Z129" s="13"/>
      <c r="AA129" s="13"/>
      <c r="AB129" s="13"/>
      <c r="AC129" s="13"/>
      <c r="AD129" s="13"/>
      <c r="AE129" s="13"/>
      <c r="AT129" s="243" t="s">
        <v>139</v>
      </c>
      <c r="AU129" s="243" t="s">
        <v>85</v>
      </c>
      <c r="AV129" s="13" t="s">
        <v>85</v>
      </c>
      <c r="AW129" s="13" t="s">
        <v>32</v>
      </c>
      <c r="AX129" s="13" t="s">
        <v>81</v>
      </c>
      <c r="AY129" s="243" t="s">
        <v>131</v>
      </c>
    </row>
    <row r="130" s="14" customFormat="1">
      <c r="A130" s="14"/>
      <c r="B130" s="244"/>
      <c r="C130" s="245"/>
      <c r="D130" s="234" t="s">
        <v>139</v>
      </c>
      <c r="E130" s="246" t="s">
        <v>1</v>
      </c>
      <c r="F130" s="247" t="s">
        <v>239</v>
      </c>
      <c r="G130" s="245"/>
      <c r="H130" s="246" t="s">
        <v>1</v>
      </c>
      <c r="I130" s="248"/>
      <c r="J130" s="245"/>
      <c r="K130" s="245"/>
      <c r="L130" s="249"/>
      <c r="M130" s="250"/>
      <c r="N130" s="251"/>
      <c r="O130" s="251"/>
      <c r="P130" s="251"/>
      <c r="Q130" s="251"/>
      <c r="R130" s="251"/>
      <c r="S130" s="251"/>
      <c r="T130" s="252"/>
      <c r="U130" s="14"/>
      <c r="V130" s="14"/>
      <c r="W130" s="14"/>
      <c r="X130" s="14"/>
      <c r="Y130" s="14"/>
      <c r="Z130" s="14"/>
      <c r="AA130" s="14"/>
      <c r="AB130" s="14"/>
      <c r="AC130" s="14"/>
      <c r="AD130" s="14"/>
      <c r="AE130" s="14"/>
      <c r="AT130" s="253" t="s">
        <v>139</v>
      </c>
      <c r="AU130" s="253" t="s">
        <v>85</v>
      </c>
      <c r="AV130" s="14" t="s">
        <v>81</v>
      </c>
      <c r="AW130" s="14" t="s">
        <v>32</v>
      </c>
      <c r="AX130" s="14" t="s">
        <v>76</v>
      </c>
      <c r="AY130" s="253" t="s">
        <v>131</v>
      </c>
    </row>
    <row r="131" s="12" customFormat="1" ht="22.8" customHeight="1">
      <c r="A131" s="12"/>
      <c r="B131" s="202"/>
      <c r="C131" s="203"/>
      <c r="D131" s="204" t="s">
        <v>75</v>
      </c>
      <c r="E131" s="216" t="s">
        <v>85</v>
      </c>
      <c r="F131" s="216" t="s">
        <v>240</v>
      </c>
      <c r="G131" s="203"/>
      <c r="H131" s="203"/>
      <c r="I131" s="206"/>
      <c r="J131" s="217">
        <f>BK131</f>
        <v>0</v>
      </c>
      <c r="K131" s="203"/>
      <c r="L131" s="208"/>
      <c r="M131" s="209"/>
      <c r="N131" s="210"/>
      <c r="O131" s="210"/>
      <c r="P131" s="211">
        <f>SUM(P132:P143)</f>
        <v>0</v>
      </c>
      <c r="Q131" s="210"/>
      <c r="R131" s="211">
        <f>SUM(R132:R143)</f>
        <v>3.2601894699999998</v>
      </c>
      <c r="S131" s="210"/>
      <c r="T131" s="212">
        <f>SUM(T132:T143)</f>
        <v>0</v>
      </c>
      <c r="U131" s="12"/>
      <c r="V131" s="12"/>
      <c r="W131" s="12"/>
      <c r="X131" s="12"/>
      <c r="Y131" s="12"/>
      <c r="Z131" s="12"/>
      <c r="AA131" s="12"/>
      <c r="AB131" s="12"/>
      <c r="AC131" s="12"/>
      <c r="AD131" s="12"/>
      <c r="AE131" s="12"/>
      <c r="AR131" s="213" t="s">
        <v>81</v>
      </c>
      <c r="AT131" s="214" t="s">
        <v>75</v>
      </c>
      <c r="AU131" s="214" t="s">
        <v>81</v>
      </c>
      <c r="AY131" s="213" t="s">
        <v>131</v>
      </c>
      <c r="BK131" s="215">
        <f>SUM(BK132:BK143)</f>
        <v>0</v>
      </c>
    </row>
    <row r="132" s="2" customFormat="1" ht="14.4" customHeight="1">
      <c r="A132" s="37"/>
      <c r="B132" s="38"/>
      <c r="C132" s="218" t="s">
        <v>85</v>
      </c>
      <c r="D132" s="218" t="s">
        <v>134</v>
      </c>
      <c r="E132" s="219" t="s">
        <v>195</v>
      </c>
      <c r="F132" s="220" t="s">
        <v>241</v>
      </c>
      <c r="G132" s="221" t="s">
        <v>199</v>
      </c>
      <c r="H132" s="222">
        <v>1</v>
      </c>
      <c r="I132" s="223"/>
      <c r="J132" s="224">
        <f>ROUND(I132*H132,2)</f>
        <v>0</v>
      </c>
      <c r="K132" s="225"/>
      <c r="L132" s="43"/>
      <c r="M132" s="226" t="s">
        <v>1</v>
      </c>
      <c r="N132" s="227" t="s">
        <v>41</v>
      </c>
      <c r="O132" s="90"/>
      <c r="P132" s="228">
        <f>O132*H132</f>
        <v>0</v>
      </c>
      <c r="Q132" s="228">
        <v>0.0026900000000000001</v>
      </c>
      <c r="R132" s="228">
        <f>Q132*H132</f>
        <v>0.0026900000000000001</v>
      </c>
      <c r="S132" s="228">
        <v>0</v>
      </c>
      <c r="T132" s="229">
        <f>S132*H132</f>
        <v>0</v>
      </c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  <c r="AE132" s="37"/>
      <c r="AR132" s="230" t="s">
        <v>91</v>
      </c>
      <c r="AT132" s="230" t="s">
        <v>134</v>
      </c>
      <c r="AU132" s="230" t="s">
        <v>85</v>
      </c>
      <c r="AY132" s="16" t="s">
        <v>131</v>
      </c>
      <c r="BE132" s="231">
        <f>IF(N132="základní",J132,0)</f>
        <v>0</v>
      </c>
      <c r="BF132" s="231">
        <f>IF(N132="snížená",J132,0)</f>
        <v>0</v>
      </c>
      <c r="BG132" s="231">
        <f>IF(N132="zákl. přenesená",J132,0)</f>
        <v>0</v>
      </c>
      <c r="BH132" s="231">
        <f>IF(N132="sníž. přenesená",J132,0)</f>
        <v>0</v>
      </c>
      <c r="BI132" s="231">
        <f>IF(N132="nulová",J132,0)</f>
        <v>0</v>
      </c>
      <c r="BJ132" s="16" t="s">
        <v>81</v>
      </c>
      <c r="BK132" s="231">
        <f>ROUND(I132*H132,2)</f>
        <v>0</v>
      </c>
      <c r="BL132" s="16" t="s">
        <v>91</v>
      </c>
      <c r="BM132" s="230" t="s">
        <v>242</v>
      </c>
    </row>
    <row r="133" s="13" customFormat="1">
      <c r="A133" s="13"/>
      <c r="B133" s="232"/>
      <c r="C133" s="233"/>
      <c r="D133" s="234" t="s">
        <v>139</v>
      </c>
      <c r="E133" s="235" t="s">
        <v>1</v>
      </c>
      <c r="F133" s="236" t="s">
        <v>81</v>
      </c>
      <c r="G133" s="233"/>
      <c r="H133" s="237">
        <v>1</v>
      </c>
      <c r="I133" s="238"/>
      <c r="J133" s="233"/>
      <c r="K133" s="233"/>
      <c r="L133" s="239"/>
      <c r="M133" s="240"/>
      <c r="N133" s="241"/>
      <c r="O133" s="241"/>
      <c r="P133" s="241"/>
      <c r="Q133" s="241"/>
      <c r="R133" s="241"/>
      <c r="S133" s="241"/>
      <c r="T133" s="242"/>
      <c r="U133" s="13"/>
      <c r="V133" s="13"/>
      <c r="W133" s="13"/>
      <c r="X133" s="13"/>
      <c r="Y133" s="13"/>
      <c r="Z133" s="13"/>
      <c r="AA133" s="13"/>
      <c r="AB133" s="13"/>
      <c r="AC133" s="13"/>
      <c r="AD133" s="13"/>
      <c r="AE133" s="13"/>
      <c r="AT133" s="243" t="s">
        <v>139</v>
      </c>
      <c r="AU133" s="243" t="s">
        <v>85</v>
      </c>
      <c r="AV133" s="13" t="s">
        <v>85</v>
      </c>
      <c r="AW133" s="13" t="s">
        <v>32</v>
      </c>
      <c r="AX133" s="13" t="s">
        <v>81</v>
      </c>
      <c r="AY133" s="243" t="s">
        <v>131</v>
      </c>
    </row>
    <row r="134" s="14" customFormat="1">
      <c r="A134" s="14"/>
      <c r="B134" s="244"/>
      <c r="C134" s="245"/>
      <c r="D134" s="234" t="s">
        <v>139</v>
      </c>
      <c r="E134" s="246" t="s">
        <v>1</v>
      </c>
      <c r="F134" s="247" t="s">
        <v>243</v>
      </c>
      <c r="G134" s="245"/>
      <c r="H134" s="246" t="s">
        <v>1</v>
      </c>
      <c r="I134" s="248"/>
      <c r="J134" s="245"/>
      <c r="K134" s="245"/>
      <c r="L134" s="249"/>
      <c r="M134" s="250"/>
      <c r="N134" s="251"/>
      <c r="O134" s="251"/>
      <c r="P134" s="251"/>
      <c r="Q134" s="251"/>
      <c r="R134" s="251"/>
      <c r="S134" s="251"/>
      <c r="T134" s="252"/>
      <c r="U134" s="14"/>
      <c r="V134" s="14"/>
      <c r="W134" s="14"/>
      <c r="X134" s="14"/>
      <c r="Y134" s="14"/>
      <c r="Z134" s="14"/>
      <c r="AA134" s="14"/>
      <c r="AB134" s="14"/>
      <c r="AC134" s="14"/>
      <c r="AD134" s="14"/>
      <c r="AE134" s="14"/>
      <c r="AT134" s="253" t="s">
        <v>139</v>
      </c>
      <c r="AU134" s="253" t="s">
        <v>85</v>
      </c>
      <c r="AV134" s="14" t="s">
        <v>81</v>
      </c>
      <c r="AW134" s="14" t="s">
        <v>32</v>
      </c>
      <c r="AX134" s="14" t="s">
        <v>76</v>
      </c>
      <c r="AY134" s="253" t="s">
        <v>131</v>
      </c>
    </row>
    <row r="135" s="2" customFormat="1" ht="14.4" customHeight="1">
      <c r="A135" s="37"/>
      <c r="B135" s="38"/>
      <c r="C135" s="218" t="s">
        <v>88</v>
      </c>
      <c r="D135" s="218" t="s">
        <v>134</v>
      </c>
      <c r="E135" s="219" t="s">
        <v>8</v>
      </c>
      <c r="F135" s="220" t="s">
        <v>244</v>
      </c>
      <c r="G135" s="221" t="s">
        <v>199</v>
      </c>
      <c r="H135" s="222">
        <v>1</v>
      </c>
      <c r="I135" s="223"/>
      <c r="J135" s="224">
        <f>ROUND(I135*H135,2)</f>
        <v>0</v>
      </c>
      <c r="K135" s="225"/>
      <c r="L135" s="43"/>
      <c r="M135" s="226" t="s">
        <v>1</v>
      </c>
      <c r="N135" s="227" t="s">
        <v>41</v>
      </c>
      <c r="O135" s="90"/>
      <c r="P135" s="228">
        <f>O135*H135</f>
        <v>0</v>
      </c>
      <c r="Q135" s="228">
        <v>0</v>
      </c>
      <c r="R135" s="228">
        <f>Q135*H135</f>
        <v>0</v>
      </c>
      <c r="S135" s="228">
        <v>0</v>
      </c>
      <c r="T135" s="229">
        <f>S135*H135</f>
        <v>0</v>
      </c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  <c r="AE135" s="37"/>
      <c r="AR135" s="230" t="s">
        <v>91</v>
      </c>
      <c r="AT135" s="230" t="s">
        <v>134</v>
      </c>
      <c r="AU135" s="230" t="s">
        <v>85</v>
      </c>
      <c r="AY135" s="16" t="s">
        <v>131</v>
      </c>
      <c r="BE135" s="231">
        <f>IF(N135="základní",J135,0)</f>
        <v>0</v>
      </c>
      <c r="BF135" s="231">
        <f>IF(N135="snížená",J135,0)</f>
        <v>0</v>
      </c>
      <c r="BG135" s="231">
        <f>IF(N135="zákl. přenesená",J135,0)</f>
        <v>0</v>
      </c>
      <c r="BH135" s="231">
        <f>IF(N135="sníž. přenesená",J135,0)</f>
        <v>0</v>
      </c>
      <c r="BI135" s="231">
        <f>IF(N135="nulová",J135,0)</f>
        <v>0</v>
      </c>
      <c r="BJ135" s="16" t="s">
        <v>81</v>
      </c>
      <c r="BK135" s="231">
        <f>ROUND(I135*H135,2)</f>
        <v>0</v>
      </c>
      <c r="BL135" s="16" t="s">
        <v>91</v>
      </c>
      <c r="BM135" s="230" t="s">
        <v>245</v>
      </c>
    </row>
    <row r="136" s="13" customFormat="1">
      <c r="A136" s="13"/>
      <c r="B136" s="232"/>
      <c r="C136" s="233"/>
      <c r="D136" s="234" t="s">
        <v>139</v>
      </c>
      <c r="E136" s="235" t="s">
        <v>1</v>
      </c>
      <c r="F136" s="236" t="s">
        <v>81</v>
      </c>
      <c r="G136" s="233"/>
      <c r="H136" s="237">
        <v>1</v>
      </c>
      <c r="I136" s="238"/>
      <c r="J136" s="233"/>
      <c r="K136" s="233"/>
      <c r="L136" s="239"/>
      <c r="M136" s="240"/>
      <c r="N136" s="241"/>
      <c r="O136" s="241"/>
      <c r="P136" s="241"/>
      <c r="Q136" s="241"/>
      <c r="R136" s="241"/>
      <c r="S136" s="241"/>
      <c r="T136" s="242"/>
      <c r="U136" s="13"/>
      <c r="V136" s="13"/>
      <c r="W136" s="13"/>
      <c r="X136" s="13"/>
      <c r="Y136" s="13"/>
      <c r="Z136" s="13"/>
      <c r="AA136" s="13"/>
      <c r="AB136" s="13"/>
      <c r="AC136" s="13"/>
      <c r="AD136" s="13"/>
      <c r="AE136" s="13"/>
      <c r="AT136" s="243" t="s">
        <v>139</v>
      </c>
      <c r="AU136" s="243" t="s">
        <v>85</v>
      </c>
      <c r="AV136" s="13" t="s">
        <v>85</v>
      </c>
      <c r="AW136" s="13" t="s">
        <v>32</v>
      </c>
      <c r="AX136" s="13" t="s">
        <v>81</v>
      </c>
      <c r="AY136" s="243" t="s">
        <v>131</v>
      </c>
    </row>
    <row r="137" s="14" customFormat="1">
      <c r="A137" s="14"/>
      <c r="B137" s="244"/>
      <c r="C137" s="245"/>
      <c r="D137" s="234" t="s">
        <v>139</v>
      </c>
      <c r="E137" s="246" t="s">
        <v>1</v>
      </c>
      <c r="F137" s="247" t="s">
        <v>246</v>
      </c>
      <c r="G137" s="245"/>
      <c r="H137" s="246" t="s">
        <v>1</v>
      </c>
      <c r="I137" s="248"/>
      <c r="J137" s="245"/>
      <c r="K137" s="245"/>
      <c r="L137" s="249"/>
      <c r="M137" s="250"/>
      <c r="N137" s="251"/>
      <c r="O137" s="251"/>
      <c r="P137" s="251"/>
      <c r="Q137" s="251"/>
      <c r="R137" s="251"/>
      <c r="S137" s="251"/>
      <c r="T137" s="252"/>
      <c r="U137" s="14"/>
      <c r="V137" s="14"/>
      <c r="W137" s="14"/>
      <c r="X137" s="14"/>
      <c r="Y137" s="14"/>
      <c r="Z137" s="14"/>
      <c r="AA137" s="14"/>
      <c r="AB137" s="14"/>
      <c r="AC137" s="14"/>
      <c r="AD137" s="14"/>
      <c r="AE137" s="14"/>
      <c r="AT137" s="253" t="s">
        <v>139</v>
      </c>
      <c r="AU137" s="253" t="s">
        <v>85</v>
      </c>
      <c r="AV137" s="14" t="s">
        <v>81</v>
      </c>
      <c r="AW137" s="14" t="s">
        <v>32</v>
      </c>
      <c r="AX137" s="14" t="s">
        <v>76</v>
      </c>
      <c r="AY137" s="253" t="s">
        <v>131</v>
      </c>
    </row>
    <row r="138" s="2" customFormat="1" ht="14.4" customHeight="1">
      <c r="A138" s="37"/>
      <c r="B138" s="38"/>
      <c r="C138" s="218" t="s">
        <v>91</v>
      </c>
      <c r="D138" s="218" t="s">
        <v>134</v>
      </c>
      <c r="E138" s="219" t="s">
        <v>247</v>
      </c>
      <c r="F138" s="220" t="s">
        <v>248</v>
      </c>
      <c r="G138" s="221" t="s">
        <v>173</v>
      </c>
      <c r="H138" s="222">
        <v>0.71099999999999997</v>
      </c>
      <c r="I138" s="223"/>
      <c r="J138" s="224">
        <f>ROUND(I138*H138,2)</f>
        <v>0</v>
      </c>
      <c r="K138" s="225"/>
      <c r="L138" s="43"/>
      <c r="M138" s="226" t="s">
        <v>1</v>
      </c>
      <c r="N138" s="227" t="s">
        <v>41</v>
      </c>
      <c r="O138" s="90"/>
      <c r="P138" s="228">
        <f>O138*H138</f>
        <v>0</v>
      </c>
      <c r="Q138" s="228">
        <v>1.06277</v>
      </c>
      <c r="R138" s="228">
        <f>Q138*H138</f>
        <v>0.75562946999999991</v>
      </c>
      <c r="S138" s="228">
        <v>0</v>
      </c>
      <c r="T138" s="229">
        <f>S138*H138</f>
        <v>0</v>
      </c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  <c r="AE138" s="37"/>
      <c r="AR138" s="230" t="s">
        <v>91</v>
      </c>
      <c r="AT138" s="230" t="s">
        <v>134</v>
      </c>
      <c r="AU138" s="230" t="s">
        <v>85</v>
      </c>
      <c r="AY138" s="16" t="s">
        <v>131</v>
      </c>
      <c r="BE138" s="231">
        <f>IF(N138="základní",J138,0)</f>
        <v>0</v>
      </c>
      <c r="BF138" s="231">
        <f>IF(N138="snížená",J138,0)</f>
        <v>0</v>
      </c>
      <c r="BG138" s="231">
        <f>IF(N138="zákl. přenesená",J138,0)</f>
        <v>0</v>
      </c>
      <c r="BH138" s="231">
        <f>IF(N138="sníž. přenesená",J138,0)</f>
        <v>0</v>
      </c>
      <c r="BI138" s="231">
        <f>IF(N138="nulová",J138,0)</f>
        <v>0</v>
      </c>
      <c r="BJ138" s="16" t="s">
        <v>81</v>
      </c>
      <c r="BK138" s="231">
        <f>ROUND(I138*H138,2)</f>
        <v>0</v>
      </c>
      <c r="BL138" s="16" t="s">
        <v>91</v>
      </c>
      <c r="BM138" s="230" t="s">
        <v>249</v>
      </c>
    </row>
    <row r="139" s="13" customFormat="1">
      <c r="A139" s="13"/>
      <c r="B139" s="232"/>
      <c r="C139" s="233"/>
      <c r="D139" s="234" t="s">
        <v>139</v>
      </c>
      <c r="E139" s="235" t="s">
        <v>1</v>
      </c>
      <c r="F139" s="236" t="s">
        <v>250</v>
      </c>
      <c r="G139" s="233"/>
      <c r="H139" s="237">
        <v>0.71099999999999997</v>
      </c>
      <c r="I139" s="238"/>
      <c r="J139" s="233"/>
      <c r="K139" s="233"/>
      <c r="L139" s="239"/>
      <c r="M139" s="240"/>
      <c r="N139" s="241"/>
      <c r="O139" s="241"/>
      <c r="P139" s="241"/>
      <c r="Q139" s="241"/>
      <c r="R139" s="241"/>
      <c r="S139" s="241"/>
      <c r="T139" s="242"/>
      <c r="U139" s="13"/>
      <c r="V139" s="13"/>
      <c r="W139" s="13"/>
      <c r="X139" s="13"/>
      <c r="Y139" s="13"/>
      <c r="Z139" s="13"/>
      <c r="AA139" s="13"/>
      <c r="AB139" s="13"/>
      <c r="AC139" s="13"/>
      <c r="AD139" s="13"/>
      <c r="AE139" s="13"/>
      <c r="AT139" s="243" t="s">
        <v>139</v>
      </c>
      <c r="AU139" s="243" t="s">
        <v>85</v>
      </c>
      <c r="AV139" s="13" t="s">
        <v>85</v>
      </c>
      <c r="AW139" s="13" t="s">
        <v>32</v>
      </c>
      <c r="AX139" s="13" t="s">
        <v>81</v>
      </c>
      <c r="AY139" s="243" t="s">
        <v>131</v>
      </c>
    </row>
    <row r="140" s="14" customFormat="1">
      <c r="A140" s="14"/>
      <c r="B140" s="244"/>
      <c r="C140" s="245"/>
      <c r="D140" s="234" t="s">
        <v>139</v>
      </c>
      <c r="E140" s="246" t="s">
        <v>1</v>
      </c>
      <c r="F140" s="247" t="s">
        <v>251</v>
      </c>
      <c r="G140" s="245"/>
      <c r="H140" s="246" t="s">
        <v>1</v>
      </c>
      <c r="I140" s="248"/>
      <c r="J140" s="245"/>
      <c r="K140" s="245"/>
      <c r="L140" s="249"/>
      <c r="M140" s="250"/>
      <c r="N140" s="251"/>
      <c r="O140" s="251"/>
      <c r="P140" s="251"/>
      <c r="Q140" s="251"/>
      <c r="R140" s="251"/>
      <c r="S140" s="251"/>
      <c r="T140" s="252"/>
      <c r="U140" s="14"/>
      <c r="V140" s="14"/>
      <c r="W140" s="14"/>
      <c r="X140" s="14"/>
      <c r="Y140" s="14"/>
      <c r="Z140" s="14"/>
      <c r="AA140" s="14"/>
      <c r="AB140" s="14"/>
      <c r="AC140" s="14"/>
      <c r="AD140" s="14"/>
      <c r="AE140" s="14"/>
      <c r="AT140" s="253" t="s">
        <v>139</v>
      </c>
      <c r="AU140" s="253" t="s">
        <v>85</v>
      </c>
      <c r="AV140" s="14" t="s">
        <v>81</v>
      </c>
      <c r="AW140" s="14" t="s">
        <v>32</v>
      </c>
      <c r="AX140" s="14" t="s">
        <v>76</v>
      </c>
      <c r="AY140" s="253" t="s">
        <v>131</v>
      </c>
    </row>
    <row r="141" s="2" customFormat="1" ht="14.4" customHeight="1">
      <c r="A141" s="37"/>
      <c r="B141" s="38"/>
      <c r="C141" s="218" t="s">
        <v>94</v>
      </c>
      <c r="D141" s="218" t="s">
        <v>134</v>
      </c>
      <c r="E141" s="219" t="s">
        <v>252</v>
      </c>
      <c r="F141" s="220" t="s">
        <v>253</v>
      </c>
      <c r="G141" s="221" t="s">
        <v>165</v>
      </c>
      <c r="H141" s="222">
        <v>1</v>
      </c>
      <c r="I141" s="223"/>
      <c r="J141" s="224">
        <f>ROUND(I141*H141,2)</f>
        <v>0</v>
      </c>
      <c r="K141" s="225"/>
      <c r="L141" s="43"/>
      <c r="M141" s="226" t="s">
        <v>1</v>
      </c>
      <c r="N141" s="227" t="s">
        <v>41</v>
      </c>
      <c r="O141" s="90"/>
      <c r="P141" s="228">
        <f>O141*H141</f>
        <v>0</v>
      </c>
      <c r="Q141" s="228">
        <v>2.5018699999999998</v>
      </c>
      <c r="R141" s="228">
        <f>Q141*H141</f>
        <v>2.5018699999999998</v>
      </c>
      <c r="S141" s="228">
        <v>0</v>
      </c>
      <c r="T141" s="229">
        <f>S141*H141</f>
        <v>0</v>
      </c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  <c r="AE141" s="37"/>
      <c r="AR141" s="230" t="s">
        <v>91</v>
      </c>
      <c r="AT141" s="230" t="s">
        <v>134</v>
      </c>
      <c r="AU141" s="230" t="s">
        <v>85</v>
      </c>
      <c r="AY141" s="16" t="s">
        <v>131</v>
      </c>
      <c r="BE141" s="231">
        <f>IF(N141="základní",J141,0)</f>
        <v>0</v>
      </c>
      <c r="BF141" s="231">
        <f>IF(N141="snížená",J141,0)</f>
        <v>0</v>
      </c>
      <c r="BG141" s="231">
        <f>IF(N141="zákl. přenesená",J141,0)</f>
        <v>0</v>
      </c>
      <c r="BH141" s="231">
        <f>IF(N141="sníž. přenesená",J141,0)</f>
        <v>0</v>
      </c>
      <c r="BI141" s="231">
        <f>IF(N141="nulová",J141,0)</f>
        <v>0</v>
      </c>
      <c r="BJ141" s="16" t="s">
        <v>81</v>
      </c>
      <c r="BK141" s="231">
        <f>ROUND(I141*H141,2)</f>
        <v>0</v>
      </c>
      <c r="BL141" s="16" t="s">
        <v>91</v>
      </c>
      <c r="BM141" s="230" t="s">
        <v>254</v>
      </c>
    </row>
    <row r="142" s="13" customFormat="1">
      <c r="A142" s="13"/>
      <c r="B142" s="232"/>
      <c r="C142" s="233"/>
      <c r="D142" s="234" t="s">
        <v>139</v>
      </c>
      <c r="E142" s="235" t="s">
        <v>1</v>
      </c>
      <c r="F142" s="236" t="s">
        <v>255</v>
      </c>
      <c r="G142" s="233"/>
      <c r="H142" s="237">
        <v>1</v>
      </c>
      <c r="I142" s="238"/>
      <c r="J142" s="233"/>
      <c r="K142" s="233"/>
      <c r="L142" s="239"/>
      <c r="M142" s="240"/>
      <c r="N142" s="241"/>
      <c r="O142" s="241"/>
      <c r="P142" s="241"/>
      <c r="Q142" s="241"/>
      <c r="R142" s="241"/>
      <c r="S142" s="241"/>
      <c r="T142" s="242"/>
      <c r="U142" s="13"/>
      <c r="V142" s="13"/>
      <c r="W142" s="13"/>
      <c r="X142" s="13"/>
      <c r="Y142" s="13"/>
      <c r="Z142" s="13"/>
      <c r="AA142" s="13"/>
      <c r="AB142" s="13"/>
      <c r="AC142" s="13"/>
      <c r="AD142" s="13"/>
      <c r="AE142" s="13"/>
      <c r="AT142" s="243" t="s">
        <v>139</v>
      </c>
      <c r="AU142" s="243" t="s">
        <v>85</v>
      </c>
      <c r="AV142" s="13" t="s">
        <v>85</v>
      </c>
      <c r="AW142" s="13" t="s">
        <v>32</v>
      </c>
      <c r="AX142" s="13" t="s">
        <v>81</v>
      </c>
      <c r="AY142" s="243" t="s">
        <v>131</v>
      </c>
    </row>
    <row r="143" s="14" customFormat="1">
      <c r="A143" s="14"/>
      <c r="B143" s="244"/>
      <c r="C143" s="245"/>
      <c r="D143" s="234" t="s">
        <v>139</v>
      </c>
      <c r="E143" s="246" t="s">
        <v>1</v>
      </c>
      <c r="F143" s="247" t="s">
        <v>256</v>
      </c>
      <c r="G143" s="245"/>
      <c r="H143" s="246" t="s">
        <v>1</v>
      </c>
      <c r="I143" s="248"/>
      <c r="J143" s="245"/>
      <c r="K143" s="245"/>
      <c r="L143" s="249"/>
      <c r="M143" s="250"/>
      <c r="N143" s="251"/>
      <c r="O143" s="251"/>
      <c r="P143" s="251"/>
      <c r="Q143" s="251"/>
      <c r="R143" s="251"/>
      <c r="S143" s="251"/>
      <c r="T143" s="252"/>
      <c r="U143" s="14"/>
      <c r="V143" s="14"/>
      <c r="W143" s="14"/>
      <c r="X143" s="14"/>
      <c r="Y143" s="14"/>
      <c r="Z143" s="14"/>
      <c r="AA143" s="14"/>
      <c r="AB143" s="14"/>
      <c r="AC143" s="14"/>
      <c r="AD143" s="14"/>
      <c r="AE143" s="14"/>
      <c r="AT143" s="253" t="s">
        <v>139</v>
      </c>
      <c r="AU143" s="253" t="s">
        <v>85</v>
      </c>
      <c r="AV143" s="14" t="s">
        <v>81</v>
      </c>
      <c r="AW143" s="14" t="s">
        <v>32</v>
      </c>
      <c r="AX143" s="14" t="s">
        <v>76</v>
      </c>
      <c r="AY143" s="253" t="s">
        <v>131</v>
      </c>
    </row>
    <row r="144" s="12" customFormat="1" ht="22.8" customHeight="1">
      <c r="A144" s="12"/>
      <c r="B144" s="202"/>
      <c r="C144" s="203"/>
      <c r="D144" s="204" t="s">
        <v>75</v>
      </c>
      <c r="E144" s="216" t="s">
        <v>88</v>
      </c>
      <c r="F144" s="216" t="s">
        <v>257</v>
      </c>
      <c r="G144" s="203"/>
      <c r="H144" s="203"/>
      <c r="I144" s="206"/>
      <c r="J144" s="217">
        <f>BK144</f>
        <v>0</v>
      </c>
      <c r="K144" s="203"/>
      <c r="L144" s="208"/>
      <c r="M144" s="209"/>
      <c r="N144" s="210"/>
      <c r="O144" s="210"/>
      <c r="P144" s="211">
        <f>SUM(P145:P154)</f>
        <v>0</v>
      </c>
      <c r="Q144" s="210"/>
      <c r="R144" s="211">
        <f>SUM(R145:R154)</f>
        <v>1.5424692000000002</v>
      </c>
      <c r="S144" s="210"/>
      <c r="T144" s="212">
        <f>SUM(T145:T154)</f>
        <v>0</v>
      </c>
      <c r="U144" s="12"/>
      <c r="V144" s="12"/>
      <c r="W144" s="12"/>
      <c r="X144" s="12"/>
      <c r="Y144" s="12"/>
      <c r="Z144" s="12"/>
      <c r="AA144" s="12"/>
      <c r="AB144" s="12"/>
      <c r="AC144" s="12"/>
      <c r="AD144" s="12"/>
      <c r="AE144" s="12"/>
      <c r="AR144" s="213" t="s">
        <v>81</v>
      </c>
      <c r="AT144" s="214" t="s">
        <v>75</v>
      </c>
      <c r="AU144" s="214" t="s">
        <v>81</v>
      </c>
      <c r="AY144" s="213" t="s">
        <v>131</v>
      </c>
      <c r="BK144" s="215">
        <f>SUM(BK145:BK154)</f>
        <v>0</v>
      </c>
    </row>
    <row r="145" s="2" customFormat="1" ht="22.2" customHeight="1">
      <c r="A145" s="37"/>
      <c r="B145" s="38"/>
      <c r="C145" s="218" t="s">
        <v>97</v>
      </c>
      <c r="D145" s="218" t="s">
        <v>134</v>
      </c>
      <c r="E145" s="219" t="s">
        <v>258</v>
      </c>
      <c r="F145" s="220" t="s">
        <v>259</v>
      </c>
      <c r="G145" s="221" t="s">
        <v>165</v>
      </c>
      <c r="H145" s="222">
        <v>0.504</v>
      </c>
      <c r="I145" s="223"/>
      <c r="J145" s="224">
        <f>ROUND(I145*H145,2)</f>
        <v>0</v>
      </c>
      <c r="K145" s="225"/>
      <c r="L145" s="43"/>
      <c r="M145" s="226" t="s">
        <v>1</v>
      </c>
      <c r="N145" s="227" t="s">
        <v>41</v>
      </c>
      <c r="O145" s="90"/>
      <c r="P145" s="228">
        <f>O145*H145</f>
        <v>0</v>
      </c>
      <c r="Q145" s="228">
        <v>0.079549999999999996</v>
      </c>
      <c r="R145" s="228">
        <f>Q145*H145</f>
        <v>0.040093199999999996</v>
      </c>
      <c r="S145" s="228">
        <v>0</v>
      </c>
      <c r="T145" s="229">
        <f>S145*H145</f>
        <v>0</v>
      </c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  <c r="AE145" s="37"/>
      <c r="AR145" s="230" t="s">
        <v>91</v>
      </c>
      <c r="AT145" s="230" t="s">
        <v>134</v>
      </c>
      <c r="AU145" s="230" t="s">
        <v>85</v>
      </c>
      <c r="AY145" s="16" t="s">
        <v>131</v>
      </c>
      <c r="BE145" s="231">
        <f>IF(N145="základní",J145,0)</f>
        <v>0</v>
      </c>
      <c r="BF145" s="231">
        <f>IF(N145="snížená",J145,0)</f>
        <v>0</v>
      </c>
      <c r="BG145" s="231">
        <f>IF(N145="zákl. přenesená",J145,0)</f>
        <v>0</v>
      </c>
      <c r="BH145" s="231">
        <f>IF(N145="sníž. přenesená",J145,0)</f>
        <v>0</v>
      </c>
      <c r="BI145" s="231">
        <f>IF(N145="nulová",J145,0)</f>
        <v>0</v>
      </c>
      <c r="BJ145" s="16" t="s">
        <v>81</v>
      </c>
      <c r="BK145" s="231">
        <f>ROUND(I145*H145,2)</f>
        <v>0</v>
      </c>
      <c r="BL145" s="16" t="s">
        <v>91</v>
      </c>
      <c r="BM145" s="230" t="s">
        <v>260</v>
      </c>
    </row>
    <row r="146" s="13" customFormat="1">
      <c r="A146" s="13"/>
      <c r="B146" s="232"/>
      <c r="C146" s="233"/>
      <c r="D146" s="234" t="s">
        <v>139</v>
      </c>
      <c r="E146" s="235" t="s">
        <v>1</v>
      </c>
      <c r="F146" s="236" t="s">
        <v>261</v>
      </c>
      <c r="G146" s="233"/>
      <c r="H146" s="237">
        <v>0.504</v>
      </c>
      <c r="I146" s="238"/>
      <c r="J146" s="233"/>
      <c r="K146" s="233"/>
      <c r="L146" s="239"/>
      <c r="M146" s="240"/>
      <c r="N146" s="241"/>
      <c r="O146" s="241"/>
      <c r="P146" s="241"/>
      <c r="Q146" s="241"/>
      <c r="R146" s="241"/>
      <c r="S146" s="241"/>
      <c r="T146" s="242"/>
      <c r="U146" s="13"/>
      <c r="V146" s="13"/>
      <c r="W146" s="13"/>
      <c r="X146" s="13"/>
      <c r="Y146" s="13"/>
      <c r="Z146" s="13"/>
      <c r="AA146" s="13"/>
      <c r="AB146" s="13"/>
      <c r="AC146" s="13"/>
      <c r="AD146" s="13"/>
      <c r="AE146" s="13"/>
      <c r="AT146" s="243" t="s">
        <v>139</v>
      </c>
      <c r="AU146" s="243" t="s">
        <v>85</v>
      </c>
      <c r="AV146" s="13" t="s">
        <v>85</v>
      </c>
      <c r="AW146" s="13" t="s">
        <v>32</v>
      </c>
      <c r="AX146" s="13" t="s">
        <v>81</v>
      </c>
      <c r="AY146" s="243" t="s">
        <v>131</v>
      </c>
    </row>
    <row r="147" s="14" customFormat="1">
      <c r="A147" s="14"/>
      <c r="B147" s="244"/>
      <c r="C147" s="245"/>
      <c r="D147" s="234" t="s">
        <v>139</v>
      </c>
      <c r="E147" s="246" t="s">
        <v>1</v>
      </c>
      <c r="F147" s="247" t="s">
        <v>262</v>
      </c>
      <c r="G147" s="245"/>
      <c r="H147" s="246" t="s">
        <v>1</v>
      </c>
      <c r="I147" s="248"/>
      <c r="J147" s="245"/>
      <c r="K147" s="245"/>
      <c r="L147" s="249"/>
      <c r="M147" s="250"/>
      <c r="N147" s="251"/>
      <c r="O147" s="251"/>
      <c r="P147" s="251"/>
      <c r="Q147" s="251"/>
      <c r="R147" s="251"/>
      <c r="S147" s="251"/>
      <c r="T147" s="252"/>
      <c r="U147" s="14"/>
      <c r="V147" s="14"/>
      <c r="W147" s="14"/>
      <c r="X147" s="14"/>
      <c r="Y147" s="14"/>
      <c r="Z147" s="14"/>
      <c r="AA147" s="14"/>
      <c r="AB147" s="14"/>
      <c r="AC147" s="14"/>
      <c r="AD147" s="14"/>
      <c r="AE147" s="14"/>
      <c r="AT147" s="253" t="s">
        <v>139</v>
      </c>
      <c r="AU147" s="253" t="s">
        <v>85</v>
      </c>
      <c r="AV147" s="14" t="s">
        <v>81</v>
      </c>
      <c r="AW147" s="14" t="s">
        <v>32</v>
      </c>
      <c r="AX147" s="14" t="s">
        <v>76</v>
      </c>
      <c r="AY147" s="253" t="s">
        <v>131</v>
      </c>
    </row>
    <row r="148" s="2" customFormat="1" ht="22.2" customHeight="1">
      <c r="A148" s="37"/>
      <c r="B148" s="38"/>
      <c r="C148" s="218" t="s">
        <v>100</v>
      </c>
      <c r="D148" s="218" t="s">
        <v>134</v>
      </c>
      <c r="E148" s="219" t="s">
        <v>263</v>
      </c>
      <c r="F148" s="220" t="s">
        <v>264</v>
      </c>
      <c r="G148" s="221" t="s">
        <v>165</v>
      </c>
      <c r="H148" s="222">
        <v>0.59999999999999998</v>
      </c>
      <c r="I148" s="223"/>
      <c r="J148" s="224">
        <f>ROUND(I148*H148,2)</f>
        <v>0</v>
      </c>
      <c r="K148" s="225"/>
      <c r="L148" s="43"/>
      <c r="M148" s="226" t="s">
        <v>1</v>
      </c>
      <c r="N148" s="227" t="s">
        <v>41</v>
      </c>
      <c r="O148" s="90"/>
      <c r="P148" s="228">
        <f>O148*H148</f>
        <v>0</v>
      </c>
      <c r="Q148" s="228">
        <v>2.5039600000000002</v>
      </c>
      <c r="R148" s="228">
        <f>Q148*H148</f>
        <v>1.5023760000000002</v>
      </c>
      <c r="S148" s="228">
        <v>0</v>
      </c>
      <c r="T148" s="229">
        <f>S148*H148</f>
        <v>0</v>
      </c>
      <c r="U148" s="37"/>
      <c r="V148" s="37"/>
      <c r="W148" s="37"/>
      <c r="X148" s="37"/>
      <c r="Y148" s="37"/>
      <c r="Z148" s="37"/>
      <c r="AA148" s="37"/>
      <c r="AB148" s="37"/>
      <c r="AC148" s="37"/>
      <c r="AD148" s="37"/>
      <c r="AE148" s="37"/>
      <c r="AR148" s="230" t="s">
        <v>91</v>
      </c>
      <c r="AT148" s="230" t="s">
        <v>134</v>
      </c>
      <c r="AU148" s="230" t="s">
        <v>85</v>
      </c>
      <c r="AY148" s="16" t="s">
        <v>131</v>
      </c>
      <c r="BE148" s="231">
        <f>IF(N148="základní",J148,0)</f>
        <v>0</v>
      </c>
      <c r="BF148" s="231">
        <f>IF(N148="snížená",J148,0)</f>
        <v>0</v>
      </c>
      <c r="BG148" s="231">
        <f>IF(N148="zákl. přenesená",J148,0)</f>
        <v>0</v>
      </c>
      <c r="BH148" s="231">
        <f>IF(N148="sníž. přenesená",J148,0)</f>
        <v>0</v>
      </c>
      <c r="BI148" s="231">
        <f>IF(N148="nulová",J148,0)</f>
        <v>0</v>
      </c>
      <c r="BJ148" s="16" t="s">
        <v>81</v>
      </c>
      <c r="BK148" s="231">
        <f>ROUND(I148*H148,2)</f>
        <v>0</v>
      </c>
      <c r="BL148" s="16" t="s">
        <v>91</v>
      </c>
      <c r="BM148" s="230" t="s">
        <v>265</v>
      </c>
    </row>
    <row r="149" s="13" customFormat="1">
      <c r="A149" s="13"/>
      <c r="B149" s="232"/>
      <c r="C149" s="233"/>
      <c r="D149" s="234" t="s">
        <v>139</v>
      </c>
      <c r="E149" s="235" t="s">
        <v>1</v>
      </c>
      <c r="F149" s="236" t="s">
        <v>266</v>
      </c>
      <c r="G149" s="233"/>
      <c r="H149" s="237">
        <v>0.59999999999999998</v>
      </c>
      <c r="I149" s="238"/>
      <c r="J149" s="233"/>
      <c r="K149" s="233"/>
      <c r="L149" s="239"/>
      <c r="M149" s="240"/>
      <c r="N149" s="241"/>
      <c r="O149" s="241"/>
      <c r="P149" s="241"/>
      <c r="Q149" s="241"/>
      <c r="R149" s="241"/>
      <c r="S149" s="241"/>
      <c r="T149" s="242"/>
      <c r="U149" s="13"/>
      <c r="V149" s="13"/>
      <c r="W149" s="13"/>
      <c r="X149" s="13"/>
      <c r="Y149" s="13"/>
      <c r="Z149" s="13"/>
      <c r="AA149" s="13"/>
      <c r="AB149" s="13"/>
      <c r="AC149" s="13"/>
      <c r="AD149" s="13"/>
      <c r="AE149" s="13"/>
      <c r="AT149" s="243" t="s">
        <v>139</v>
      </c>
      <c r="AU149" s="243" t="s">
        <v>85</v>
      </c>
      <c r="AV149" s="13" t="s">
        <v>85</v>
      </c>
      <c r="AW149" s="13" t="s">
        <v>32</v>
      </c>
      <c r="AX149" s="13" t="s">
        <v>81</v>
      </c>
      <c r="AY149" s="243" t="s">
        <v>131</v>
      </c>
    </row>
    <row r="150" s="14" customFormat="1">
      <c r="A150" s="14"/>
      <c r="B150" s="244"/>
      <c r="C150" s="245"/>
      <c r="D150" s="234" t="s">
        <v>139</v>
      </c>
      <c r="E150" s="246" t="s">
        <v>1</v>
      </c>
      <c r="F150" s="247" t="s">
        <v>267</v>
      </c>
      <c r="G150" s="245"/>
      <c r="H150" s="246" t="s">
        <v>1</v>
      </c>
      <c r="I150" s="248"/>
      <c r="J150" s="245"/>
      <c r="K150" s="245"/>
      <c r="L150" s="249"/>
      <c r="M150" s="250"/>
      <c r="N150" s="251"/>
      <c r="O150" s="251"/>
      <c r="P150" s="251"/>
      <c r="Q150" s="251"/>
      <c r="R150" s="251"/>
      <c r="S150" s="251"/>
      <c r="T150" s="252"/>
      <c r="U150" s="14"/>
      <c r="V150" s="14"/>
      <c r="W150" s="14"/>
      <c r="X150" s="14"/>
      <c r="Y150" s="14"/>
      <c r="Z150" s="14"/>
      <c r="AA150" s="14"/>
      <c r="AB150" s="14"/>
      <c r="AC150" s="14"/>
      <c r="AD150" s="14"/>
      <c r="AE150" s="14"/>
      <c r="AT150" s="253" t="s">
        <v>139</v>
      </c>
      <c r="AU150" s="253" t="s">
        <v>85</v>
      </c>
      <c r="AV150" s="14" t="s">
        <v>81</v>
      </c>
      <c r="AW150" s="14" t="s">
        <v>32</v>
      </c>
      <c r="AX150" s="14" t="s">
        <v>76</v>
      </c>
      <c r="AY150" s="253" t="s">
        <v>131</v>
      </c>
    </row>
    <row r="151" s="2" customFormat="1" ht="14.4" customHeight="1">
      <c r="A151" s="37"/>
      <c r="B151" s="38"/>
      <c r="C151" s="218" t="s">
        <v>175</v>
      </c>
      <c r="D151" s="218" t="s">
        <v>134</v>
      </c>
      <c r="E151" s="219" t="s">
        <v>100</v>
      </c>
      <c r="F151" s="220" t="s">
        <v>268</v>
      </c>
      <c r="G151" s="221" t="s">
        <v>137</v>
      </c>
      <c r="H151" s="222">
        <v>2.52</v>
      </c>
      <c r="I151" s="223"/>
      <c r="J151" s="224">
        <f>ROUND(I151*H151,2)</f>
        <v>0</v>
      </c>
      <c r="K151" s="225"/>
      <c r="L151" s="43"/>
      <c r="M151" s="226" t="s">
        <v>1</v>
      </c>
      <c r="N151" s="227" t="s">
        <v>41</v>
      </c>
      <c r="O151" s="90"/>
      <c r="P151" s="228">
        <f>O151*H151</f>
        <v>0</v>
      </c>
      <c r="Q151" s="228">
        <v>0</v>
      </c>
      <c r="R151" s="228">
        <f>Q151*H151</f>
        <v>0</v>
      </c>
      <c r="S151" s="228">
        <v>0</v>
      </c>
      <c r="T151" s="229">
        <f>S151*H151</f>
        <v>0</v>
      </c>
      <c r="U151" s="37"/>
      <c r="V151" s="37"/>
      <c r="W151" s="37"/>
      <c r="X151" s="37"/>
      <c r="Y151" s="37"/>
      <c r="Z151" s="37"/>
      <c r="AA151" s="37"/>
      <c r="AB151" s="37"/>
      <c r="AC151" s="37"/>
      <c r="AD151" s="37"/>
      <c r="AE151" s="37"/>
      <c r="AR151" s="230" t="s">
        <v>91</v>
      </c>
      <c r="AT151" s="230" t="s">
        <v>134</v>
      </c>
      <c r="AU151" s="230" t="s">
        <v>85</v>
      </c>
      <c r="AY151" s="16" t="s">
        <v>131</v>
      </c>
      <c r="BE151" s="231">
        <f>IF(N151="základní",J151,0)</f>
        <v>0</v>
      </c>
      <c r="BF151" s="231">
        <f>IF(N151="snížená",J151,0)</f>
        <v>0</v>
      </c>
      <c r="BG151" s="231">
        <f>IF(N151="zákl. přenesená",J151,0)</f>
        <v>0</v>
      </c>
      <c r="BH151" s="231">
        <f>IF(N151="sníž. přenesená",J151,0)</f>
        <v>0</v>
      </c>
      <c r="BI151" s="231">
        <f>IF(N151="nulová",J151,0)</f>
        <v>0</v>
      </c>
      <c r="BJ151" s="16" t="s">
        <v>81</v>
      </c>
      <c r="BK151" s="231">
        <f>ROUND(I151*H151,2)</f>
        <v>0</v>
      </c>
      <c r="BL151" s="16" t="s">
        <v>91</v>
      </c>
      <c r="BM151" s="230" t="s">
        <v>269</v>
      </c>
    </row>
    <row r="152" s="13" customFormat="1">
      <c r="A152" s="13"/>
      <c r="B152" s="232"/>
      <c r="C152" s="233"/>
      <c r="D152" s="234" t="s">
        <v>139</v>
      </c>
      <c r="E152" s="235" t="s">
        <v>1</v>
      </c>
      <c r="F152" s="236" t="s">
        <v>270</v>
      </c>
      <c r="G152" s="233"/>
      <c r="H152" s="237">
        <v>2.52</v>
      </c>
      <c r="I152" s="238"/>
      <c r="J152" s="233"/>
      <c r="K152" s="233"/>
      <c r="L152" s="239"/>
      <c r="M152" s="240"/>
      <c r="N152" s="241"/>
      <c r="O152" s="241"/>
      <c r="P152" s="241"/>
      <c r="Q152" s="241"/>
      <c r="R152" s="241"/>
      <c r="S152" s="241"/>
      <c r="T152" s="242"/>
      <c r="U152" s="13"/>
      <c r="V152" s="13"/>
      <c r="W152" s="13"/>
      <c r="X152" s="13"/>
      <c r="Y152" s="13"/>
      <c r="Z152" s="13"/>
      <c r="AA152" s="13"/>
      <c r="AB152" s="13"/>
      <c r="AC152" s="13"/>
      <c r="AD152" s="13"/>
      <c r="AE152" s="13"/>
      <c r="AT152" s="243" t="s">
        <v>139</v>
      </c>
      <c r="AU152" s="243" t="s">
        <v>85</v>
      </c>
      <c r="AV152" s="13" t="s">
        <v>85</v>
      </c>
      <c r="AW152" s="13" t="s">
        <v>32</v>
      </c>
      <c r="AX152" s="13" t="s">
        <v>81</v>
      </c>
      <c r="AY152" s="243" t="s">
        <v>131</v>
      </c>
    </row>
    <row r="153" s="14" customFormat="1">
      <c r="A153" s="14"/>
      <c r="B153" s="244"/>
      <c r="C153" s="245"/>
      <c r="D153" s="234" t="s">
        <v>139</v>
      </c>
      <c r="E153" s="246" t="s">
        <v>1</v>
      </c>
      <c r="F153" s="247" t="s">
        <v>271</v>
      </c>
      <c r="G153" s="245"/>
      <c r="H153" s="246" t="s">
        <v>1</v>
      </c>
      <c r="I153" s="248"/>
      <c r="J153" s="245"/>
      <c r="K153" s="245"/>
      <c r="L153" s="249"/>
      <c r="M153" s="250"/>
      <c r="N153" s="251"/>
      <c r="O153" s="251"/>
      <c r="P153" s="251"/>
      <c r="Q153" s="251"/>
      <c r="R153" s="251"/>
      <c r="S153" s="251"/>
      <c r="T153" s="252"/>
      <c r="U153" s="14"/>
      <c r="V153" s="14"/>
      <c r="W153" s="14"/>
      <c r="X153" s="14"/>
      <c r="Y153" s="14"/>
      <c r="Z153" s="14"/>
      <c r="AA153" s="14"/>
      <c r="AB153" s="14"/>
      <c r="AC153" s="14"/>
      <c r="AD153" s="14"/>
      <c r="AE153" s="14"/>
      <c r="AT153" s="253" t="s">
        <v>139</v>
      </c>
      <c r="AU153" s="253" t="s">
        <v>85</v>
      </c>
      <c r="AV153" s="14" t="s">
        <v>81</v>
      </c>
      <c r="AW153" s="14" t="s">
        <v>32</v>
      </c>
      <c r="AX153" s="14" t="s">
        <v>76</v>
      </c>
      <c r="AY153" s="253" t="s">
        <v>131</v>
      </c>
    </row>
    <row r="154" s="14" customFormat="1">
      <c r="A154" s="14"/>
      <c r="B154" s="244"/>
      <c r="C154" s="245"/>
      <c r="D154" s="234" t="s">
        <v>139</v>
      </c>
      <c r="E154" s="246" t="s">
        <v>1</v>
      </c>
      <c r="F154" s="247" t="s">
        <v>272</v>
      </c>
      <c r="G154" s="245"/>
      <c r="H154" s="246" t="s">
        <v>1</v>
      </c>
      <c r="I154" s="248"/>
      <c r="J154" s="245"/>
      <c r="K154" s="245"/>
      <c r="L154" s="249"/>
      <c r="M154" s="250"/>
      <c r="N154" s="251"/>
      <c r="O154" s="251"/>
      <c r="P154" s="251"/>
      <c r="Q154" s="251"/>
      <c r="R154" s="251"/>
      <c r="S154" s="251"/>
      <c r="T154" s="252"/>
      <c r="U154" s="14"/>
      <c r="V154" s="14"/>
      <c r="W154" s="14"/>
      <c r="X154" s="14"/>
      <c r="Y154" s="14"/>
      <c r="Z154" s="14"/>
      <c r="AA154" s="14"/>
      <c r="AB154" s="14"/>
      <c r="AC154" s="14"/>
      <c r="AD154" s="14"/>
      <c r="AE154" s="14"/>
      <c r="AT154" s="253" t="s">
        <v>139</v>
      </c>
      <c r="AU154" s="253" t="s">
        <v>85</v>
      </c>
      <c r="AV154" s="14" t="s">
        <v>81</v>
      </c>
      <c r="AW154" s="14" t="s">
        <v>32</v>
      </c>
      <c r="AX154" s="14" t="s">
        <v>76</v>
      </c>
      <c r="AY154" s="253" t="s">
        <v>131</v>
      </c>
    </row>
    <row r="155" s="12" customFormat="1" ht="22.8" customHeight="1">
      <c r="A155" s="12"/>
      <c r="B155" s="202"/>
      <c r="C155" s="203"/>
      <c r="D155" s="204" t="s">
        <v>75</v>
      </c>
      <c r="E155" s="216" t="s">
        <v>91</v>
      </c>
      <c r="F155" s="216" t="s">
        <v>273</v>
      </c>
      <c r="G155" s="203"/>
      <c r="H155" s="203"/>
      <c r="I155" s="206"/>
      <c r="J155" s="217">
        <f>BK155</f>
        <v>0</v>
      </c>
      <c r="K155" s="203"/>
      <c r="L155" s="208"/>
      <c r="M155" s="209"/>
      <c r="N155" s="210"/>
      <c r="O155" s="210"/>
      <c r="P155" s="211">
        <f>SUM(P156:P163)</f>
        <v>0</v>
      </c>
      <c r="Q155" s="210"/>
      <c r="R155" s="211">
        <f>SUM(R156:R163)</f>
        <v>0.011256</v>
      </c>
      <c r="S155" s="210"/>
      <c r="T155" s="212">
        <f>SUM(T156:T163)</f>
        <v>0</v>
      </c>
      <c r="U155" s="12"/>
      <c r="V155" s="12"/>
      <c r="W155" s="12"/>
      <c r="X155" s="12"/>
      <c r="Y155" s="12"/>
      <c r="Z155" s="12"/>
      <c r="AA155" s="12"/>
      <c r="AB155" s="12"/>
      <c r="AC155" s="12"/>
      <c r="AD155" s="12"/>
      <c r="AE155" s="12"/>
      <c r="AR155" s="213" t="s">
        <v>81</v>
      </c>
      <c r="AT155" s="214" t="s">
        <v>75</v>
      </c>
      <c r="AU155" s="214" t="s">
        <v>81</v>
      </c>
      <c r="AY155" s="213" t="s">
        <v>131</v>
      </c>
      <c r="BK155" s="215">
        <f>SUM(BK156:BK163)</f>
        <v>0</v>
      </c>
    </row>
    <row r="156" s="2" customFormat="1" ht="22.2" customHeight="1">
      <c r="A156" s="37"/>
      <c r="B156" s="38"/>
      <c r="C156" s="218" t="s">
        <v>132</v>
      </c>
      <c r="D156" s="218" t="s">
        <v>134</v>
      </c>
      <c r="E156" s="219" t="s">
        <v>274</v>
      </c>
      <c r="F156" s="220" t="s">
        <v>275</v>
      </c>
      <c r="G156" s="221" t="s">
        <v>165</v>
      </c>
      <c r="H156" s="222">
        <v>0.73499999999999999</v>
      </c>
      <c r="I156" s="223"/>
      <c r="J156" s="224">
        <f>ROUND(I156*H156,2)</f>
        <v>0</v>
      </c>
      <c r="K156" s="225"/>
      <c r="L156" s="43"/>
      <c r="M156" s="226" t="s">
        <v>1</v>
      </c>
      <c r="N156" s="227" t="s">
        <v>41</v>
      </c>
      <c r="O156" s="90"/>
      <c r="P156" s="228">
        <f>O156*H156</f>
        <v>0</v>
      </c>
      <c r="Q156" s="228">
        <v>0</v>
      </c>
      <c r="R156" s="228">
        <f>Q156*H156</f>
        <v>0</v>
      </c>
      <c r="S156" s="228">
        <v>0</v>
      </c>
      <c r="T156" s="229">
        <f>S156*H156</f>
        <v>0</v>
      </c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  <c r="AE156" s="37"/>
      <c r="AR156" s="230" t="s">
        <v>91</v>
      </c>
      <c r="AT156" s="230" t="s">
        <v>134</v>
      </c>
      <c r="AU156" s="230" t="s">
        <v>85</v>
      </c>
      <c r="AY156" s="16" t="s">
        <v>131</v>
      </c>
      <c r="BE156" s="231">
        <f>IF(N156="základní",J156,0)</f>
        <v>0</v>
      </c>
      <c r="BF156" s="231">
        <f>IF(N156="snížená",J156,0)</f>
        <v>0</v>
      </c>
      <c r="BG156" s="231">
        <f>IF(N156="zákl. přenesená",J156,0)</f>
        <v>0</v>
      </c>
      <c r="BH156" s="231">
        <f>IF(N156="sníž. přenesená",J156,0)</f>
        <v>0</v>
      </c>
      <c r="BI156" s="231">
        <f>IF(N156="nulová",J156,0)</f>
        <v>0</v>
      </c>
      <c r="BJ156" s="16" t="s">
        <v>81</v>
      </c>
      <c r="BK156" s="231">
        <f>ROUND(I156*H156,2)</f>
        <v>0</v>
      </c>
      <c r="BL156" s="16" t="s">
        <v>91</v>
      </c>
      <c r="BM156" s="230" t="s">
        <v>276</v>
      </c>
    </row>
    <row r="157" s="13" customFormat="1">
      <c r="A157" s="13"/>
      <c r="B157" s="232"/>
      <c r="C157" s="233"/>
      <c r="D157" s="234" t="s">
        <v>139</v>
      </c>
      <c r="E157" s="235" t="s">
        <v>1</v>
      </c>
      <c r="F157" s="236" t="s">
        <v>277</v>
      </c>
      <c r="G157" s="233"/>
      <c r="H157" s="237">
        <v>0.73499999999999999</v>
      </c>
      <c r="I157" s="238"/>
      <c r="J157" s="233"/>
      <c r="K157" s="233"/>
      <c r="L157" s="239"/>
      <c r="M157" s="240"/>
      <c r="N157" s="241"/>
      <c r="O157" s="241"/>
      <c r="P157" s="241"/>
      <c r="Q157" s="241"/>
      <c r="R157" s="241"/>
      <c r="S157" s="241"/>
      <c r="T157" s="242"/>
      <c r="U157" s="13"/>
      <c r="V157" s="13"/>
      <c r="W157" s="13"/>
      <c r="X157" s="13"/>
      <c r="Y157" s="13"/>
      <c r="Z157" s="13"/>
      <c r="AA157" s="13"/>
      <c r="AB157" s="13"/>
      <c r="AC157" s="13"/>
      <c r="AD157" s="13"/>
      <c r="AE157" s="13"/>
      <c r="AT157" s="243" t="s">
        <v>139</v>
      </c>
      <c r="AU157" s="243" t="s">
        <v>85</v>
      </c>
      <c r="AV157" s="13" t="s">
        <v>85</v>
      </c>
      <c r="AW157" s="13" t="s">
        <v>32</v>
      </c>
      <c r="AX157" s="13" t="s">
        <v>81</v>
      </c>
      <c r="AY157" s="243" t="s">
        <v>131</v>
      </c>
    </row>
    <row r="158" s="14" customFormat="1">
      <c r="A158" s="14"/>
      <c r="B158" s="244"/>
      <c r="C158" s="245"/>
      <c r="D158" s="234" t="s">
        <v>139</v>
      </c>
      <c r="E158" s="246" t="s">
        <v>1</v>
      </c>
      <c r="F158" s="247" t="s">
        <v>278</v>
      </c>
      <c r="G158" s="245"/>
      <c r="H158" s="246" t="s">
        <v>1</v>
      </c>
      <c r="I158" s="248"/>
      <c r="J158" s="245"/>
      <c r="K158" s="245"/>
      <c r="L158" s="249"/>
      <c r="M158" s="250"/>
      <c r="N158" s="251"/>
      <c r="O158" s="251"/>
      <c r="P158" s="251"/>
      <c r="Q158" s="251"/>
      <c r="R158" s="251"/>
      <c r="S158" s="251"/>
      <c r="T158" s="252"/>
      <c r="U158" s="14"/>
      <c r="V158" s="14"/>
      <c r="W158" s="14"/>
      <c r="X158" s="14"/>
      <c r="Y158" s="14"/>
      <c r="Z158" s="14"/>
      <c r="AA158" s="14"/>
      <c r="AB158" s="14"/>
      <c r="AC158" s="14"/>
      <c r="AD158" s="14"/>
      <c r="AE158" s="14"/>
      <c r="AT158" s="253" t="s">
        <v>139</v>
      </c>
      <c r="AU158" s="253" t="s">
        <v>85</v>
      </c>
      <c r="AV158" s="14" t="s">
        <v>81</v>
      </c>
      <c r="AW158" s="14" t="s">
        <v>32</v>
      </c>
      <c r="AX158" s="14" t="s">
        <v>76</v>
      </c>
      <c r="AY158" s="253" t="s">
        <v>131</v>
      </c>
    </row>
    <row r="159" s="14" customFormat="1">
      <c r="A159" s="14"/>
      <c r="B159" s="244"/>
      <c r="C159" s="245"/>
      <c r="D159" s="234" t="s">
        <v>139</v>
      </c>
      <c r="E159" s="246" t="s">
        <v>1</v>
      </c>
      <c r="F159" s="247" t="s">
        <v>279</v>
      </c>
      <c r="G159" s="245"/>
      <c r="H159" s="246" t="s">
        <v>1</v>
      </c>
      <c r="I159" s="248"/>
      <c r="J159" s="245"/>
      <c r="K159" s="245"/>
      <c r="L159" s="249"/>
      <c r="M159" s="250"/>
      <c r="N159" s="251"/>
      <c r="O159" s="251"/>
      <c r="P159" s="251"/>
      <c r="Q159" s="251"/>
      <c r="R159" s="251"/>
      <c r="S159" s="251"/>
      <c r="T159" s="252"/>
      <c r="U159" s="14"/>
      <c r="V159" s="14"/>
      <c r="W159" s="14"/>
      <c r="X159" s="14"/>
      <c r="Y159" s="14"/>
      <c r="Z159" s="14"/>
      <c r="AA159" s="14"/>
      <c r="AB159" s="14"/>
      <c r="AC159" s="14"/>
      <c r="AD159" s="14"/>
      <c r="AE159" s="14"/>
      <c r="AT159" s="253" t="s">
        <v>139</v>
      </c>
      <c r="AU159" s="253" t="s">
        <v>85</v>
      </c>
      <c r="AV159" s="14" t="s">
        <v>81</v>
      </c>
      <c r="AW159" s="14" t="s">
        <v>32</v>
      </c>
      <c r="AX159" s="14" t="s">
        <v>76</v>
      </c>
      <c r="AY159" s="253" t="s">
        <v>131</v>
      </c>
    </row>
    <row r="160" s="2" customFormat="1" ht="14.4" customHeight="1">
      <c r="A160" s="37"/>
      <c r="B160" s="38"/>
      <c r="C160" s="218" t="s">
        <v>188</v>
      </c>
      <c r="D160" s="218" t="s">
        <v>134</v>
      </c>
      <c r="E160" s="219" t="s">
        <v>280</v>
      </c>
      <c r="F160" s="220" t="s">
        <v>281</v>
      </c>
      <c r="G160" s="221" t="s">
        <v>149</v>
      </c>
      <c r="H160" s="222">
        <v>2.7999999999999998</v>
      </c>
      <c r="I160" s="223"/>
      <c r="J160" s="224">
        <f>ROUND(I160*H160,2)</f>
        <v>0</v>
      </c>
      <c r="K160" s="225"/>
      <c r="L160" s="43"/>
      <c r="M160" s="226" t="s">
        <v>1</v>
      </c>
      <c r="N160" s="227" t="s">
        <v>41</v>
      </c>
      <c r="O160" s="90"/>
      <c r="P160" s="228">
        <f>O160*H160</f>
        <v>0</v>
      </c>
      <c r="Q160" s="228">
        <v>0.0040200000000000001</v>
      </c>
      <c r="R160" s="228">
        <f>Q160*H160</f>
        <v>0.011256</v>
      </c>
      <c r="S160" s="228">
        <v>0</v>
      </c>
      <c r="T160" s="229">
        <f>S160*H160</f>
        <v>0</v>
      </c>
      <c r="U160" s="37"/>
      <c r="V160" s="37"/>
      <c r="W160" s="37"/>
      <c r="X160" s="37"/>
      <c r="Y160" s="37"/>
      <c r="Z160" s="37"/>
      <c r="AA160" s="37"/>
      <c r="AB160" s="37"/>
      <c r="AC160" s="37"/>
      <c r="AD160" s="37"/>
      <c r="AE160" s="37"/>
      <c r="AR160" s="230" t="s">
        <v>91</v>
      </c>
      <c r="AT160" s="230" t="s">
        <v>134</v>
      </c>
      <c r="AU160" s="230" t="s">
        <v>85</v>
      </c>
      <c r="AY160" s="16" t="s">
        <v>131</v>
      </c>
      <c r="BE160" s="231">
        <f>IF(N160="základní",J160,0)</f>
        <v>0</v>
      </c>
      <c r="BF160" s="231">
        <f>IF(N160="snížená",J160,0)</f>
        <v>0</v>
      </c>
      <c r="BG160" s="231">
        <f>IF(N160="zákl. přenesená",J160,0)</f>
        <v>0</v>
      </c>
      <c r="BH160" s="231">
        <f>IF(N160="sníž. přenesená",J160,0)</f>
        <v>0</v>
      </c>
      <c r="BI160" s="231">
        <f>IF(N160="nulová",J160,0)</f>
        <v>0</v>
      </c>
      <c r="BJ160" s="16" t="s">
        <v>81</v>
      </c>
      <c r="BK160" s="231">
        <f>ROUND(I160*H160,2)</f>
        <v>0</v>
      </c>
      <c r="BL160" s="16" t="s">
        <v>91</v>
      </c>
      <c r="BM160" s="230" t="s">
        <v>282</v>
      </c>
    </row>
    <row r="161" s="13" customFormat="1">
      <c r="A161" s="13"/>
      <c r="B161" s="232"/>
      <c r="C161" s="233"/>
      <c r="D161" s="234" t="s">
        <v>139</v>
      </c>
      <c r="E161" s="235" t="s">
        <v>1</v>
      </c>
      <c r="F161" s="236" t="s">
        <v>283</v>
      </c>
      <c r="G161" s="233"/>
      <c r="H161" s="237">
        <v>2.7999999999999998</v>
      </c>
      <c r="I161" s="238"/>
      <c r="J161" s="233"/>
      <c r="K161" s="233"/>
      <c r="L161" s="239"/>
      <c r="M161" s="240"/>
      <c r="N161" s="241"/>
      <c r="O161" s="241"/>
      <c r="P161" s="241"/>
      <c r="Q161" s="241"/>
      <c r="R161" s="241"/>
      <c r="S161" s="241"/>
      <c r="T161" s="242"/>
      <c r="U161" s="13"/>
      <c r="V161" s="13"/>
      <c r="W161" s="13"/>
      <c r="X161" s="13"/>
      <c r="Y161" s="13"/>
      <c r="Z161" s="13"/>
      <c r="AA161" s="13"/>
      <c r="AB161" s="13"/>
      <c r="AC161" s="13"/>
      <c r="AD161" s="13"/>
      <c r="AE161" s="13"/>
      <c r="AT161" s="243" t="s">
        <v>139</v>
      </c>
      <c r="AU161" s="243" t="s">
        <v>85</v>
      </c>
      <c r="AV161" s="13" t="s">
        <v>85</v>
      </c>
      <c r="AW161" s="13" t="s">
        <v>32</v>
      </c>
      <c r="AX161" s="13" t="s">
        <v>81</v>
      </c>
      <c r="AY161" s="243" t="s">
        <v>131</v>
      </c>
    </row>
    <row r="162" s="14" customFormat="1">
      <c r="A162" s="14"/>
      <c r="B162" s="244"/>
      <c r="C162" s="245"/>
      <c r="D162" s="234" t="s">
        <v>139</v>
      </c>
      <c r="E162" s="246" t="s">
        <v>1</v>
      </c>
      <c r="F162" s="247" t="s">
        <v>284</v>
      </c>
      <c r="G162" s="245"/>
      <c r="H162" s="246" t="s">
        <v>1</v>
      </c>
      <c r="I162" s="248"/>
      <c r="J162" s="245"/>
      <c r="K162" s="245"/>
      <c r="L162" s="249"/>
      <c r="M162" s="250"/>
      <c r="N162" s="251"/>
      <c r="O162" s="251"/>
      <c r="P162" s="251"/>
      <c r="Q162" s="251"/>
      <c r="R162" s="251"/>
      <c r="S162" s="251"/>
      <c r="T162" s="252"/>
      <c r="U162" s="14"/>
      <c r="V162" s="14"/>
      <c r="W162" s="14"/>
      <c r="X162" s="14"/>
      <c r="Y162" s="14"/>
      <c r="Z162" s="14"/>
      <c r="AA162" s="14"/>
      <c r="AB162" s="14"/>
      <c r="AC162" s="14"/>
      <c r="AD162" s="14"/>
      <c r="AE162" s="14"/>
      <c r="AT162" s="253" t="s">
        <v>139</v>
      </c>
      <c r="AU162" s="253" t="s">
        <v>85</v>
      </c>
      <c r="AV162" s="14" t="s">
        <v>81</v>
      </c>
      <c r="AW162" s="14" t="s">
        <v>32</v>
      </c>
      <c r="AX162" s="14" t="s">
        <v>76</v>
      </c>
      <c r="AY162" s="253" t="s">
        <v>131</v>
      </c>
    </row>
    <row r="163" s="14" customFormat="1">
      <c r="A163" s="14"/>
      <c r="B163" s="244"/>
      <c r="C163" s="245"/>
      <c r="D163" s="234" t="s">
        <v>139</v>
      </c>
      <c r="E163" s="246" t="s">
        <v>1</v>
      </c>
      <c r="F163" s="247" t="s">
        <v>285</v>
      </c>
      <c r="G163" s="245"/>
      <c r="H163" s="246" t="s">
        <v>1</v>
      </c>
      <c r="I163" s="248"/>
      <c r="J163" s="245"/>
      <c r="K163" s="245"/>
      <c r="L163" s="249"/>
      <c r="M163" s="250"/>
      <c r="N163" s="251"/>
      <c r="O163" s="251"/>
      <c r="P163" s="251"/>
      <c r="Q163" s="251"/>
      <c r="R163" s="251"/>
      <c r="S163" s="251"/>
      <c r="T163" s="252"/>
      <c r="U163" s="14"/>
      <c r="V163" s="14"/>
      <c r="W163" s="14"/>
      <c r="X163" s="14"/>
      <c r="Y163" s="14"/>
      <c r="Z163" s="14"/>
      <c r="AA163" s="14"/>
      <c r="AB163" s="14"/>
      <c r="AC163" s="14"/>
      <c r="AD163" s="14"/>
      <c r="AE163" s="14"/>
      <c r="AT163" s="253" t="s">
        <v>139</v>
      </c>
      <c r="AU163" s="253" t="s">
        <v>85</v>
      </c>
      <c r="AV163" s="14" t="s">
        <v>81</v>
      </c>
      <c r="AW163" s="14" t="s">
        <v>32</v>
      </c>
      <c r="AX163" s="14" t="s">
        <v>76</v>
      </c>
      <c r="AY163" s="253" t="s">
        <v>131</v>
      </c>
    </row>
    <row r="164" s="12" customFormat="1" ht="22.8" customHeight="1">
      <c r="A164" s="12"/>
      <c r="B164" s="202"/>
      <c r="C164" s="203"/>
      <c r="D164" s="204" t="s">
        <v>75</v>
      </c>
      <c r="E164" s="216" t="s">
        <v>94</v>
      </c>
      <c r="F164" s="216" t="s">
        <v>286</v>
      </c>
      <c r="G164" s="203"/>
      <c r="H164" s="203"/>
      <c r="I164" s="206"/>
      <c r="J164" s="217">
        <f>BK164</f>
        <v>0</v>
      </c>
      <c r="K164" s="203"/>
      <c r="L164" s="208"/>
      <c r="M164" s="209"/>
      <c r="N164" s="210"/>
      <c r="O164" s="210"/>
      <c r="P164" s="211">
        <f>SUM(P165:P167)</f>
        <v>0</v>
      </c>
      <c r="Q164" s="210"/>
      <c r="R164" s="211">
        <f>SUM(R165:R167)</f>
        <v>0</v>
      </c>
      <c r="S164" s="210"/>
      <c r="T164" s="212">
        <f>SUM(T165:T167)</f>
        <v>0</v>
      </c>
      <c r="U164" s="12"/>
      <c r="V164" s="12"/>
      <c r="W164" s="12"/>
      <c r="X164" s="12"/>
      <c r="Y164" s="12"/>
      <c r="Z164" s="12"/>
      <c r="AA164" s="12"/>
      <c r="AB164" s="12"/>
      <c r="AC164" s="12"/>
      <c r="AD164" s="12"/>
      <c r="AE164" s="12"/>
      <c r="AR164" s="213" t="s">
        <v>81</v>
      </c>
      <c r="AT164" s="214" t="s">
        <v>75</v>
      </c>
      <c r="AU164" s="214" t="s">
        <v>81</v>
      </c>
      <c r="AY164" s="213" t="s">
        <v>131</v>
      </c>
      <c r="BK164" s="215">
        <f>SUM(BK165:BK167)</f>
        <v>0</v>
      </c>
    </row>
    <row r="165" s="2" customFormat="1" ht="22.2" customHeight="1">
      <c r="A165" s="37"/>
      <c r="B165" s="38"/>
      <c r="C165" s="218" t="s">
        <v>195</v>
      </c>
      <c r="D165" s="218" t="s">
        <v>134</v>
      </c>
      <c r="E165" s="219" t="s">
        <v>287</v>
      </c>
      <c r="F165" s="220" t="s">
        <v>288</v>
      </c>
      <c r="G165" s="221" t="s">
        <v>149</v>
      </c>
      <c r="H165" s="222">
        <v>6</v>
      </c>
      <c r="I165" s="223"/>
      <c r="J165" s="224">
        <f>ROUND(I165*H165,2)</f>
        <v>0</v>
      </c>
      <c r="K165" s="225"/>
      <c r="L165" s="43"/>
      <c r="M165" s="226" t="s">
        <v>1</v>
      </c>
      <c r="N165" s="227" t="s">
        <v>41</v>
      </c>
      <c r="O165" s="90"/>
      <c r="P165" s="228">
        <f>O165*H165</f>
        <v>0</v>
      </c>
      <c r="Q165" s="228">
        <v>0</v>
      </c>
      <c r="R165" s="228">
        <f>Q165*H165</f>
        <v>0</v>
      </c>
      <c r="S165" s="228">
        <v>0</v>
      </c>
      <c r="T165" s="229">
        <f>S165*H165</f>
        <v>0</v>
      </c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  <c r="AE165" s="37"/>
      <c r="AR165" s="230" t="s">
        <v>91</v>
      </c>
      <c r="AT165" s="230" t="s">
        <v>134</v>
      </c>
      <c r="AU165" s="230" t="s">
        <v>85</v>
      </c>
      <c r="AY165" s="16" t="s">
        <v>131</v>
      </c>
      <c r="BE165" s="231">
        <f>IF(N165="základní",J165,0)</f>
        <v>0</v>
      </c>
      <c r="BF165" s="231">
        <f>IF(N165="snížená",J165,0)</f>
        <v>0</v>
      </c>
      <c r="BG165" s="231">
        <f>IF(N165="zákl. přenesená",J165,0)</f>
        <v>0</v>
      </c>
      <c r="BH165" s="231">
        <f>IF(N165="sníž. přenesená",J165,0)</f>
        <v>0</v>
      </c>
      <c r="BI165" s="231">
        <f>IF(N165="nulová",J165,0)</f>
        <v>0</v>
      </c>
      <c r="BJ165" s="16" t="s">
        <v>81</v>
      </c>
      <c r="BK165" s="231">
        <f>ROUND(I165*H165,2)</f>
        <v>0</v>
      </c>
      <c r="BL165" s="16" t="s">
        <v>91</v>
      </c>
      <c r="BM165" s="230" t="s">
        <v>289</v>
      </c>
    </row>
    <row r="166" s="13" customFormat="1">
      <c r="A166" s="13"/>
      <c r="B166" s="232"/>
      <c r="C166" s="233"/>
      <c r="D166" s="234" t="s">
        <v>139</v>
      </c>
      <c r="E166" s="235" t="s">
        <v>1</v>
      </c>
      <c r="F166" s="236" t="s">
        <v>97</v>
      </c>
      <c r="G166" s="233"/>
      <c r="H166" s="237">
        <v>6</v>
      </c>
      <c r="I166" s="238"/>
      <c r="J166" s="233"/>
      <c r="K166" s="233"/>
      <c r="L166" s="239"/>
      <c r="M166" s="240"/>
      <c r="N166" s="241"/>
      <c r="O166" s="241"/>
      <c r="P166" s="241"/>
      <c r="Q166" s="241"/>
      <c r="R166" s="241"/>
      <c r="S166" s="241"/>
      <c r="T166" s="242"/>
      <c r="U166" s="13"/>
      <c r="V166" s="13"/>
      <c r="W166" s="13"/>
      <c r="X166" s="13"/>
      <c r="Y166" s="13"/>
      <c r="Z166" s="13"/>
      <c r="AA166" s="13"/>
      <c r="AB166" s="13"/>
      <c r="AC166" s="13"/>
      <c r="AD166" s="13"/>
      <c r="AE166" s="13"/>
      <c r="AT166" s="243" t="s">
        <v>139</v>
      </c>
      <c r="AU166" s="243" t="s">
        <v>85</v>
      </c>
      <c r="AV166" s="13" t="s">
        <v>85</v>
      </c>
      <c r="AW166" s="13" t="s">
        <v>32</v>
      </c>
      <c r="AX166" s="13" t="s">
        <v>81</v>
      </c>
      <c r="AY166" s="243" t="s">
        <v>131</v>
      </c>
    </row>
    <row r="167" s="14" customFormat="1">
      <c r="A167" s="14"/>
      <c r="B167" s="244"/>
      <c r="C167" s="245"/>
      <c r="D167" s="234" t="s">
        <v>139</v>
      </c>
      <c r="E167" s="246" t="s">
        <v>1</v>
      </c>
      <c r="F167" s="247" t="s">
        <v>290</v>
      </c>
      <c r="G167" s="245"/>
      <c r="H167" s="246" t="s">
        <v>1</v>
      </c>
      <c r="I167" s="248"/>
      <c r="J167" s="245"/>
      <c r="K167" s="245"/>
      <c r="L167" s="249"/>
      <c r="M167" s="250"/>
      <c r="N167" s="251"/>
      <c r="O167" s="251"/>
      <c r="P167" s="251"/>
      <c r="Q167" s="251"/>
      <c r="R167" s="251"/>
      <c r="S167" s="251"/>
      <c r="T167" s="252"/>
      <c r="U167" s="14"/>
      <c r="V167" s="14"/>
      <c r="W167" s="14"/>
      <c r="X167" s="14"/>
      <c r="Y167" s="14"/>
      <c r="Z167" s="14"/>
      <c r="AA167" s="14"/>
      <c r="AB167" s="14"/>
      <c r="AC167" s="14"/>
      <c r="AD167" s="14"/>
      <c r="AE167" s="14"/>
      <c r="AT167" s="253" t="s">
        <v>139</v>
      </c>
      <c r="AU167" s="253" t="s">
        <v>85</v>
      </c>
      <c r="AV167" s="14" t="s">
        <v>81</v>
      </c>
      <c r="AW167" s="14" t="s">
        <v>32</v>
      </c>
      <c r="AX167" s="14" t="s">
        <v>76</v>
      </c>
      <c r="AY167" s="253" t="s">
        <v>131</v>
      </c>
    </row>
    <row r="168" s="12" customFormat="1" ht="22.8" customHeight="1">
      <c r="A168" s="12"/>
      <c r="B168" s="202"/>
      <c r="C168" s="203"/>
      <c r="D168" s="204" t="s">
        <v>75</v>
      </c>
      <c r="E168" s="216" t="s">
        <v>175</v>
      </c>
      <c r="F168" s="216" t="s">
        <v>291</v>
      </c>
      <c r="G168" s="203"/>
      <c r="H168" s="203"/>
      <c r="I168" s="206"/>
      <c r="J168" s="217">
        <f>BK168</f>
        <v>0</v>
      </c>
      <c r="K168" s="203"/>
      <c r="L168" s="208"/>
      <c r="M168" s="209"/>
      <c r="N168" s="210"/>
      <c r="O168" s="210"/>
      <c r="P168" s="211">
        <f>SUM(P169:P173)</f>
        <v>0</v>
      </c>
      <c r="Q168" s="210"/>
      <c r="R168" s="211">
        <f>SUM(R169:R173)</f>
        <v>0.011590999999999999</v>
      </c>
      <c r="S168" s="210"/>
      <c r="T168" s="212">
        <f>SUM(T169:T173)</f>
        <v>0</v>
      </c>
      <c r="U168" s="12"/>
      <c r="V168" s="12"/>
      <c r="W168" s="12"/>
      <c r="X168" s="12"/>
      <c r="Y168" s="12"/>
      <c r="Z168" s="12"/>
      <c r="AA168" s="12"/>
      <c r="AB168" s="12"/>
      <c r="AC168" s="12"/>
      <c r="AD168" s="12"/>
      <c r="AE168" s="12"/>
      <c r="AR168" s="213" t="s">
        <v>81</v>
      </c>
      <c r="AT168" s="214" t="s">
        <v>75</v>
      </c>
      <c r="AU168" s="214" t="s">
        <v>81</v>
      </c>
      <c r="AY168" s="213" t="s">
        <v>131</v>
      </c>
      <c r="BK168" s="215">
        <f>SUM(BK169:BK173)</f>
        <v>0</v>
      </c>
    </row>
    <row r="169" s="2" customFormat="1" ht="22.2" customHeight="1">
      <c r="A169" s="37"/>
      <c r="B169" s="38"/>
      <c r="C169" s="218" t="s">
        <v>8</v>
      </c>
      <c r="D169" s="218" t="s">
        <v>134</v>
      </c>
      <c r="E169" s="219" t="s">
        <v>292</v>
      </c>
      <c r="F169" s="220" t="s">
        <v>293</v>
      </c>
      <c r="G169" s="221" t="s">
        <v>137</v>
      </c>
      <c r="H169" s="222">
        <v>1</v>
      </c>
      <c r="I169" s="223"/>
      <c r="J169" s="224">
        <f>ROUND(I169*H169,2)</f>
        <v>0</v>
      </c>
      <c r="K169" s="225"/>
      <c r="L169" s="43"/>
      <c r="M169" s="226" t="s">
        <v>1</v>
      </c>
      <c r="N169" s="227" t="s">
        <v>41</v>
      </c>
      <c r="O169" s="90"/>
      <c r="P169" s="228">
        <f>O169*H169</f>
        <v>0</v>
      </c>
      <c r="Q169" s="228">
        <v>2.0000000000000002E-05</v>
      </c>
      <c r="R169" s="228">
        <f>Q169*H169</f>
        <v>2.0000000000000002E-05</v>
      </c>
      <c r="S169" s="228">
        <v>0</v>
      </c>
      <c r="T169" s="229">
        <f>S169*H169</f>
        <v>0</v>
      </c>
      <c r="U169" s="37"/>
      <c r="V169" s="37"/>
      <c r="W169" s="37"/>
      <c r="X169" s="37"/>
      <c r="Y169" s="37"/>
      <c r="Z169" s="37"/>
      <c r="AA169" s="37"/>
      <c r="AB169" s="37"/>
      <c r="AC169" s="37"/>
      <c r="AD169" s="37"/>
      <c r="AE169" s="37"/>
      <c r="AR169" s="230" t="s">
        <v>91</v>
      </c>
      <c r="AT169" s="230" t="s">
        <v>134</v>
      </c>
      <c r="AU169" s="230" t="s">
        <v>85</v>
      </c>
      <c r="AY169" s="16" t="s">
        <v>131</v>
      </c>
      <c r="BE169" s="231">
        <f>IF(N169="základní",J169,0)</f>
        <v>0</v>
      </c>
      <c r="BF169" s="231">
        <f>IF(N169="snížená",J169,0)</f>
        <v>0</v>
      </c>
      <c r="BG169" s="231">
        <f>IF(N169="zákl. přenesená",J169,0)</f>
        <v>0</v>
      </c>
      <c r="BH169" s="231">
        <f>IF(N169="sníž. přenesená",J169,0)</f>
        <v>0</v>
      </c>
      <c r="BI169" s="231">
        <f>IF(N169="nulová",J169,0)</f>
        <v>0</v>
      </c>
      <c r="BJ169" s="16" t="s">
        <v>81</v>
      </c>
      <c r="BK169" s="231">
        <f>ROUND(I169*H169,2)</f>
        <v>0</v>
      </c>
      <c r="BL169" s="16" t="s">
        <v>91</v>
      </c>
      <c r="BM169" s="230" t="s">
        <v>294</v>
      </c>
    </row>
    <row r="170" s="13" customFormat="1">
      <c r="A170" s="13"/>
      <c r="B170" s="232"/>
      <c r="C170" s="233"/>
      <c r="D170" s="234" t="s">
        <v>139</v>
      </c>
      <c r="E170" s="235" t="s">
        <v>1</v>
      </c>
      <c r="F170" s="236" t="s">
        <v>81</v>
      </c>
      <c r="G170" s="233"/>
      <c r="H170" s="237">
        <v>1</v>
      </c>
      <c r="I170" s="238"/>
      <c r="J170" s="233"/>
      <c r="K170" s="233"/>
      <c r="L170" s="239"/>
      <c r="M170" s="240"/>
      <c r="N170" s="241"/>
      <c r="O170" s="241"/>
      <c r="P170" s="241"/>
      <c r="Q170" s="241"/>
      <c r="R170" s="241"/>
      <c r="S170" s="241"/>
      <c r="T170" s="242"/>
      <c r="U170" s="13"/>
      <c r="V170" s="13"/>
      <c r="W170" s="13"/>
      <c r="X170" s="13"/>
      <c r="Y170" s="13"/>
      <c r="Z170" s="13"/>
      <c r="AA170" s="13"/>
      <c r="AB170" s="13"/>
      <c r="AC170" s="13"/>
      <c r="AD170" s="13"/>
      <c r="AE170" s="13"/>
      <c r="AT170" s="243" t="s">
        <v>139</v>
      </c>
      <c r="AU170" s="243" t="s">
        <v>85</v>
      </c>
      <c r="AV170" s="13" t="s">
        <v>85</v>
      </c>
      <c r="AW170" s="13" t="s">
        <v>32</v>
      </c>
      <c r="AX170" s="13" t="s">
        <v>81</v>
      </c>
      <c r="AY170" s="243" t="s">
        <v>131</v>
      </c>
    </row>
    <row r="171" s="14" customFormat="1">
      <c r="A171" s="14"/>
      <c r="B171" s="244"/>
      <c r="C171" s="245"/>
      <c r="D171" s="234" t="s">
        <v>139</v>
      </c>
      <c r="E171" s="246" t="s">
        <v>1</v>
      </c>
      <c r="F171" s="247" t="s">
        <v>295</v>
      </c>
      <c r="G171" s="245"/>
      <c r="H171" s="246" t="s">
        <v>1</v>
      </c>
      <c r="I171" s="248"/>
      <c r="J171" s="245"/>
      <c r="K171" s="245"/>
      <c r="L171" s="249"/>
      <c r="M171" s="250"/>
      <c r="N171" s="251"/>
      <c r="O171" s="251"/>
      <c r="P171" s="251"/>
      <c r="Q171" s="251"/>
      <c r="R171" s="251"/>
      <c r="S171" s="251"/>
      <c r="T171" s="252"/>
      <c r="U171" s="14"/>
      <c r="V171" s="14"/>
      <c r="W171" s="14"/>
      <c r="X171" s="14"/>
      <c r="Y171" s="14"/>
      <c r="Z171" s="14"/>
      <c r="AA171" s="14"/>
      <c r="AB171" s="14"/>
      <c r="AC171" s="14"/>
      <c r="AD171" s="14"/>
      <c r="AE171" s="14"/>
      <c r="AT171" s="253" t="s">
        <v>139</v>
      </c>
      <c r="AU171" s="253" t="s">
        <v>85</v>
      </c>
      <c r="AV171" s="14" t="s">
        <v>81</v>
      </c>
      <c r="AW171" s="14" t="s">
        <v>32</v>
      </c>
      <c r="AX171" s="14" t="s">
        <v>76</v>
      </c>
      <c r="AY171" s="253" t="s">
        <v>131</v>
      </c>
    </row>
    <row r="172" s="2" customFormat="1" ht="22.2" customHeight="1">
      <c r="A172" s="37"/>
      <c r="B172" s="38"/>
      <c r="C172" s="254" t="s">
        <v>205</v>
      </c>
      <c r="D172" s="254" t="s">
        <v>196</v>
      </c>
      <c r="E172" s="255" t="s">
        <v>296</v>
      </c>
      <c r="F172" s="256" t="s">
        <v>297</v>
      </c>
      <c r="G172" s="257" t="s">
        <v>137</v>
      </c>
      <c r="H172" s="258">
        <v>1.0149999999999999</v>
      </c>
      <c r="I172" s="259"/>
      <c r="J172" s="260">
        <f>ROUND(I172*H172,2)</f>
        <v>0</v>
      </c>
      <c r="K172" s="261"/>
      <c r="L172" s="262"/>
      <c r="M172" s="263" t="s">
        <v>1</v>
      </c>
      <c r="N172" s="264" t="s">
        <v>41</v>
      </c>
      <c r="O172" s="90"/>
      <c r="P172" s="228">
        <f>O172*H172</f>
        <v>0</v>
      </c>
      <c r="Q172" s="228">
        <v>0.0114</v>
      </c>
      <c r="R172" s="228">
        <f>Q172*H172</f>
        <v>0.011571</v>
      </c>
      <c r="S172" s="228">
        <v>0</v>
      </c>
      <c r="T172" s="229">
        <f>S172*H172</f>
        <v>0</v>
      </c>
      <c r="U172" s="37"/>
      <c r="V172" s="37"/>
      <c r="W172" s="37"/>
      <c r="X172" s="37"/>
      <c r="Y172" s="37"/>
      <c r="Z172" s="37"/>
      <c r="AA172" s="37"/>
      <c r="AB172" s="37"/>
      <c r="AC172" s="37"/>
      <c r="AD172" s="37"/>
      <c r="AE172" s="37"/>
      <c r="AR172" s="230" t="s">
        <v>175</v>
      </c>
      <c r="AT172" s="230" t="s">
        <v>196</v>
      </c>
      <c r="AU172" s="230" t="s">
        <v>85</v>
      </c>
      <c r="AY172" s="16" t="s">
        <v>131</v>
      </c>
      <c r="BE172" s="231">
        <f>IF(N172="základní",J172,0)</f>
        <v>0</v>
      </c>
      <c r="BF172" s="231">
        <f>IF(N172="snížená",J172,0)</f>
        <v>0</v>
      </c>
      <c r="BG172" s="231">
        <f>IF(N172="zákl. přenesená",J172,0)</f>
        <v>0</v>
      </c>
      <c r="BH172" s="231">
        <f>IF(N172="sníž. přenesená",J172,0)</f>
        <v>0</v>
      </c>
      <c r="BI172" s="231">
        <f>IF(N172="nulová",J172,0)</f>
        <v>0</v>
      </c>
      <c r="BJ172" s="16" t="s">
        <v>81</v>
      </c>
      <c r="BK172" s="231">
        <f>ROUND(I172*H172,2)</f>
        <v>0</v>
      </c>
      <c r="BL172" s="16" t="s">
        <v>91</v>
      </c>
      <c r="BM172" s="230" t="s">
        <v>298</v>
      </c>
    </row>
    <row r="173" s="13" customFormat="1">
      <c r="A173" s="13"/>
      <c r="B173" s="232"/>
      <c r="C173" s="233"/>
      <c r="D173" s="234" t="s">
        <v>139</v>
      </c>
      <c r="E173" s="233"/>
      <c r="F173" s="236" t="s">
        <v>299</v>
      </c>
      <c r="G173" s="233"/>
      <c r="H173" s="237">
        <v>1.0149999999999999</v>
      </c>
      <c r="I173" s="238"/>
      <c r="J173" s="233"/>
      <c r="K173" s="233"/>
      <c r="L173" s="239"/>
      <c r="M173" s="240"/>
      <c r="N173" s="241"/>
      <c r="O173" s="241"/>
      <c r="P173" s="241"/>
      <c r="Q173" s="241"/>
      <c r="R173" s="241"/>
      <c r="S173" s="241"/>
      <c r="T173" s="242"/>
      <c r="U173" s="13"/>
      <c r="V173" s="13"/>
      <c r="W173" s="13"/>
      <c r="X173" s="13"/>
      <c r="Y173" s="13"/>
      <c r="Z173" s="13"/>
      <c r="AA173" s="13"/>
      <c r="AB173" s="13"/>
      <c r="AC173" s="13"/>
      <c r="AD173" s="13"/>
      <c r="AE173" s="13"/>
      <c r="AT173" s="243" t="s">
        <v>139</v>
      </c>
      <c r="AU173" s="243" t="s">
        <v>85</v>
      </c>
      <c r="AV173" s="13" t="s">
        <v>85</v>
      </c>
      <c r="AW173" s="13" t="s">
        <v>4</v>
      </c>
      <c r="AX173" s="13" t="s">
        <v>81</v>
      </c>
      <c r="AY173" s="243" t="s">
        <v>131</v>
      </c>
    </row>
    <row r="174" s="12" customFormat="1" ht="22.8" customHeight="1">
      <c r="A174" s="12"/>
      <c r="B174" s="202"/>
      <c r="C174" s="203"/>
      <c r="D174" s="204" t="s">
        <v>75</v>
      </c>
      <c r="E174" s="216" t="s">
        <v>132</v>
      </c>
      <c r="F174" s="216" t="s">
        <v>300</v>
      </c>
      <c r="G174" s="203"/>
      <c r="H174" s="203"/>
      <c r="I174" s="206"/>
      <c r="J174" s="217">
        <f>BK174</f>
        <v>0</v>
      </c>
      <c r="K174" s="203"/>
      <c r="L174" s="208"/>
      <c r="M174" s="209"/>
      <c r="N174" s="210"/>
      <c r="O174" s="210"/>
      <c r="P174" s="211">
        <f>SUM(P175:P188)</f>
        <v>0</v>
      </c>
      <c r="Q174" s="210"/>
      <c r="R174" s="211">
        <f>SUM(R175:R188)</f>
        <v>0.042912000000000006</v>
      </c>
      <c r="S174" s="210"/>
      <c r="T174" s="212">
        <f>SUM(T175:T188)</f>
        <v>0</v>
      </c>
      <c r="U174" s="12"/>
      <c r="V174" s="12"/>
      <c r="W174" s="12"/>
      <c r="X174" s="12"/>
      <c r="Y174" s="12"/>
      <c r="Z174" s="12"/>
      <c r="AA174" s="12"/>
      <c r="AB174" s="12"/>
      <c r="AC174" s="12"/>
      <c r="AD174" s="12"/>
      <c r="AE174" s="12"/>
      <c r="AR174" s="213" t="s">
        <v>81</v>
      </c>
      <c r="AT174" s="214" t="s">
        <v>75</v>
      </c>
      <c r="AU174" s="214" t="s">
        <v>81</v>
      </c>
      <c r="AY174" s="213" t="s">
        <v>131</v>
      </c>
      <c r="BK174" s="215">
        <f>SUM(BK175:BK188)</f>
        <v>0</v>
      </c>
    </row>
    <row r="175" s="2" customFormat="1" ht="14.4" customHeight="1">
      <c r="A175" s="37"/>
      <c r="B175" s="38"/>
      <c r="C175" s="218" t="s">
        <v>210</v>
      </c>
      <c r="D175" s="218" t="s">
        <v>134</v>
      </c>
      <c r="E175" s="219" t="s">
        <v>91</v>
      </c>
      <c r="F175" s="220" t="s">
        <v>301</v>
      </c>
      <c r="G175" s="221" t="s">
        <v>302</v>
      </c>
      <c r="H175" s="222">
        <v>1</v>
      </c>
      <c r="I175" s="223"/>
      <c r="J175" s="224">
        <f>ROUND(I175*H175,2)</f>
        <v>0</v>
      </c>
      <c r="K175" s="225"/>
      <c r="L175" s="43"/>
      <c r="M175" s="226" t="s">
        <v>1</v>
      </c>
      <c r="N175" s="227" t="s">
        <v>41</v>
      </c>
      <c r="O175" s="90"/>
      <c r="P175" s="228">
        <f>O175*H175</f>
        <v>0</v>
      </c>
      <c r="Q175" s="228">
        <v>0</v>
      </c>
      <c r="R175" s="228">
        <f>Q175*H175</f>
        <v>0</v>
      </c>
      <c r="S175" s="228">
        <v>0</v>
      </c>
      <c r="T175" s="229">
        <f>S175*H175</f>
        <v>0</v>
      </c>
      <c r="U175" s="37"/>
      <c r="V175" s="37"/>
      <c r="W175" s="37"/>
      <c r="X175" s="37"/>
      <c r="Y175" s="37"/>
      <c r="Z175" s="37"/>
      <c r="AA175" s="37"/>
      <c r="AB175" s="37"/>
      <c r="AC175" s="37"/>
      <c r="AD175" s="37"/>
      <c r="AE175" s="37"/>
      <c r="AR175" s="230" t="s">
        <v>91</v>
      </c>
      <c r="AT175" s="230" t="s">
        <v>134</v>
      </c>
      <c r="AU175" s="230" t="s">
        <v>85</v>
      </c>
      <c r="AY175" s="16" t="s">
        <v>131</v>
      </c>
      <c r="BE175" s="231">
        <f>IF(N175="základní",J175,0)</f>
        <v>0</v>
      </c>
      <c r="BF175" s="231">
        <f>IF(N175="snížená",J175,0)</f>
        <v>0</v>
      </c>
      <c r="BG175" s="231">
        <f>IF(N175="zákl. přenesená",J175,0)</f>
        <v>0</v>
      </c>
      <c r="BH175" s="231">
        <f>IF(N175="sníž. přenesená",J175,0)</f>
        <v>0</v>
      </c>
      <c r="BI175" s="231">
        <f>IF(N175="nulová",J175,0)</f>
        <v>0</v>
      </c>
      <c r="BJ175" s="16" t="s">
        <v>81</v>
      </c>
      <c r="BK175" s="231">
        <f>ROUND(I175*H175,2)</f>
        <v>0</v>
      </c>
      <c r="BL175" s="16" t="s">
        <v>91</v>
      </c>
      <c r="BM175" s="230" t="s">
        <v>303</v>
      </c>
    </row>
    <row r="176" s="13" customFormat="1">
      <c r="A176" s="13"/>
      <c r="B176" s="232"/>
      <c r="C176" s="233"/>
      <c r="D176" s="234" t="s">
        <v>139</v>
      </c>
      <c r="E176" s="235" t="s">
        <v>1</v>
      </c>
      <c r="F176" s="236" t="s">
        <v>81</v>
      </c>
      <c r="G176" s="233"/>
      <c r="H176" s="237">
        <v>1</v>
      </c>
      <c r="I176" s="238"/>
      <c r="J176" s="233"/>
      <c r="K176" s="233"/>
      <c r="L176" s="239"/>
      <c r="M176" s="240"/>
      <c r="N176" s="241"/>
      <c r="O176" s="241"/>
      <c r="P176" s="241"/>
      <c r="Q176" s="241"/>
      <c r="R176" s="241"/>
      <c r="S176" s="241"/>
      <c r="T176" s="242"/>
      <c r="U176" s="13"/>
      <c r="V176" s="13"/>
      <c r="W176" s="13"/>
      <c r="X176" s="13"/>
      <c r="Y176" s="13"/>
      <c r="Z176" s="13"/>
      <c r="AA176" s="13"/>
      <c r="AB176" s="13"/>
      <c r="AC176" s="13"/>
      <c r="AD176" s="13"/>
      <c r="AE176" s="13"/>
      <c r="AT176" s="243" t="s">
        <v>139</v>
      </c>
      <c r="AU176" s="243" t="s">
        <v>85</v>
      </c>
      <c r="AV176" s="13" t="s">
        <v>85</v>
      </c>
      <c r="AW176" s="13" t="s">
        <v>32</v>
      </c>
      <c r="AX176" s="13" t="s">
        <v>81</v>
      </c>
      <c r="AY176" s="243" t="s">
        <v>131</v>
      </c>
    </row>
    <row r="177" s="14" customFormat="1">
      <c r="A177" s="14"/>
      <c r="B177" s="244"/>
      <c r="C177" s="245"/>
      <c r="D177" s="234" t="s">
        <v>139</v>
      </c>
      <c r="E177" s="246" t="s">
        <v>1</v>
      </c>
      <c r="F177" s="247" t="s">
        <v>304</v>
      </c>
      <c r="G177" s="245"/>
      <c r="H177" s="246" t="s">
        <v>1</v>
      </c>
      <c r="I177" s="248"/>
      <c r="J177" s="245"/>
      <c r="K177" s="245"/>
      <c r="L177" s="249"/>
      <c r="M177" s="250"/>
      <c r="N177" s="251"/>
      <c r="O177" s="251"/>
      <c r="P177" s="251"/>
      <c r="Q177" s="251"/>
      <c r="R177" s="251"/>
      <c r="S177" s="251"/>
      <c r="T177" s="252"/>
      <c r="U177" s="14"/>
      <c r="V177" s="14"/>
      <c r="W177" s="14"/>
      <c r="X177" s="14"/>
      <c r="Y177" s="14"/>
      <c r="Z177" s="14"/>
      <c r="AA177" s="14"/>
      <c r="AB177" s="14"/>
      <c r="AC177" s="14"/>
      <c r="AD177" s="14"/>
      <c r="AE177" s="14"/>
      <c r="AT177" s="253" t="s">
        <v>139</v>
      </c>
      <c r="AU177" s="253" t="s">
        <v>85</v>
      </c>
      <c r="AV177" s="14" t="s">
        <v>81</v>
      </c>
      <c r="AW177" s="14" t="s">
        <v>32</v>
      </c>
      <c r="AX177" s="14" t="s">
        <v>76</v>
      </c>
      <c r="AY177" s="253" t="s">
        <v>131</v>
      </c>
    </row>
    <row r="178" s="2" customFormat="1" ht="14.4" customHeight="1">
      <c r="A178" s="37"/>
      <c r="B178" s="38"/>
      <c r="C178" s="254" t="s">
        <v>214</v>
      </c>
      <c r="D178" s="254" t="s">
        <v>196</v>
      </c>
      <c r="E178" s="255" t="s">
        <v>91</v>
      </c>
      <c r="F178" s="256" t="s">
        <v>305</v>
      </c>
      <c r="G178" s="257" t="s">
        <v>302</v>
      </c>
      <c r="H178" s="258">
        <v>1</v>
      </c>
      <c r="I178" s="259"/>
      <c r="J178" s="260">
        <f>ROUND(I178*H178,2)</f>
        <v>0</v>
      </c>
      <c r="K178" s="261"/>
      <c r="L178" s="262"/>
      <c r="M178" s="263" t="s">
        <v>1</v>
      </c>
      <c r="N178" s="264" t="s">
        <v>41</v>
      </c>
      <c r="O178" s="90"/>
      <c r="P178" s="228">
        <f>O178*H178</f>
        <v>0</v>
      </c>
      <c r="Q178" s="228">
        <v>0</v>
      </c>
      <c r="R178" s="228">
        <f>Q178*H178</f>
        <v>0</v>
      </c>
      <c r="S178" s="228">
        <v>0</v>
      </c>
      <c r="T178" s="229">
        <f>S178*H178</f>
        <v>0</v>
      </c>
      <c r="U178" s="37"/>
      <c r="V178" s="37"/>
      <c r="W178" s="37"/>
      <c r="X178" s="37"/>
      <c r="Y178" s="37"/>
      <c r="Z178" s="37"/>
      <c r="AA178" s="37"/>
      <c r="AB178" s="37"/>
      <c r="AC178" s="37"/>
      <c r="AD178" s="37"/>
      <c r="AE178" s="37"/>
      <c r="AR178" s="230" t="s">
        <v>175</v>
      </c>
      <c r="AT178" s="230" t="s">
        <v>196</v>
      </c>
      <c r="AU178" s="230" t="s">
        <v>85</v>
      </c>
      <c r="AY178" s="16" t="s">
        <v>131</v>
      </c>
      <c r="BE178" s="231">
        <f>IF(N178="základní",J178,0)</f>
        <v>0</v>
      </c>
      <c r="BF178" s="231">
        <f>IF(N178="snížená",J178,0)</f>
        <v>0</v>
      </c>
      <c r="BG178" s="231">
        <f>IF(N178="zákl. přenesená",J178,0)</f>
        <v>0</v>
      </c>
      <c r="BH178" s="231">
        <f>IF(N178="sníž. přenesená",J178,0)</f>
        <v>0</v>
      </c>
      <c r="BI178" s="231">
        <f>IF(N178="nulová",J178,0)</f>
        <v>0</v>
      </c>
      <c r="BJ178" s="16" t="s">
        <v>81</v>
      </c>
      <c r="BK178" s="231">
        <f>ROUND(I178*H178,2)</f>
        <v>0</v>
      </c>
      <c r="BL178" s="16" t="s">
        <v>91</v>
      </c>
      <c r="BM178" s="230" t="s">
        <v>306</v>
      </c>
    </row>
    <row r="179" s="13" customFormat="1">
      <c r="A179" s="13"/>
      <c r="B179" s="232"/>
      <c r="C179" s="233"/>
      <c r="D179" s="234" t="s">
        <v>139</v>
      </c>
      <c r="E179" s="235" t="s">
        <v>1</v>
      </c>
      <c r="F179" s="236" t="s">
        <v>81</v>
      </c>
      <c r="G179" s="233"/>
      <c r="H179" s="237">
        <v>1</v>
      </c>
      <c r="I179" s="238"/>
      <c r="J179" s="233"/>
      <c r="K179" s="233"/>
      <c r="L179" s="239"/>
      <c r="M179" s="240"/>
      <c r="N179" s="241"/>
      <c r="O179" s="241"/>
      <c r="P179" s="241"/>
      <c r="Q179" s="241"/>
      <c r="R179" s="241"/>
      <c r="S179" s="241"/>
      <c r="T179" s="242"/>
      <c r="U179" s="13"/>
      <c r="V179" s="13"/>
      <c r="W179" s="13"/>
      <c r="X179" s="13"/>
      <c r="Y179" s="13"/>
      <c r="Z179" s="13"/>
      <c r="AA179" s="13"/>
      <c r="AB179" s="13"/>
      <c r="AC179" s="13"/>
      <c r="AD179" s="13"/>
      <c r="AE179" s="13"/>
      <c r="AT179" s="243" t="s">
        <v>139</v>
      </c>
      <c r="AU179" s="243" t="s">
        <v>85</v>
      </c>
      <c r="AV179" s="13" t="s">
        <v>85</v>
      </c>
      <c r="AW179" s="13" t="s">
        <v>32</v>
      </c>
      <c r="AX179" s="13" t="s">
        <v>81</v>
      </c>
      <c r="AY179" s="243" t="s">
        <v>131</v>
      </c>
    </row>
    <row r="180" s="14" customFormat="1">
      <c r="A180" s="14"/>
      <c r="B180" s="244"/>
      <c r="C180" s="245"/>
      <c r="D180" s="234" t="s">
        <v>139</v>
      </c>
      <c r="E180" s="246" t="s">
        <v>1</v>
      </c>
      <c r="F180" s="247" t="s">
        <v>307</v>
      </c>
      <c r="G180" s="245"/>
      <c r="H180" s="246" t="s">
        <v>1</v>
      </c>
      <c r="I180" s="248"/>
      <c r="J180" s="245"/>
      <c r="K180" s="245"/>
      <c r="L180" s="249"/>
      <c r="M180" s="250"/>
      <c r="N180" s="251"/>
      <c r="O180" s="251"/>
      <c r="P180" s="251"/>
      <c r="Q180" s="251"/>
      <c r="R180" s="251"/>
      <c r="S180" s="251"/>
      <c r="T180" s="252"/>
      <c r="U180" s="14"/>
      <c r="V180" s="14"/>
      <c r="W180" s="14"/>
      <c r="X180" s="14"/>
      <c r="Y180" s="14"/>
      <c r="Z180" s="14"/>
      <c r="AA180" s="14"/>
      <c r="AB180" s="14"/>
      <c r="AC180" s="14"/>
      <c r="AD180" s="14"/>
      <c r="AE180" s="14"/>
      <c r="AT180" s="253" t="s">
        <v>139</v>
      </c>
      <c r="AU180" s="253" t="s">
        <v>85</v>
      </c>
      <c r="AV180" s="14" t="s">
        <v>81</v>
      </c>
      <c r="AW180" s="14" t="s">
        <v>32</v>
      </c>
      <c r="AX180" s="14" t="s">
        <v>76</v>
      </c>
      <c r="AY180" s="253" t="s">
        <v>131</v>
      </c>
    </row>
    <row r="181" s="2" customFormat="1" ht="14.4" customHeight="1">
      <c r="A181" s="37"/>
      <c r="B181" s="38"/>
      <c r="C181" s="218" t="s">
        <v>220</v>
      </c>
      <c r="D181" s="218" t="s">
        <v>134</v>
      </c>
      <c r="E181" s="219" t="s">
        <v>308</v>
      </c>
      <c r="F181" s="220" t="s">
        <v>309</v>
      </c>
      <c r="G181" s="221" t="s">
        <v>149</v>
      </c>
      <c r="H181" s="222">
        <v>1.6000000000000001</v>
      </c>
      <c r="I181" s="223"/>
      <c r="J181" s="224">
        <f>ROUND(I181*H181,2)</f>
        <v>0</v>
      </c>
      <c r="K181" s="225"/>
      <c r="L181" s="43"/>
      <c r="M181" s="226" t="s">
        <v>1</v>
      </c>
      <c r="N181" s="227" t="s">
        <v>41</v>
      </c>
      <c r="O181" s="90"/>
      <c r="P181" s="228">
        <f>O181*H181</f>
        <v>0</v>
      </c>
      <c r="Q181" s="228">
        <v>0.02682</v>
      </c>
      <c r="R181" s="228">
        <f>Q181*H181</f>
        <v>0.042912000000000006</v>
      </c>
      <c r="S181" s="228">
        <v>0</v>
      </c>
      <c r="T181" s="229">
        <f>S181*H181</f>
        <v>0</v>
      </c>
      <c r="U181" s="37"/>
      <c r="V181" s="37"/>
      <c r="W181" s="37"/>
      <c r="X181" s="37"/>
      <c r="Y181" s="37"/>
      <c r="Z181" s="37"/>
      <c r="AA181" s="37"/>
      <c r="AB181" s="37"/>
      <c r="AC181" s="37"/>
      <c r="AD181" s="37"/>
      <c r="AE181" s="37"/>
      <c r="AR181" s="230" t="s">
        <v>91</v>
      </c>
      <c r="AT181" s="230" t="s">
        <v>134</v>
      </c>
      <c r="AU181" s="230" t="s">
        <v>85</v>
      </c>
      <c r="AY181" s="16" t="s">
        <v>131</v>
      </c>
      <c r="BE181" s="231">
        <f>IF(N181="základní",J181,0)</f>
        <v>0</v>
      </c>
      <c r="BF181" s="231">
        <f>IF(N181="snížená",J181,0)</f>
        <v>0</v>
      </c>
      <c r="BG181" s="231">
        <f>IF(N181="zákl. přenesená",J181,0)</f>
        <v>0</v>
      </c>
      <c r="BH181" s="231">
        <f>IF(N181="sníž. přenesená",J181,0)</f>
        <v>0</v>
      </c>
      <c r="BI181" s="231">
        <f>IF(N181="nulová",J181,0)</f>
        <v>0</v>
      </c>
      <c r="BJ181" s="16" t="s">
        <v>81</v>
      </c>
      <c r="BK181" s="231">
        <f>ROUND(I181*H181,2)</f>
        <v>0</v>
      </c>
      <c r="BL181" s="16" t="s">
        <v>91</v>
      </c>
      <c r="BM181" s="230" t="s">
        <v>310</v>
      </c>
    </row>
    <row r="182" s="13" customFormat="1">
      <c r="A182" s="13"/>
      <c r="B182" s="232"/>
      <c r="C182" s="233"/>
      <c r="D182" s="234" t="s">
        <v>139</v>
      </c>
      <c r="E182" s="235" t="s">
        <v>1</v>
      </c>
      <c r="F182" s="236" t="s">
        <v>311</v>
      </c>
      <c r="G182" s="233"/>
      <c r="H182" s="237">
        <v>1.6000000000000001</v>
      </c>
      <c r="I182" s="238"/>
      <c r="J182" s="233"/>
      <c r="K182" s="233"/>
      <c r="L182" s="239"/>
      <c r="M182" s="240"/>
      <c r="N182" s="241"/>
      <c r="O182" s="241"/>
      <c r="P182" s="241"/>
      <c r="Q182" s="241"/>
      <c r="R182" s="241"/>
      <c r="S182" s="241"/>
      <c r="T182" s="242"/>
      <c r="U182" s="13"/>
      <c r="V182" s="13"/>
      <c r="W182" s="13"/>
      <c r="X182" s="13"/>
      <c r="Y182" s="13"/>
      <c r="Z182" s="13"/>
      <c r="AA182" s="13"/>
      <c r="AB182" s="13"/>
      <c r="AC182" s="13"/>
      <c r="AD182" s="13"/>
      <c r="AE182" s="13"/>
      <c r="AT182" s="243" t="s">
        <v>139</v>
      </c>
      <c r="AU182" s="243" t="s">
        <v>85</v>
      </c>
      <c r="AV182" s="13" t="s">
        <v>85</v>
      </c>
      <c r="AW182" s="13" t="s">
        <v>32</v>
      </c>
      <c r="AX182" s="13" t="s">
        <v>81</v>
      </c>
      <c r="AY182" s="243" t="s">
        <v>131</v>
      </c>
    </row>
    <row r="183" s="14" customFormat="1">
      <c r="A183" s="14"/>
      <c r="B183" s="244"/>
      <c r="C183" s="245"/>
      <c r="D183" s="234" t="s">
        <v>139</v>
      </c>
      <c r="E183" s="246" t="s">
        <v>1</v>
      </c>
      <c r="F183" s="247" t="s">
        <v>312</v>
      </c>
      <c r="G183" s="245"/>
      <c r="H183" s="246" t="s">
        <v>1</v>
      </c>
      <c r="I183" s="248"/>
      <c r="J183" s="245"/>
      <c r="K183" s="245"/>
      <c r="L183" s="249"/>
      <c r="M183" s="250"/>
      <c r="N183" s="251"/>
      <c r="O183" s="251"/>
      <c r="P183" s="251"/>
      <c r="Q183" s="251"/>
      <c r="R183" s="251"/>
      <c r="S183" s="251"/>
      <c r="T183" s="252"/>
      <c r="U183" s="14"/>
      <c r="V183" s="14"/>
      <c r="W183" s="14"/>
      <c r="X183" s="14"/>
      <c r="Y183" s="14"/>
      <c r="Z183" s="14"/>
      <c r="AA183" s="14"/>
      <c r="AB183" s="14"/>
      <c r="AC183" s="14"/>
      <c r="AD183" s="14"/>
      <c r="AE183" s="14"/>
      <c r="AT183" s="253" t="s">
        <v>139</v>
      </c>
      <c r="AU183" s="253" t="s">
        <v>85</v>
      </c>
      <c r="AV183" s="14" t="s">
        <v>81</v>
      </c>
      <c r="AW183" s="14" t="s">
        <v>32</v>
      </c>
      <c r="AX183" s="14" t="s">
        <v>76</v>
      </c>
      <c r="AY183" s="253" t="s">
        <v>131</v>
      </c>
    </row>
    <row r="184" s="2" customFormat="1" ht="22.2" customHeight="1">
      <c r="A184" s="37"/>
      <c r="B184" s="38"/>
      <c r="C184" s="254" t="s">
        <v>211</v>
      </c>
      <c r="D184" s="254" t="s">
        <v>196</v>
      </c>
      <c r="E184" s="255" t="s">
        <v>313</v>
      </c>
      <c r="F184" s="256" t="s">
        <v>314</v>
      </c>
      <c r="G184" s="257" t="s">
        <v>137</v>
      </c>
      <c r="H184" s="258">
        <v>2.2000000000000002</v>
      </c>
      <c r="I184" s="259"/>
      <c r="J184" s="260">
        <f>ROUND(I184*H184,2)</f>
        <v>0</v>
      </c>
      <c r="K184" s="261"/>
      <c r="L184" s="262"/>
      <c r="M184" s="263" t="s">
        <v>1</v>
      </c>
      <c r="N184" s="264" t="s">
        <v>41</v>
      </c>
      <c r="O184" s="90"/>
      <c r="P184" s="228">
        <f>O184*H184</f>
        <v>0</v>
      </c>
      <c r="Q184" s="228">
        <v>0</v>
      </c>
      <c r="R184" s="228">
        <f>Q184*H184</f>
        <v>0</v>
      </c>
      <c r="S184" s="228">
        <v>0</v>
      </c>
      <c r="T184" s="229">
        <f>S184*H184</f>
        <v>0</v>
      </c>
      <c r="U184" s="37"/>
      <c r="V184" s="37"/>
      <c r="W184" s="37"/>
      <c r="X184" s="37"/>
      <c r="Y184" s="37"/>
      <c r="Z184" s="37"/>
      <c r="AA184" s="37"/>
      <c r="AB184" s="37"/>
      <c r="AC184" s="37"/>
      <c r="AD184" s="37"/>
      <c r="AE184" s="37"/>
      <c r="AR184" s="230" t="s">
        <v>175</v>
      </c>
      <c r="AT184" s="230" t="s">
        <v>196</v>
      </c>
      <c r="AU184" s="230" t="s">
        <v>85</v>
      </c>
      <c r="AY184" s="16" t="s">
        <v>131</v>
      </c>
      <c r="BE184" s="231">
        <f>IF(N184="základní",J184,0)</f>
        <v>0</v>
      </c>
      <c r="BF184" s="231">
        <f>IF(N184="snížená",J184,0)</f>
        <v>0</v>
      </c>
      <c r="BG184" s="231">
        <f>IF(N184="zákl. přenesená",J184,0)</f>
        <v>0</v>
      </c>
      <c r="BH184" s="231">
        <f>IF(N184="sníž. přenesená",J184,0)</f>
        <v>0</v>
      </c>
      <c r="BI184" s="231">
        <f>IF(N184="nulová",J184,0)</f>
        <v>0</v>
      </c>
      <c r="BJ184" s="16" t="s">
        <v>81</v>
      </c>
      <c r="BK184" s="231">
        <f>ROUND(I184*H184,2)</f>
        <v>0</v>
      </c>
      <c r="BL184" s="16" t="s">
        <v>91</v>
      </c>
      <c r="BM184" s="230" t="s">
        <v>315</v>
      </c>
    </row>
    <row r="185" s="13" customFormat="1">
      <c r="A185" s="13"/>
      <c r="B185" s="232"/>
      <c r="C185" s="233"/>
      <c r="D185" s="234" t="s">
        <v>139</v>
      </c>
      <c r="E185" s="235" t="s">
        <v>1</v>
      </c>
      <c r="F185" s="236" t="s">
        <v>316</v>
      </c>
      <c r="G185" s="233"/>
      <c r="H185" s="237">
        <v>2.2000000000000002</v>
      </c>
      <c r="I185" s="238"/>
      <c r="J185" s="233"/>
      <c r="K185" s="233"/>
      <c r="L185" s="239"/>
      <c r="M185" s="240"/>
      <c r="N185" s="241"/>
      <c r="O185" s="241"/>
      <c r="P185" s="241"/>
      <c r="Q185" s="241"/>
      <c r="R185" s="241"/>
      <c r="S185" s="241"/>
      <c r="T185" s="242"/>
      <c r="U185" s="13"/>
      <c r="V185" s="13"/>
      <c r="W185" s="13"/>
      <c r="X185" s="13"/>
      <c r="Y185" s="13"/>
      <c r="Z185" s="13"/>
      <c r="AA185" s="13"/>
      <c r="AB185" s="13"/>
      <c r="AC185" s="13"/>
      <c r="AD185" s="13"/>
      <c r="AE185" s="13"/>
      <c r="AT185" s="243" t="s">
        <v>139</v>
      </c>
      <c r="AU185" s="243" t="s">
        <v>85</v>
      </c>
      <c r="AV185" s="13" t="s">
        <v>85</v>
      </c>
      <c r="AW185" s="13" t="s">
        <v>32</v>
      </c>
      <c r="AX185" s="13" t="s">
        <v>81</v>
      </c>
      <c r="AY185" s="243" t="s">
        <v>131</v>
      </c>
    </row>
    <row r="186" s="2" customFormat="1" ht="14.4" customHeight="1">
      <c r="A186" s="37"/>
      <c r="B186" s="38"/>
      <c r="C186" s="254" t="s">
        <v>317</v>
      </c>
      <c r="D186" s="254" t="s">
        <v>196</v>
      </c>
      <c r="E186" s="255" t="s">
        <v>94</v>
      </c>
      <c r="F186" s="256" t="s">
        <v>318</v>
      </c>
      <c r="G186" s="257" t="s">
        <v>137</v>
      </c>
      <c r="H186" s="258">
        <v>2.2000000000000002</v>
      </c>
      <c r="I186" s="259"/>
      <c r="J186" s="260">
        <f>ROUND(I186*H186,2)</f>
        <v>0</v>
      </c>
      <c r="K186" s="261"/>
      <c r="L186" s="262"/>
      <c r="M186" s="263" t="s">
        <v>1</v>
      </c>
      <c r="N186" s="264" t="s">
        <v>41</v>
      </c>
      <c r="O186" s="90"/>
      <c r="P186" s="228">
        <f>O186*H186</f>
        <v>0</v>
      </c>
      <c r="Q186" s="228">
        <v>0</v>
      </c>
      <c r="R186" s="228">
        <f>Q186*H186</f>
        <v>0</v>
      </c>
      <c r="S186" s="228">
        <v>0</v>
      </c>
      <c r="T186" s="229">
        <f>S186*H186</f>
        <v>0</v>
      </c>
      <c r="U186" s="37"/>
      <c r="V186" s="37"/>
      <c r="W186" s="37"/>
      <c r="X186" s="37"/>
      <c r="Y186" s="37"/>
      <c r="Z186" s="37"/>
      <c r="AA186" s="37"/>
      <c r="AB186" s="37"/>
      <c r="AC186" s="37"/>
      <c r="AD186" s="37"/>
      <c r="AE186" s="37"/>
      <c r="AR186" s="230" t="s">
        <v>175</v>
      </c>
      <c r="AT186" s="230" t="s">
        <v>196</v>
      </c>
      <c r="AU186" s="230" t="s">
        <v>85</v>
      </c>
      <c r="AY186" s="16" t="s">
        <v>131</v>
      </c>
      <c r="BE186" s="231">
        <f>IF(N186="základní",J186,0)</f>
        <v>0</v>
      </c>
      <c r="BF186" s="231">
        <f>IF(N186="snížená",J186,0)</f>
        <v>0</v>
      </c>
      <c r="BG186" s="231">
        <f>IF(N186="zákl. přenesená",J186,0)</f>
        <v>0</v>
      </c>
      <c r="BH186" s="231">
        <f>IF(N186="sníž. přenesená",J186,0)</f>
        <v>0</v>
      </c>
      <c r="BI186" s="231">
        <f>IF(N186="nulová",J186,0)</f>
        <v>0</v>
      </c>
      <c r="BJ186" s="16" t="s">
        <v>81</v>
      </c>
      <c r="BK186" s="231">
        <f>ROUND(I186*H186,2)</f>
        <v>0</v>
      </c>
      <c r="BL186" s="16" t="s">
        <v>91</v>
      </c>
      <c r="BM186" s="230" t="s">
        <v>319</v>
      </c>
    </row>
    <row r="187" s="13" customFormat="1">
      <c r="A187" s="13"/>
      <c r="B187" s="232"/>
      <c r="C187" s="233"/>
      <c r="D187" s="234" t="s">
        <v>139</v>
      </c>
      <c r="E187" s="235" t="s">
        <v>1</v>
      </c>
      <c r="F187" s="236" t="s">
        <v>316</v>
      </c>
      <c r="G187" s="233"/>
      <c r="H187" s="237">
        <v>2.2000000000000002</v>
      </c>
      <c r="I187" s="238"/>
      <c r="J187" s="233"/>
      <c r="K187" s="233"/>
      <c r="L187" s="239"/>
      <c r="M187" s="240"/>
      <c r="N187" s="241"/>
      <c r="O187" s="241"/>
      <c r="P187" s="241"/>
      <c r="Q187" s="241"/>
      <c r="R187" s="241"/>
      <c r="S187" s="241"/>
      <c r="T187" s="242"/>
      <c r="U187" s="13"/>
      <c r="V187" s="13"/>
      <c r="W187" s="13"/>
      <c r="X187" s="13"/>
      <c r="Y187" s="13"/>
      <c r="Z187" s="13"/>
      <c r="AA187" s="13"/>
      <c r="AB187" s="13"/>
      <c r="AC187" s="13"/>
      <c r="AD187" s="13"/>
      <c r="AE187" s="13"/>
      <c r="AT187" s="243" t="s">
        <v>139</v>
      </c>
      <c r="AU187" s="243" t="s">
        <v>85</v>
      </c>
      <c r="AV187" s="13" t="s">
        <v>85</v>
      </c>
      <c r="AW187" s="13" t="s">
        <v>32</v>
      </c>
      <c r="AX187" s="13" t="s">
        <v>81</v>
      </c>
      <c r="AY187" s="243" t="s">
        <v>131</v>
      </c>
    </row>
    <row r="188" s="14" customFormat="1">
      <c r="A188" s="14"/>
      <c r="B188" s="244"/>
      <c r="C188" s="245"/>
      <c r="D188" s="234" t="s">
        <v>139</v>
      </c>
      <c r="E188" s="246" t="s">
        <v>1</v>
      </c>
      <c r="F188" s="247" t="s">
        <v>320</v>
      </c>
      <c r="G188" s="245"/>
      <c r="H188" s="246" t="s">
        <v>1</v>
      </c>
      <c r="I188" s="248"/>
      <c r="J188" s="245"/>
      <c r="K188" s="245"/>
      <c r="L188" s="249"/>
      <c r="M188" s="250"/>
      <c r="N188" s="251"/>
      <c r="O188" s="251"/>
      <c r="P188" s="251"/>
      <c r="Q188" s="251"/>
      <c r="R188" s="251"/>
      <c r="S188" s="251"/>
      <c r="T188" s="252"/>
      <c r="U188" s="14"/>
      <c r="V188" s="14"/>
      <c r="W188" s="14"/>
      <c r="X188" s="14"/>
      <c r="Y188" s="14"/>
      <c r="Z188" s="14"/>
      <c r="AA188" s="14"/>
      <c r="AB188" s="14"/>
      <c r="AC188" s="14"/>
      <c r="AD188" s="14"/>
      <c r="AE188" s="14"/>
      <c r="AT188" s="253" t="s">
        <v>139</v>
      </c>
      <c r="AU188" s="253" t="s">
        <v>85</v>
      </c>
      <c r="AV188" s="14" t="s">
        <v>81</v>
      </c>
      <c r="AW188" s="14" t="s">
        <v>32</v>
      </c>
      <c r="AX188" s="14" t="s">
        <v>76</v>
      </c>
      <c r="AY188" s="253" t="s">
        <v>131</v>
      </c>
    </row>
    <row r="189" s="12" customFormat="1" ht="22.8" customHeight="1">
      <c r="A189" s="12"/>
      <c r="B189" s="202"/>
      <c r="C189" s="203"/>
      <c r="D189" s="204" t="s">
        <v>75</v>
      </c>
      <c r="E189" s="216" t="s">
        <v>321</v>
      </c>
      <c r="F189" s="216" t="s">
        <v>322</v>
      </c>
      <c r="G189" s="203"/>
      <c r="H189" s="203"/>
      <c r="I189" s="206"/>
      <c r="J189" s="217">
        <f>BK189</f>
        <v>0</v>
      </c>
      <c r="K189" s="203"/>
      <c r="L189" s="208"/>
      <c r="M189" s="209"/>
      <c r="N189" s="210"/>
      <c r="O189" s="210"/>
      <c r="P189" s="211">
        <f>P190</f>
        <v>0</v>
      </c>
      <c r="Q189" s="210"/>
      <c r="R189" s="211">
        <f>R190</f>
        <v>0</v>
      </c>
      <c r="S189" s="210"/>
      <c r="T189" s="212">
        <f>T190</f>
        <v>0</v>
      </c>
      <c r="U189" s="12"/>
      <c r="V189" s="12"/>
      <c r="W189" s="12"/>
      <c r="X189" s="12"/>
      <c r="Y189" s="12"/>
      <c r="Z189" s="12"/>
      <c r="AA189" s="12"/>
      <c r="AB189" s="12"/>
      <c r="AC189" s="12"/>
      <c r="AD189" s="12"/>
      <c r="AE189" s="12"/>
      <c r="AR189" s="213" t="s">
        <v>81</v>
      </c>
      <c r="AT189" s="214" t="s">
        <v>75</v>
      </c>
      <c r="AU189" s="214" t="s">
        <v>81</v>
      </c>
      <c r="AY189" s="213" t="s">
        <v>131</v>
      </c>
      <c r="BK189" s="215">
        <f>BK190</f>
        <v>0</v>
      </c>
    </row>
    <row r="190" s="2" customFormat="1" ht="19.8" customHeight="1">
      <c r="A190" s="37"/>
      <c r="B190" s="38"/>
      <c r="C190" s="218" t="s">
        <v>323</v>
      </c>
      <c r="D190" s="218" t="s">
        <v>134</v>
      </c>
      <c r="E190" s="219" t="s">
        <v>324</v>
      </c>
      <c r="F190" s="220" t="s">
        <v>325</v>
      </c>
      <c r="G190" s="221" t="s">
        <v>173</v>
      </c>
      <c r="H190" s="222">
        <v>5.4169999999999998</v>
      </c>
      <c r="I190" s="223"/>
      <c r="J190" s="224">
        <f>ROUND(I190*H190,2)</f>
        <v>0</v>
      </c>
      <c r="K190" s="225"/>
      <c r="L190" s="43"/>
      <c r="M190" s="270" t="s">
        <v>1</v>
      </c>
      <c r="N190" s="271" t="s">
        <v>41</v>
      </c>
      <c r="O190" s="267"/>
      <c r="P190" s="268">
        <f>O190*H190</f>
        <v>0</v>
      </c>
      <c r="Q190" s="268">
        <v>0</v>
      </c>
      <c r="R190" s="268">
        <f>Q190*H190</f>
        <v>0</v>
      </c>
      <c r="S190" s="268">
        <v>0</v>
      </c>
      <c r="T190" s="269">
        <f>S190*H190</f>
        <v>0</v>
      </c>
      <c r="U190" s="37"/>
      <c r="V190" s="37"/>
      <c r="W190" s="37"/>
      <c r="X190" s="37"/>
      <c r="Y190" s="37"/>
      <c r="Z190" s="37"/>
      <c r="AA190" s="37"/>
      <c r="AB190" s="37"/>
      <c r="AC190" s="37"/>
      <c r="AD190" s="37"/>
      <c r="AE190" s="37"/>
      <c r="AR190" s="230" t="s">
        <v>91</v>
      </c>
      <c r="AT190" s="230" t="s">
        <v>134</v>
      </c>
      <c r="AU190" s="230" t="s">
        <v>85</v>
      </c>
      <c r="AY190" s="16" t="s">
        <v>131</v>
      </c>
      <c r="BE190" s="231">
        <f>IF(N190="základní",J190,0)</f>
        <v>0</v>
      </c>
      <c r="BF190" s="231">
        <f>IF(N190="snížená",J190,0)</f>
        <v>0</v>
      </c>
      <c r="BG190" s="231">
        <f>IF(N190="zákl. přenesená",J190,0)</f>
        <v>0</v>
      </c>
      <c r="BH190" s="231">
        <f>IF(N190="sníž. přenesená",J190,0)</f>
        <v>0</v>
      </c>
      <c r="BI190" s="231">
        <f>IF(N190="nulová",J190,0)</f>
        <v>0</v>
      </c>
      <c r="BJ190" s="16" t="s">
        <v>81</v>
      </c>
      <c r="BK190" s="231">
        <f>ROUND(I190*H190,2)</f>
        <v>0</v>
      </c>
      <c r="BL190" s="16" t="s">
        <v>91</v>
      </c>
      <c r="BM190" s="230" t="s">
        <v>326</v>
      </c>
    </row>
    <row r="191" s="2" customFormat="1" ht="6.96" customHeight="1">
      <c r="A191" s="37"/>
      <c r="B191" s="65"/>
      <c r="C191" s="66"/>
      <c r="D191" s="66"/>
      <c r="E191" s="66"/>
      <c r="F191" s="66"/>
      <c r="G191" s="66"/>
      <c r="H191" s="66"/>
      <c r="I191" s="66"/>
      <c r="J191" s="66"/>
      <c r="K191" s="66"/>
      <c r="L191" s="43"/>
      <c r="M191" s="37"/>
      <c r="O191" s="37"/>
      <c r="P191" s="37"/>
      <c r="Q191" s="37"/>
      <c r="R191" s="37"/>
      <c r="S191" s="37"/>
      <c r="T191" s="37"/>
      <c r="U191" s="37"/>
      <c r="V191" s="37"/>
      <c r="W191" s="37"/>
      <c r="X191" s="37"/>
      <c r="Y191" s="37"/>
      <c r="Z191" s="37"/>
      <c r="AA191" s="37"/>
      <c r="AB191" s="37"/>
      <c r="AC191" s="37"/>
      <c r="AD191" s="37"/>
      <c r="AE191" s="37"/>
    </row>
  </sheetData>
  <sheetProtection sheet="1" autoFilter="0" formatColumns="0" formatRows="0" objects="1" scenarios="1" spinCount="100000" saltValue="2DsfqSPXhIgn/dAd+34DrNUXOijM9tNstSQlagZnRm+goxagH2dWK97ZN8YDh0XSPafwZj3DFWqUcGiCnC9+Qw==" hashValue="e/okIbJzHvYHVax+vKt1moprS+9pPPIU7KSIAF2DuDHSaJZR1vFontkztBYXRHlbaTrIY4yIGYSb60kkuu97FA==" algorithmName="SHA-512" password="CC35"/>
  <autoFilter ref="C124:K190"/>
  <mergeCells count="9">
    <mergeCell ref="E7:H7"/>
    <mergeCell ref="E9:H9"/>
    <mergeCell ref="E18:H18"/>
    <mergeCell ref="E27:H27"/>
    <mergeCell ref="E85:H85"/>
    <mergeCell ref="E87:H87"/>
    <mergeCell ref="E115:H115"/>
    <mergeCell ref="E117:H117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851563" style="1" customWidth="1"/>
    <col min="2" max="2" width="1.148438" style="1" customWidth="1"/>
    <col min="3" max="3" width="4.421875" style="1" customWidth="1"/>
    <col min="4" max="4" width="4.574219" style="1" customWidth="1"/>
    <col min="5" max="5" width="18.28125" style="1" customWidth="1"/>
    <col min="6" max="6" width="54.42188" style="1" customWidth="1"/>
    <col min="7" max="7" width="8.003906" style="1" customWidth="1"/>
    <col min="8" max="8" width="15.00391" style="1" customWidth="1"/>
    <col min="9" max="9" width="16.85156" style="1" customWidth="1"/>
    <col min="10" max="10" width="23.85156" style="1" customWidth="1"/>
    <col min="11" max="11" width="23.85156" style="1" hidden="1" customWidth="1"/>
    <col min="12" max="12" width="10.00391" style="1" customWidth="1"/>
    <col min="13" max="13" width="11.57422" style="1" hidden="1" customWidth="1"/>
    <col min="14" max="14" width="9.140625" style="1" hidden="1"/>
    <col min="15" max="15" width="15.14063" style="1" hidden="1" customWidth="1"/>
    <col min="16" max="16" width="15.14063" style="1" hidden="1" customWidth="1"/>
    <col min="17" max="17" width="15.14063" style="1" hidden="1" customWidth="1"/>
    <col min="18" max="18" width="15.14063" style="1" hidden="1" customWidth="1"/>
    <col min="19" max="19" width="15.14063" style="1" hidden="1" customWidth="1"/>
    <col min="20" max="20" width="15.14063" style="1" hidden="1" customWidth="1"/>
    <col min="21" max="21" width="17.42188" style="1" hidden="1" customWidth="1"/>
    <col min="22" max="22" width="13.14063" style="1" customWidth="1"/>
    <col min="23" max="23" width="17.42188" style="1" customWidth="1"/>
    <col min="24" max="24" width="13.14063" style="1" customWidth="1"/>
    <col min="25" max="25" width="16.00391" style="1" customWidth="1"/>
    <col min="26" max="26" width="11.71094" style="1" customWidth="1"/>
    <col min="27" max="27" width="16.00391" style="1" customWidth="1"/>
    <col min="28" max="28" width="17.42188" style="1" customWidth="1"/>
    <col min="29" max="29" width="11.71094" style="1" customWidth="1"/>
    <col min="30" max="30" width="16.00391" style="1" customWidth="1"/>
    <col min="31" max="31" width="17.42188" style="1" customWidth="1"/>
    <col min="44" max="44" width="9.140625" style="1" hidden="1"/>
    <col min="45" max="45" width="9.140625" style="1" hidden="1"/>
    <col min="46" max="46" width="9.140625" style="1" hidden="1"/>
    <col min="47" max="47" width="9.140625" style="1" hidden="1"/>
    <col min="48" max="48" width="9.140625" style="1" hidden="1"/>
    <col min="49" max="49" width="9.140625" style="1" hidden="1"/>
    <col min="50" max="50" width="9.140625" style="1" hidden="1"/>
    <col min="51" max="51" width="9.140625" style="1" hidden="1"/>
    <col min="52" max="52" width="9.140625" style="1" hidden="1"/>
    <col min="53" max="53" width="9.140625" style="1" hidden="1"/>
    <col min="54" max="54" width="9.140625" style="1" hidden="1"/>
    <col min="55" max="55" width="9.140625" style="1" hidden="1"/>
    <col min="56" max="56" width="9.140625" style="1" hidden="1"/>
    <col min="57" max="57" width="9.140625" style="1" hidden="1"/>
    <col min="58" max="58" width="9.140625" style="1" hidden="1"/>
    <col min="59" max="59" width="9.140625" style="1" hidden="1"/>
    <col min="60" max="60" width="9.140625" style="1" hidden="1"/>
    <col min="61" max="61" width="9.140625" style="1" hidden="1"/>
    <col min="62" max="62" width="9.140625" style="1" hidden="1"/>
    <col min="63" max="63" width="9.140625" style="1" hidden="1"/>
    <col min="64" max="64" width="9.140625" style="1" hidden="1"/>
    <col min="65" max="65" width="9.140625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6" t="s">
        <v>90</v>
      </c>
    </row>
    <row r="3" s="1" customFormat="1" ht="6.96" customHeight="1">
      <c r="B3" s="135"/>
      <c r="C3" s="136"/>
      <c r="D3" s="136"/>
      <c r="E3" s="136"/>
      <c r="F3" s="136"/>
      <c r="G3" s="136"/>
      <c r="H3" s="136"/>
      <c r="I3" s="136"/>
      <c r="J3" s="136"/>
      <c r="K3" s="136"/>
      <c r="L3" s="19"/>
      <c r="AT3" s="16" t="s">
        <v>85</v>
      </c>
    </row>
    <row r="4" s="1" customFormat="1" ht="24.96" customHeight="1">
      <c r="B4" s="19"/>
      <c r="D4" s="137" t="s">
        <v>103</v>
      </c>
      <c r="L4" s="19"/>
      <c r="M4" s="138" t="s">
        <v>10</v>
      </c>
      <c r="AT4" s="16" t="s">
        <v>4</v>
      </c>
    </row>
    <row r="5" s="1" customFormat="1" ht="6.96" customHeight="1">
      <c r="B5" s="19"/>
      <c r="L5" s="19"/>
    </row>
    <row r="6" s="1" customFormat="1" ht="12" customHeight="1">
      <c r="B6" s="19"/>
      <c r="D6" s="139" t="s">
        <v>16</v>
      </c>
      <c r="L6" s="19"/>
    </row>
    <row r="7" s="1" customFormat="1" ht="27" customHeight="1">
      <c r="B7" s="19"/>
      <c r="E7" s="140" t="str">
        <f>'Rekapitulace stavby'!K6</f>
        <v>Rekonstrukce MVN na pozemku p.č. 1360/4 v obci Nesměřice u Zruče nad Sázavou</v>
      </c>
      <c r="F7" s="139"/>
      <c r="G7" s="139"/>
      <c r="H7" s="139"/>
      <c r="L7" s="19"/>
    </row>
    <row r="8" s="2" customFormat="1" ht="12" customHeight="1">
      <c r="A8" s="37"/>
      <c r="B8" s="43"/>
      <c r="C8" s="37"/>
      <c r="D8" s="139" t="s">
        <v>104</v>
      </c>
      <c r="E8" s="37"/>
      <c r="F8" s="37"/>
      <c r="G8" s="37"/>
      <c r="H8" s="37"/>
      <c r="I8" s="37"/>
      <c r="J8" s="37"/>
      <c r="K8" s="37"/>
      <c r="L8" s="62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</row>
    <row r="9" s="2" customFormat="1" ht="15.6" customHeight="1">
      <c r="A9" s="37"/>
      <c r="B9" s="43"/>
      <c r="C9" s="37"/>
      <c r="D9" s="37"/>
      <c r="E9" s="141" t="s">
        <v>327</v>
      </c>
      <c r="F9" s="37"/>
      <c r="G9" s="37"/>
      <c r="H9" s="37"/>
      <c r="I9" s="37"/>
      <c r="J9" s="37"/>
      <c r="K9" s="37"/>
      <c r="L9" s="62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</row>
    <row r="10" s="2" customFormat="1">
      <c r="A10" s="37"/>
      <c r="B10" s="43"/>
      <c r="C10" s="37"/>
      <c r="D10" s="37"/>
      <c r="E10" s="37"/>
      <c r="F10" s="37"/>
      <c r="G10" s="37"/>
      <c r="H10" s="37"/>
      <c r="I10" s="37"/>
      <c r="J10" s="37"/>
      <c r="K10" s="37"/>
      <c r="L10" s="62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</row>
    <row r="11" s="2" customFormat="1" ht="12" customHeight="1">
      <c r="A11" s="37"/>
      <c r="B11" s="43"/>
      <c r="C11" s="37"/>
      <c r="D11" s="139" t="s">
        <v>18</v>
      </c>
      <c r="E11" s="37"/>
      <c r="F11" s="142" t="s">
        <v>1</v>
      </c>
      <c r="G11" s="37"/>
      <c r="H11" s="37"/>
      <c r="I11" s="139" t="s">
        <v>19</v>
      </c>
      <c r="J11" s="142" t="s">
        <v>1</v>
      </c>
      <c r="K11" s="37"/>
      <c r="L11" s="62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</row>
    <row r="12" s="2" customFormat="1" ht="12" customHeight="1">
      <c r="A12" s="37"/>
      <c r="B12" s="43"/>
      <c r="C12" s="37"/>
      <c r="D12" s="139" t="s">
        <v>20</v>
      </c>
      <c r="E12" s="37"/>
      <c r="F12" s="142" t="s">
        <v>21</v>
      </c>
      <c r="G12" s="37"/>
      <c r="H12" s="37"/>
      <c r="I12" s="139" t="s">
        <v>22</v>
      </c>
      <c r="J12" s="143" t="str">
        <f>'Rekapitulace stavby'!AN8</f>
        <v>14. 9. 2023</v>
      </c>
      <c r="K12" s="37"/>
      <c r="L12" s="62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</row>
    <row r="13" s="2" customFormat="1" ht="10.8" customHeight="1">
      <c r="A13" s="37"/>
      <c r="B13" s="43"/>
      <c r="C13" s="37"/>
      <c r="D13" s="37"/>
      <c r="E13" s="37"/>
      <c r="F13" s="37"/>
      <c r="G13" s="37"/>
      <c r="H13" s="37"/>
      <c r="I13" s="37"/>
      <c r="J13" s="37"/>
      <c r="K13" s="37"/>
      <c r="L13" s="62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</row>
    <row r="14" s="2" customFormat="1" ht="12" customHeight="1">
      <c r="A14" s="37"/>
      <c r="B14" s="43"/>
      <c r="C14" s="37"/>
      <c r="D14" s="139" t="s">
        <v>24</v>
      </c>
      <c r="E14" s="37"/>
      <c r="F14" s="37"/>
      <c r="G14" s="37"/>
      <c r="H14" s="37"/>
      <c r="I14" s="139" t="s">
        <v>25</v>
      </c>
      <c r="J14" s="142" t="s">
        <v>1</v>
      </c>
      <c r="K14" s="37"/>
      <c r="L14" s="62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</row>
    <row r="15" s="2" customFormat="1" ht="18" customHeight="1">
      <c r="A15" s="37"/>
      <c r="B15" s="43"/>
      <c r="C15" s="37"/>
      <c r="D15" s="37"/>
      <c r="E15" s="142" t="s">
        <v>26</v>
      </c>
      <c r="F15" s="37"/>
      <c r="G15" s="37"/>
      <c r="H15" s="37"/>
      <c r="I15" s="139" t="s">
        <v>27</v>
      </c>
      <c r="J15" s="142" t="s">
        <v>1</v>
      </c>
      <c r="K15" s="37"/>
      <c r="L15" s="62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</row>
    <row r="16" s="2" customFormat="1" ht="6.96" customHeight="1">
      <c r="A16" s="37"/>
      <c r="B16" s="43"/>
      <c r="C16" s="37"/>
      <c r="D16" s="37"/>
      <c r="E16" s="37"/>
      <c r="F16" s="37"/>
      <c r="G16" s="37"/>
      <c r="H16" s="37"/>
      <c r="I16" s="37"/>
      <c r="J16" s="37"/>
      <c r="K16" s="37"/>
      <c r="L16" s="62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</row>
    <row r="17" s="2" customFormat="1" ht="12" customHeight="1">
      <c r="A17" s="37"/>
      <c r="B17" s="43"/>
      <c r="C17" s="37"/>
      <c r="D17" s="139" t="s">
        <v>28</v>
      </c>
      <c r="E17" s="37"/>
      <c r="F17" s="37"/>
      <c r="G17" s="37"/>
      <c r="H17" s="37"/>
      <c r="I17" s="139" t="s">
        <v>25</v>
      </c>
      <c r="J17" s="32" t="str">
        <f>'Rekapitulace stavby'!AN13</f>
        <v>Vyplň údaj</v>
      </c>
      <c r="K17" s="37"/>
      <c r="L17" s="62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</row>
    <row r="18" s="2" customFormat="1" ht="18" customHeight="1">
      <c r="A18" s="37"/>
      <c r="B18" s="43"/>
      <c r="C18" s="37"/>
      <c r="D18" s="37"/>
      <c r="E18" s="32" t="str">
        <f>'Rekapitulace stavby'!E14</f>
        <v>Vyplň údaj</v>
      </c>
      <c r="F18" s="142"/>
      <c r="G18" s="142"/>
      <c r="H18" s="142"/>
      <c r="I18" s="139" t="s">
        <v>27</v>
      </c>
      <c r="J18" s="32" t="str">
        <f>'Rekapitulace stavby'!AN14</f>
        <v>Vyplň údaj</v>
      </c>
      <c r="K18" s="37"/>
      <c r="L18" s="62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</row>
    <row r="19" s="2" customFormat="1" ht="6.96" customHeight="1">
      <c r="A19" s="37"/>
      <c r="B19" s="43"/>
      <c r="C19" s="37"/>
      <c r="D19" s="37"/>
      <c r="E19" s="37"/>
      <c r="F19" s="37"/>
      <c r="G19" s="37"/>
      <c r="H19" s="37"/>
      <c r="I19" s="37"/>
      <c r="J19" s="37"/>
      <c r="K19" s="37"/>
      <c r="L19" s="62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</row>
    <row r="20" s="2" customFormat="1" ht="12" customHeight="1">
      <c r="A20" s="37"/>
      <c r="B20" s="43"/>
      <c r="C20" s="37"/>
      <c r="D20" s="139" t="s">
        <v>30</v>
      </c>
      <c r="E20" s="37"/>
      <c r="F20" s="37"/>
      <c r="G20" s="37"/>
      <c r="H20" s="37"/>
      <c r="I20" s="139" t="s">
        <v>25</v>
      </c>
      <c r="J20" s="142" t="s">
        <v>1</v>
      </c>
      <c r="K20" s="37"/>
      <c r="L20" s="62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</row>
    <row r="21" s="2" customFormat="1" ht="18" customHeight="1">
      <c r="A21" s="37"/>
      <c r="B21" s="43"/>
      <c r="C21" s="37"/>
      <c r="D21" s="37"/>
      <c r="E21" s="142" t="s">
        <v>31</v>
      </c>
      <c r="F21" s="37"/>
      <c r="G21" s="37"/>
      <c r="H21" s="37"/>
      <c r="I21" s="139" t="s">
        <v>27</v>
      </c>
      <c r="J21" s="142" t="s">
        <v>1</v>
      </c>
      <c r="K21" s="37"/>
      <c r="L21" s="62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</row>
    <row r="22" s="2" customFormat="1" ht="6.96" customHeight="1">
      <c r="A22" s="37"/>
      <c r="B22" s="43"/>
      <c r="C22" s="37"/>
      <c r="D22" s="37"/>
      <c r="E22" s="37"/>
      <c r="F22" s="37"/>
      <c r="G22" s="37"/>
      <c r="H22" s="37"/>
      <c r="I22" s="37"/>
      <c r="J22" s="37"/>
      <c r="K22" s="37"/>
      <c r="L22" s="62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</row>
    <row r="23" s="2" customFormat="1" ht="12" customHeight="1">
      <c r="A23" s="37"/>
      <c r="B23" s="43"/>
      <c r="C23" s="37"/>
      <c r="D23" s="139" t="s">
        <v>33</v>
      </c>
      <c r="E23" s="37"/>
      <c r="F23" s="37"/>
      <c r="G23" s="37"/>
      <c r="H23" s="37"/>
      <c r="I23" s="139" t="s">
        <v>25</v>
      </c>
      <c r="J23" s="142" t="str">
        <f>IF('Rekapitulace stavby'!AN19="","",'Rekapitulace stavby'!AN19)</f>
        <v/>
      </c>
      <c r="K23" s="37"/>
      <c r="L23" s="62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</row>
    <row r="24" s="2" customFormat="1" ht="18" customHeight="1">
      <c r="A24" s="37"/>
      <c r="B24" s="43"/>
      <c r="C24" s="37"/>
      <c r="D24" s="37"/>
      <c r="E24" s="142" t="str">
        <f>IF('Rekapitulace stavby'!E20="","",'Rekapitulace stavby'!E20)</f>
        <v xml:space="preserve"> </v>
      </c>
      <c r="F24" s="37"/>
      <c r="G24" s="37"/>
      <c r="H24" s="37"/>
      <c r="I24" s="139" t="s">
        <v>27</v>
      </c>
      <c r="J24" s="142" t="str">
        <f>IF('Rekapitulace stavby'!AN20="","",'Rekapitulace stavby'!AN20)</f>
        <v/>
      </c>
      <c r="K24" s="37"/>
      <c r="L24" s="62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</row>
    <row r="25" s="2" customFormat="1" ht="6.96" customHeight="1">
      <c r="A25" s="37"/>
      <c r="B25" s="43"/>
      <c r="C25" s="37"/>
      <c r="D25" s="37"/>
      <c r="E25" s="37"/>
      <c r="F25" s="37"/>
      <c r="G25" s="37"/>
      <c r="H25" s="37"/>
      <c r="I25" s="37"/>
      <c r="J25" s="37"/>
      <c r="K25" s="37"/>
      <c r="L25" s="62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</row>
    <row r="26" s="2" customFormat="1" ht="12" customHeight="1">
      <c r="A26" s="37"/>
      <c r="B26" s="43"/>
      <c r="C26" s="37"/>
      <c r="D26" s="139" t="s">
        <v>35</v>
      </c>
      <c r="E26" s="37"/>
      <c r="F26" s="37"/>
      <c r="G26" s="37"/>
      <c r="H26" s="37"/>
      <c r="I26" s="37"/>
      <c r="J26" s="37"/>
      <c r="K26" s="37"/>
      <c r="L26" s="62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</row>
    <row r="27" s="8" customFormat="1" ht="14.4" customHeight="1">
      <c r="A27" s="144"/>
      <c r="B27" s="145"/>
      <c r="C27" s="144"/>
      <c r="D27" s="144"/>
      <c r="E27" s="146" t="s">
        <v>1</v>
      </c>
      <c r="F27" s="146"/>
      <c r="G27" s="146"/>
      <c r="H27" s="146"/>
      <c r="I27" s="144"/>
      <c r="J27" s="144"/>
      <c r="K27" s="144"/>
      <c r="L27" s="147"/>
      <c r="S27" s="144"/>
      <c r="T27" s="144"/>
      <c r="U27" s="144"/>
      <c r="V27" s="144"/>
      <c r="W27" s="144"/>
      <c r="X27" s="144"/>
      <c r="Y27" s="144"/>
      <c r="Z27" s="144"/>
      <c r="AA27" s="144"/>
      <c r="AB27" s="144"/>
      <c r="AC27" s="144"/>
      <c r="AD27" s="144"/>
      <c r="AE27" s="144"/>
    </row>
    <row r="28" s="2" customFormat="1" ht="6.96" customHeight="1">
      <c r="A28" s="37"/>
      <c r="B28" s="43"/>
      <c r="C28" s="37"/>
      <c r="D28" s="37"/>
      <c r="E28" s="37"/>
      <c r="F28" s="37"/>
      <c r="G28" s="37"/>
      <c r="H28" s="37"/>
      <c r="I28" s="37"/>
      <c r="J28" s="37"/>
      <c r="K28" s="37"/>
      <c r="L28" s="62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</row>
    <row r="29" s="2" customFormat="1" ht="6.96" customHeight="1">
      <c r="A29" s="37"/>
      <c r="B29" s="43"/>
      <c r="C29" s="37"/>
      <c r="D29" s="148"/>
      <c r="E29" s="148"/>
      <c r="F29" s="148"/>
      <c r="G29" s="148"/>
      <c r="H29" s="148"/>
      <c r="I29" s="148"/>
      <c r="J29" s="148"/>
      <c r="K29" s="148"/>
      <c r="L29" s="62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</row>
    <row r="30" s="2" customFormat="1" ht="25.44" customHeight="1">
      <c r="A30" s="37"/>
      <c r="B30" s="43"/>
      <c r="C30" s="37"/>
      <c r="D30" s="149" t="s">
        <v>36</v>
      </c>
      <c r="E30" s="37"/>
      <c r="F30" s="37"/>
      <c r="G30" s="37"/>
      <c r="H30" s="37"/>
      <c r="I30" s="37"/>
      <c r="J30" s="150">
        <f>ROUND(J121, 2)</f>
        <v>0</v>
      </c>
      <c r="K30" s="37"/>
      <c r="L30" s="62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</row>
    <row r="31" s="2" customFormat="1" ht="6.96" customHeight="1">
      <c r="A31" s="37"/>
      <c r="B31" s="43"/>
      <c r="C31" s="37"/>
      <c r="D31" s="148"/>
      <c r="E31" s="148"/>
      <c r="F31" s="148"/>
      <c r="G31" s="148"/>
      <c r="H31" s="148"/>
      <c r="I31" s="148"/>
      <c r="J31" s="148"/>
      <c r="K31" s="148"/>
      <c r="L31" s="62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</row>
    <row r="32" s="2" customFormat="1" ht="14.4" customHeight="1">
      <c r="A32" s="37"/>
      <c r="B32" s="43"/>
      <c r="C32" s="37"/>
      <c r="D32" s="37"/>
      <c r="E32" s="37"/>
      <c r="F32" s="151" t="s">
        <v>38</v>
      </c>
      <c r="G32" s="37"/>
      <c r="H32" s="37"/>
      <c r="I32" s="151" t="s">
        <v>37</v>
      </c>
      <c r="J32" s="151" t="s">
        <v>39</v>
      </c>
      <c r="K32" s="37"/>
      <c r="L32" s="62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</row>
    <row r="33" s="2" customFormat="1" ht="14.4" customHeight="1">
      <c r="A33" s="37"/>
      <c r="B33" s="43"/>
      <c r="C33" s="37"/>
      <c r="D33" s="152" t="s">
        <v>40</v>
      </c>
      <c r="E33" s="139" t="s">
        <v>41</v>
      </c>
      <c r="F33" s="153">
        <f>ROUND((SUM(BE121:BE138)),  2)</f>
        <v>0</v>
      </c>
      <c r="G33" s="37"/>
      <c r="H33" s="37"/>
      <c r="I33" s="154">
        <v>0.20999999999999999</v>
      </c>
      <c r="J33" s="153">
        <f>ROUND(((SUM(BE121:BE138))*I33),  2)</f>
        <v>0</v>
      </c>
      <c r="K33" s="37"/>
      <c r="L33" s="62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</row>
    <row r="34" s="2" customFormat="1" ht="14.4" customHeight="1">
      <c r="A34" s="37"/>
      <c r="B34" s="43"/>
      <c r="C34" s="37"/>
      <c r="D34" s="37"/>
      <c r="E34" s="139" t="s">
        <v>42</v>
      </c>
      <c r="F34" s="153">
        <f>ROUND((SUM(BF121:BF138)),  2)</f>
        <v>0</v>
      </c>
      <c r="G34" s="37"/>
      <c r="H34" s="37"/>
      <c r="I34" s="154">
        <v>0.12</v>
      </c>
      <c r="J34" s="153">
        <f>ROUND(((SUM(BF121:BF138))*I34),  2)</f>
        <v>0</v>
      </c>
      <c r="K34" s="37"/>
      <c r="L34" s="62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</row>
    <row r="35" hidden="1" s="2" customFormat="1" ht="14.4" customHeight="1">
      <c r="A35" s="37"/>
      <c r="B35" s="43"/>
      <c r="C35" s="37"/>
      <c r="D35" s="37"/>
      <c r="E35" s="139" t="s">
        <v>43</v>
      </c>
      <c r="F35" s="153">
        <f>ROUND((SUM(BG121:BG138)),  2)</f>
        <v>0</v>
      </c>
      <c r="G35" s="37"/>
      <c r="H35" s="37"/>
      <c r="I35" s="154">
        <v>0.20999999999999999</v>
      </c>
      <c r="J35" s="153">
        <f>0</f>
        <v>0</v>
      </c>
      <c r="K35" s="37"/>
      <c r="L35" s="62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</row>
    <row r="36" hidden="1" s="2" customFormat="1" ht="14.4" customHeight="1">
      <c r="A36" s="37"/>
      <c r="B36" s="43"/>
      <c r="C36" s="37"/>
      <c r="D36" s="37"/>
      <c r="E36" s="139" t="s">
        <v>44</v>
      </c>
      <c r="F36" s="153">
        <f>ROUND((SUM(BH121:BH138)),  2)</f>
        <v>0</v>
      </c>
      <c r="G36" s="37"/>
      <c r="H36" s="37"/>
      <c r="I36" s="154">
        <v>0.12</v>
      </c>
      <c r="J36" s="153">
        <f>0</f>
        <v>0</v>
      </c>
      <c r="K36" s="37"/>
      <c r="L36" s="62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</row>
    <row r="37" hidden="1" s="2" customFormat="1" ht="14.4" customHeight="1">
      <c r="A37" s="37"/>
      <c r="B37" s="43"/>
      <c r="C37" s="37"/>
      <c r="D37" s="37"/>
      <c r="E37" s="139" t="s">
        <v>45</v>
      </c>
      <c r="F37" s="153">
        <f>ROUND((SUM(BI121:BI138)),  2)</f>
        <v>0</v>
      </c>
      <c r="G37" s="37"/>
      <c r="H37" s="37"/>
      <c r="I37" s="154">
        <v>0</v>
      </c>
      <c r="J37" s="153">
        <f>0</f>
        <v>0</v>
      </c>
      <c r="K37" s="37"/>
      <c r="L37" s="62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</row>
    <row r="38" s="2" customFormat="1" ht="6.96" customHeight="1">
      <c r="A38" s="37"/>
      <c r="B38" s="43"/>
      <c r="C38" s="37"/>
      <c r="D38" s="37"/>
      <c r="E38" s="37"/>
      <c r="F38" s="37"/>
      <c r="G38" s="37"/>
      <c r="H38" s="37"/>
      <c r="I38" s="37"/>
      <c r="J38" s="37"/>
      <c r="K38" s="37"/>
      <c r="L38" s="62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</row>
    <row r="39" s="2" customFormat="1" ht="25.44" customHeight="1">
      <c r="A39" s="37"/>
      <c r="B39" s="43"/>
      <c r="C39" s="155"/>
      <c r="D39" s="156" t="s">
        <v>46</v>
      </c>
      <c r="E39" s="157"/>
      <c r="F39" s="157"/>
      <c r="G39" s="158" t="s">
        <v>47</v>
      </c>
      <c r="H39" s="159" t="s">
        <v>48</v>
      </c>
      <c r="I39" s="157"/>
      <c r="J39" s="160">
        <f>SUM(J30:J37)</f>
        <v>0</v>
      </c>
      <c r="K39" s="161"/>
      <c r="L39" s="62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</row>
    <row r="40" s="2" customFormat="1" ht="14.4" customHeight="1">
      <c r="A40" s="37"/>
      <c r="B40" s="43"/>
      <c r="C40" s="37"/>
      <c r="D40" s="37"/>
      <c r="E40" s="37"/>
      <c r="F40" s="37"/>
      <c r="G40" s="37"/>
      <c r="H40" s="37"/>
      <c r="I40" s="37"/>
      <c r="J40" s="37"/>
      <c r="K40" s="37"/>
      <c r="L40" s="62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</row>
    <row r="41" s="1" customFormat="1" ht="14.4" customHeight="1">
      <c r="B41" s="19"/>
      <c r="L41" s="19"/>
    </row>
    <row r="42" s="1" customFormat="1" ht="14.4" customHeight="1">
      <c r="B42" s="19"/>
      <c r="L42" s="19"/>
    </row>
    <row r="43" s="1" customFormat="1" ht="14.4" customHeight="1">
      <c r="B43" s="19"/>
      <c r="L43" s="19"/>
    </row>
    <row r="44" s="1" customFormat="1" ht="14.4" customHeight="1">
      <c r="B44" s="19"/>
      <c r="L44" s="19"/>
    </row>
    <row r="45" s="1" customFormat="1" ht="14.4" customHeight="1">
      <c r="B45" s="19"/>
      <c r="L45" s="19"/>
    </row>
    <row r="46" s="1" customFormat="1" ht="14.4" customHeight="1">
      <c r="B46" s="19"/>
      <c r="L46" s="19"/>
    </row>
    <row r="47" s="1" customFormat="1" ht="14.4" customHeight="1">
      <c r="B47" s="19"/>
      <c r="L47" s="19"/>
    </row>
    <row r="48" s="1" customFormat="1" ht="14.4" customHeight="1">
      <c r="B48" s="19"/>
      <c r="L48" s="19"/>
    </row>
    <row r="49" s="1" customFormat="1" ht="14.4" customHeight="1">
      <c r="B49" s="19"/>
      <c r="L49" s="19"/>
    </row>
    <row r="50" s="2" customFormat="1" ht="14.4" customHeight="1">
      <c r="B50" s="62"/>
      <c r="D50" s="162" t="s">
        <v>49</v>
      </c>
      <c r="E50" s="163"/>
      <c r="F50" s="163"/>
      <c r="G50" s="162" t="s">
        <v>50</v>
      </c>
      <c r="H50" s="163"/>
      <c r="I50" s="163"/>
      <c r="J50" s="163"/>
      <c r="K50" s="163"/>
      <c r="L50" s="62"/>
    </row>
    <row r="51">
      <c r="B51" s="19"/>
      <c r="L51" s="19"/>
    </row>
    <row r="52">
      <c r="B52" s="19"/>
      <c r="L52" s="19"/>
    </row>
    <row r="53">
      <c r="B53" s="19"/>
      <c r="L53" s="19"/>
    </row>
    <row r="54">
      <c r="B54" s="19"/>
      <c r="L54" s="19"/>
    </row>
    <row r="55">
      <c r="B55" s="19"/>
      <c r="L55" s="19"/>
    </row>
    <row r="56">
      <c r="B56" s="19"/>
      <c r="L56" s="19"/>
    </row>
    <row r="57">
      <c r="B57" s="19"/>
      <c r="L57" s="19"/>
    </row>
    <row r="58">
      <c r="B58" s="19"/>
      <c r="L58" s="19"/>
    </row>
    <row r="59">
      <c r="B59" s="19"/>
      <c r="L59" s="19"/>
    </row>
    <row r="60">
      <c r="B60" s="19"/>
      <c r="L60" s="19"/>
    </row>
    <row r="61" s="2" customFormat="1">
      <c r="A61" s="37"/>
      <c r="B61" s="43"/>
      <c r="C61" s="37"/>
      <c r="D61" s="164" t="s">
        <v>51</v>
      </c>
      <c r="E61" s="165"/>
      <c r="F61" s="166" t="s">
        <v>52</v>
      </c>
      <c r="G61" s="164" t="s">
        <v>51</v>
      </c>
      <c r="H61" s="165"/>
      <c r="I61" s="165"/>
      <c r="J61" s="167" t="s">
        <v>52</v>
      </c>
      <c r="K61" s="165"/>
      <c r="L61" s="62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</row>
    <row r="62">
      <c r="B62" s="19"/>
      <c r="L62" s="19"/>
    </row>
    <row r="63">
      <c r="B63" s="19"/>
      <c r="L63" s="19"/>
    </row>
    <row r="64">
      <c r="B64" s="19"/>
      <c r="L64" s="19"/>
    </row>
    <row r="65" s="2" customFormat="1">
      <c r="A65" s="37"/>
      <c r="B65" s="43"/>
      <c r="C65" s="37"/>
      <c r="D65" s="162" t="s">
        <v>53</v>
      </c>
      <c r="E65" s="168"/>
      <c r="F65" s="168"/>
      <c r="G65" s="162" t="s">
        <v>54</v>
      </c>
      <c r="H65" s="168"/>
      <c r="I65" s="168"/>
      <c r="J65" s="168"/>
      <c r="K65" s="168"/>
      <c r="L65" s="62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</row>
    <row r="66">
      <c r="B66" s="19"/>
      <c r="L66" s="19"/>
    </row>
    <row r="67">
      <c r="B67" s="19"/>
      <c r="L67" s="19"/>
    </row>
    <row r="68">
      <c r="B68" s="19"/>
      <c r="L68" s="19"/>
    </row>
    <row r="69">
      <c r="B69" s="19"/>
      <c r="L69" s="19"/>
    </row>
    <row r="70">
      <c r="B70" s="19"/>
      <c r="L70" s="19"/>
    </row>
    <row r="71">
      <c r="B71" s="19"/>
      <c r="L71" s="19"/>
    </row>
    <row r="72">
      <c r="B72" s="19"/>
      <c r="L72" s="19"/>
    </row>
    <row r="73">
      <c r="B73" s="19"/>
      <c r="L73" s="19"/>
    </row>
    <row r="74">
      <c r="B74" s="19"/>
      <c r="L74" s="19"/>
    </row>
    <row r="75">
      <c r="B75" s="19"/>
      <c r="L75" s="19"/>
    </row>
    <row r="76" s="2" customFormat="1">
      <c r="A76" s="37"/>
      <c r="B76" s="43"/>
      <c r="C76" s="37"/>
      <c r="D76" s="164" t="s">
        <v>51</v>
      </c>
      <c r="E76" s="165"/>
      <c r="F76" s="166" t="s">
        <v>52</v>
      </c>
      <c r="G76" s="164" t="s">
        <v>51</v>
      </c>
      <c r="H76" s="165"/>
      <c r="I76" s="165"/>
      <c r="J76" s="167" t="s">
        <v>52</v>
      </c>
      <c r="K76" s="165"/>
      <c r="L76" s="62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</row>
    <row r="77" s="2" customFormat="1" ht="14.4" customHeight="1">
      <c r="A77" s="37"/>
      <c r="B77" s="169"/>
      <c r="C77" s="170"/>
      <c r="D77" s="170"/>
      <c r="E77" s="170"/>
      <c r="F77" s="170"/>
      <c r="G77" s="170"/>
      <c r="H77" s="170"/>
      <c r="I77" s="170"/>
      <c r="J77" s="170"/>
      <c r="K77" s="170"/>
      <c r="L77" s="62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</row>
    <row r="81" s="2" customFormat="1" ht="6.96" customHeight="1">
      <c r="A81" s="37"/>
      <c r="B81" s="171"/>
      <c r="C81" s="172"/>
      <c r="D81" s="172"/>
      <c r="E81" s="172"/>
      <c r="F81" s="172"/>
      <c r="G81" s="172"/>
      <c r="H81" s="172"/>
      <c r="I81" s="172"/>
      <c r="J81" s="172"/>
      <c r="K81" s="172"/>
      <c r="L81" s="62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</row>
    <row r="82" s="2" customFormat="1" ht="24.96" customHeight="1">
      <c r="A82" s="37"/>
      <c r="B82" s="38"/>
      <c r="C82" s="22" t="s">
        <v>106</v>
      </c>
      <c r="D82" s="39"/>
      <c r="E82" s="39"/>
      <c r="F82" s="39"/>
      <c r="G82" s="39"/>
      <c r="H82" s="39"/>
      <c r="I82" s="39"/>
      <c r="J82" s="39"/>
      <c r="K82" s="39"/>
      <c r="L82" s="62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</row>
    <row r="83" s="2" customFormat="1" ht="6.96" customHeight="1">
      <c r="A83" s="37"/>
      <c r="B83" s="38"/>
      <c r="C83" s="39"/>
      <c r="D83" s="39"/>
      <c r="E83" s="39"/>
      <c r="F83" s="39"/>
      <c r="G83" s="39"/>
      <c r="H83" s="39"/>
      <c r="I83" s="39"/>
      <c r="J83" s="39"/>
      <c r="K83" s="39"/>
      <c r="L83" s="62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</row>
    <row r="84" s="2" customFormat="1" ht="12" customHeight="1">
      <c r="A84" s="37"/>
      <c r="B84" s="38"/>
      <c r="C84" s="31" t="s">
        <v>16</v>
      </c>
      <c r="D84" s="39"/>
      <c r="E84" s="39"/>
      <c r="F84" s="39"/>
      <c r="G84" s="39"/>
      <c r="H84" s="39"/>
      <c r="I84" s="39"/>
      <c r="J84" s="39"/>
      <c r="K84" s="39"/>
      <c r="L84" s="62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</row>
    <row r="85" s="2" customFormat="1" ht="27" customHeight="1">
      <c r="A85" s="37"/>
      <c r="B85" s="38"/>
      <c r="C85" s="39"/>
      <c r="D85" s="39"/>
      <c r="E85" s="173" t="str">
        <f>E7</f>
        <v>Rekonstrukce MVN na pozemku p.č. 1360/4 v obci Nesměřice u Zruče nad Sázavou</v>
      </c>
      <c r="F85" s="31"/>
      <c r="G85" s="31"/>
      <c r="H85" s="31"/>
      <c r="I85" s="39"/>
      <c r="J85" s="39"/>
      <c r="K85" s="39"/>
      <c r="L85" s="62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</row>
    <row r="86" s="2" customFormat="1" ht="12" customHeight="1">
      <c r="A86" s="37"/>
      <c r="B86" s="38"/>
      <c r="C86" s="31" t="s">
        <v>104</v>
      </c>
      <c r="D86" s="39"/>
      <c r="E86" s="39"/>
      <c r="F86" s="39"/>
      <c r="G86" s="39"/>
      <c r="H86" s="39"/>
      <c r="I86" s="39"/>
      <c r="J86" s="39"/>
      <c r="K86" s="39"/>
      <c r="L86" s="62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</row>
    <row r="87" s="2" customFormat="1" ht="15.6" customHeight="1">
      <c r="A87" s="37"/>
      <c r="B87" s="38"/>
      <c r="C87" s="39"/>
      <c r="D87" s="39"/>
      <c r="E87" s="75" t="str">
        <f>E9</f>
        <v>3 - Vyspravení praskliny ve stávajících betonech</v>
      </c>
      <c r="F87" s="39"/>
      <c r="G87" s="39"/>
      <c r="H87" s="39"/>
      <c r="I87" s="39"/>
      <c r="J87" s="39"/>
      <c r="K87" s="39"/>
      <c r="L87" s="62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</row>
    <row r="88" s="2" customFormat="1" ht="6.96" customHeight="1">
      <c r="A88" s="37"/>
      <c r="B88" s="38"/>
      <c r="C88" s="39"/>
      <c r="D88" s="39"/>
      <c r="E88" s="39"/>
      <c r="F88" s="39"/>
      <c r="G88" s="39"/>
      <c r="H88" s="39"/>
      <c r="I88" s="39"/>
      <c r="J88" s="39"/>
      <c r="K88" s="39"/>
      <c r="L88" s="62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</row>
    <row r="89" s="2" customFormat="1" ht="12" customHeight="1">
      <c r="A89" s="37"/>
      <c r="B89" s="38"/>
      <c r="C89" s="31" t="s">
        <v>20</v>
      </c>
      <c r="D89" s="39"/>
      <c r="E89" s="39"/>
      <c r="F89" s="26" t="str">
        <f>F12</f>
        <v>Nesměřice</v>
      </c>
      <c r="G89" s="39"/>
      <c r="H89" s="39"/>
      <c r="I89" s="31" t="s">
        <v>22</v>
      </c>
      <c r="J89" s="78" t="str">
        <f>IF(J12="","",J12)</f>
        <v>14. 9. 2023</v>
      </c>
      <c r="K89" s="39"/>
      <c r="L89" s="62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</row>
    <row r="90" s="2" customFormat="1" ht="6.96" customHeight="1">
      <c r="A90" s="37"/>
      <c r="B90" s="38"/>
      <c r="C90" s="39"/>
      <c r="D90" s="39"/>
      <c r="E90" s="39"/>
      <c r="F90" s="39"/>
      <c r="G90" s="39"/>
      <c r="H90" s="39"/>
      <c r="I90" s="39"/>
      <c r="J90" s="39"/>
      <c r="K90" s="39"/>
      <c r="L90" s="62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</row>
    <row r="91" s="2" customFormat="1" ht="26.4" customHeight="1">
      <c r="A91" s="37"/>
      <c r="B91" s="38"/>
      <c r="C91" s="31" t="s">
        <v>24</v>
      </c>
      <c r="D91" s="39"/>
      <c r="E91" s="39"/>
      <c r="F91" s="26" t="str">
        <f>E15</f>
        <v>Město Zruč nad Sázavou</v>
      </c>
      <c r="G91" s="39"/>
      <c r="H91" s="39"/>
      <c r="I91" s="31" t="s">
        <v>30</v>
      </c>
      <c r="J91" s="35" t="str">
        <f>E21</f>
        <v>VDG Projektování s.r.o.</v>
      </c>
      <c r="K91" s="39"/>
      <c r="L91" s="62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</row>
    <row r="92" s="2" customFormat="1" ht="15.6" customHeight="1">
      <c r="A92" s="37"/>
      <c r="B92" s="38"/>
      <c r="C92" s="31" t="s">
        <v>28</v>
      </c>
      <c r="D92" s="39"/>
      <c r="E92" s="39"/>
      <c r="F92" s="26" t="str">
        <f>IF(E18="","",E18)</f>
        <v>Vyplň údaj</v>
      </c>
      <c r="G92" s="39"/>
      <c r="H92" s="39"/>
      <c r="I92" s="31" t="s">
        <v>33</v>
      </c>
      <c r="J92" s="35" t="str">
        <f>E24</f>
        <v xml:space="preserve"> </v>
      </c>
      <c r="K92" s="39"/>
      <c r="L92" s="62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</row>
    <row r="93" s="2" customFormat="1" ht="10.32" customHeight="1">
      <c r="A93" s="37"/>
      <c r="B93" s="38"/>
      <c r="C93" s="39"/>
      <c r="D93" s="39"/>
      <c r="E93" s="39"/>
      <c r="F93" s="39"/>
      <c r="G93" s="39"/>
      <c r="H93" s="39"/>
      <c r="I93" s="39"/>
      <c r="J93" s="39"/>
      <c r="K93" s="39"/>
      <c r="L93" s="62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</row>
    <row r="94" s="2" customFormat="1" ht="29.28" customHeight="1">
      <c r="A94" s="37"/>
      <c r="B94" s="38"/>
      <c r="C94" s="174" t="s">
        <v>107</v>
      </c>
      <c r="D94" s="175"/>
      <c r="E94" s="175"/>
      <c r="F94" s="175"/>
      <c r="G94" s="175"/>
      <c r="H94" s="175"/>
      <c r="I94" s="175"/>
      <c r="J94" s="176" t="s">
        <v>108</v>
      </c>
      <c r="K94" s="175"/>
      <c r="L94" s="62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</row>
    <row r="95" s="2" customFormat="1" ht="10.32" customHeight="1">
      <c r="A95" s="37"/>
      <c r="B95" s="38"/>
      <c r="C95" s="39"/>
      <c r="D95" s="39"/>
      <c r="E95" s="39"/>
      <c r="F95" s="39"/>
      <c r="G95" s="39"/>
      <c r="H95" s="39"/>
      <c r="I95" s="39"/>
      <c r="J95" s="39"/>
      <c r="K95" s="39"/>
      <c r="L95" s="62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</row>
    <row r="96" s="2" customFormat="1" ht="22.8" customHeight="1">
      <c r="A96" s="37"/>
      <c r="B96" s="38"/>
      <c r="C96" s="177" t="s">
        <v>109</v>
      </c>
      <c r="D96" s="39"/>
      <c r="E96" s="39"/>
      <c r="F96" s="39"/>
      <c r="G96" s="39"/>
      <c r="H96" s="39"/>
      <c r="I96" s="39"/>
      <c r="J96" s="109">
        <f>J121</f>
        <v>0</v>
      </c>
      <c r="K96" s="39"/>
      <c r="L96" s="62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U96" s="16" t="s">
        <v>110</v>
      </c>
    </row>
    <row r="97" s="9" customFormat="1" ht="24.96" customHeight="1">
      <c r="A97" s="9"/>
      <c r="B97" s="178"/>
      <c r="C97" s="179"/>
      <c r="D97" s="180" t="s">
        <v>111</v>
      </c>
      <c r="E97" s="181"/>
      <c r="F97" s="181"/>
      <c r="G97" s="181"/>
      <c r="H97" s="181"/>
      <c r="I97" s="181"/>
      <c r="J97" s="182">
        <f>J122</f>
        <v>0</v>
      </c>
      <c r="K97" s="179"/>
      <c r="L97" s="183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84"/>
      <c r="C98" s="185"/>
      <c r="D98" s="186" t="s">
        <v>226</v>
      </c>
      <c r="E98" s="187"/>
      <c r="F98" s="187"/>
      <c r="G98" s="187"/>
      <c r="H98" s="187"/>
      <c r="I98" s="187"/>
      <c r="J98" s="188">
        <f>J123</f>
        <v>0</v>
      </c>
      <c r="K98" s="185"/>
      <c r="L98" s="189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84"/>
      <c r="C99" s="185"/>
      <c r="D99" s="186" t="s">
        <v>227</v>
      </c>
      <c r="E99" s="187"/>
      <c r="F99" s="187"/>
      <c r="G99" s="187"/>
      <c r="H99" s="187"/>
      <c r="I99" s="187"/>
      <c r="J99" s="188">
        <f>J127</f>
        <v>0</v>
      </c>
      <c r="K99" s="185"/>
      <c r="L99" s="189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84"/>
      <c r="C100" s="185"/>
      <c r="D100" s="186" t="s">
        <v>228</v>
      </c>
      <c r="E100" s="187"/>
      <c r="F100" s="187"/>
      <c r="G100" s="187"/>
      <c r="H100" s="187"/>
      <c r="I100" s="187"/>
      <c r="J100" s="188">
        <f>J131</f>
        <v>0</v>
      </c>
      <c r="K100" s="185"/>
      <c r="L100" s="189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84"/>
      <c r="C101" s="185"/>
      <c r="D101" s="186" t="s">
        <v>230</v>
      </c>
      <c r="E101" s="187"/>
      <c r="F101" s="187"/>
      <c r="G101" s="187"/>
      <c r="H101" s="187"/>
      <c r="I101" s="187"/>
      <c r="J101" s="188">
        <f>J135</f>
        <v>0</v>
      </c>
      <c r="K101" s="185"/>
      <c r="L101" s="189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2" customFormat="1" ht="21.84" customHeight="1">
      <c r="A102" s="37"/>
      <c r="B102" s="38"/>
      <c r="C102" s="39"/>
      <c r="D102" s="39"/>
      <c r="E102" s="39"/>
      <c r="F102" s="39"/>
      <c r="G102" s="39"/>
      <c r="H102" s="39"/>
      <c r="I102" s="39"/>
      <c r="J102" s="39"/>
      <c r="K102" s="39"/>
      <c r="L102" s="62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  <c r="AE102" s="37"/>
    </row>
    <row r="103" s="2" customFormat="1" ht="6.96" customHeight="1">
      <c r="A103" s="37"/>
      <c r="B103" s="65"/>
      <c r="C103" s="66"/>
      <c r="D103" s="66"/>
      <c r="E103" s="66"/>
      <c r="F103" s="66"/>
      <c r="G103" s="66"/>
      <c r="H103" s="66"/>
      <c r="I103" s="66"/>
      <c r="J103" s="66"/>
      <c r="K103" s="66"/>
      <c r="L103" s="62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  <c r="AE103" s="37"/>
    </row>
    <row r="107" s="2" customFormat="1" ht="6.96" customHeight="1">
      <c r="A107" s="37"/>
      <c r="B107" s="67"/>
      <c r="C107" s="68"/>
      <c r="D107" s="68"/>
      <c r="E107" s="68"/>
      <c r="F107" s="68"/>
      <c r="G107" s="68"/>
      <c r="H107" s="68"/>
      <c r="I107" s="68"/>
      <c r="J107" s="68"/>
      <c r="K107" s="68"/>
      <c r="L107" s="62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  <c r="AE107" s="37"/>
    </row>
    <row r="108" s="2" customFormat="1" ht="24.96" customHeight="1">
      <c r="A108" s="37"/>
      <c r="B108" s="38"/>
      <c r="C108" s="22" t="s">
        <v>116</v>
      </c>
      <c r="D108" s="39"/>
      <c r="E108" s="39"/>
      <c r="F108" s="39"/>
      <c r="G108" s="39"/>
      <c r="H108" s="39"/>
      <c r="I108" s="39"/>
      <c r="J108" s="39"/>
      <c r="K108" s="39"/>
      <c r="L108" s="62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  <c r="AE108" s="37"/>
    </row>
    <row r="109" s="2" customFormat="1" ht="6.96" customHeight="1">
      <c r="A109" s="37"/>
      <c r="B109" s="38"/>
      <c r="C109" s="39"/>
      <c r="D109" s="39"/>
      <c r="E109" s="39"/>
      <c r="F109" s="39"/>
      <c r="G109" s="39"/>
      <c r="H109" s="39"/>
      <c r="I109" s="39"/>
      <c r="J109" s="39"/>
      <c r="K109" s="39"/>
      <c r="L109" s="62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  <c r="AE109" s="37"/>
    </row>
    <row r="110" s="2" customFormat="1" ht="12" customHeight="1">
      <c r="A110" s="37"/>
      <c r="B110" s="38"/>
      <c r="C110" s="31" t="s">
        <v>16</v>
      </c>
      <c r="D110" s="39"/>
      <c r="E110" s="39"/>
      <c r="F110" s="39"/>
      <c r="G110" s="39"/>
      <c r="H110" s="39"/>
      <c r="I110" s="39"/>
      <c r="J110" s="39"/>
      <c r="K110" s="39"/>
      <c r="L110" s="62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  <c r="AE110" s="37"/>
    </row>
    <row r="111" s="2" customFormat="1" ht="27" customHeight="1">
      <c r="A111" s="37"/>
      <c r="B111" s="38"/>
      <c r="C111" s="39"/>
      <c r="D111" s="39"/>
      <c r="E111" s="173" t="str">
        <f>E7</f>
        <v>Rekonstrukce MVN na pozemku p.č. 1360/4 v obci Nesměřice u Zruče nad Sázavou</v>
      </c>
      <c r="F111" s="31"/>
      <c r="G111" s="31"/>
      <c r="H111" s="31"/>
      <c r="I111" s="39"/>
      <c r="J111" s="39"/>
      <c r="K111" s="39"/>
      <c r="L111" s="62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  <c r="AE111" s="37"/>
    </row>
    <row r="112" s="2" customFormat="1" ht="12" customHeight="1">
      <c r="A112" s="37"/>
      <c r="B112" s="38"/>
      <c r="C112" s="31" t="s">
        <v>104</v>
      </c>
      <c r="D112" s="39"/>
      <c r="E112" s="39"/>
      <c r="F112" s="39"/>
      <c r="G112" s="39"/>
      <c r="H112" s="39"/>
      <c r="I112" s="39"/>
      <c r="J112" s="39"/>
      <c r="K112" s="39"/>
      <c r="L112" s="62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  <c r="AE112" s="37"/>
    </row>
    <row r="113" s="2" customFormat="1" ht="15.6" customHeight="1">
      <c r="A113" s="37"/>
      <c r="B113" s="38"/>
      <c r="C113" s="39"/>
      <c r="D113" s="39"/>
      <c r="E113" s="75" t="str">
        <f>E9</f>
        <v>3 - Vyspravení praskliny ve stávajících betonech</v>
      </c>
      <c r="F113" s="39"/>
      <c r="G113" s="39"/>
      <c r="H113" s="39"/>
      <c r="I113" s="39"/>
      <c r="J113" s="39"/>
      <c r="K113" s="39"/>
      <c r="L113" s="62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  <c r="AE113" s="37"/>
    </row>
    <row r="114" s="2" customFormat="1" ht="6.96" customHeight="1">
      <c r="A114" s="37"/>
      <c r="B114" s="38"/>
      <c r="C114" s="39"/>
      <c r="D114" s="39"/>
      <c r="E114" s="39"/>
      <c r="F114" s="39"/>
      <c r="G114" s="39"/>
      <c r="H114" s="39"/>
      <c r="I114" s="39"/>
      <c r="J114" s="39"/>
      <c r="K114" s="39"/>
      <c r="L114" s="62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  <c r="AE114" s="37"/>
    </row>
    <row r="115" s="2" customFormat="1" ht="12" customHeight="1">
      <c r="A115" s="37"/>
      <c r="B115" s="38"/>
      <c r="C115" s="31" t="s">
        <v>20</v>
      </c>
      <c r="D115" s="39"/>
      <c r="E115" s="39"/>
      <c r="F115" s="26" t="str">
        <f>F12</f>
        <v>Nesměřice</v>
      </c>
      <c r="G115" s="39"/>
      <c r="H115" s="39"/>
      <c r="I115" s="31" t="s">
        <v>22</v>
      </c>
      <c r="J115" s="78" t="str">
        <f>IF(J12="","",J12)</f>
        <v>14. 9. 2023</v>
      </c>
      <c r="K115" s="39"/>
      <c r="L115" s="62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  <c r="AE115" s="37"/>
    </row>
    <row r="116" s="2" customFormat="1" ht="6.96" customHeight="1">
      <c r="A116" s="37"/>
      <c r="B116" s="38"/>
      <c r="C116" s="39"/>
      <c r="D116" s="39"/>
      <c r="E116" s="39"/>
      <c r="F116" s="39"/>
      <c r="G116" s="39"/>
      <c r="H116" s="39"/>
      <c r="I116" s="39"/>
      <c r="J116" s="39"/>
      <c r="K116" s="39"/>
      <c r="L116" s="62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  <c r="AE116" s="37"/>
    </row>
    <row r="117" s="2" customFormat="1" ht="26.4" customHeight="1">
      <c r="A117" s="37"/>
      <c r="B117" s="38"/>
      <c r="C117" s="31" t="s">
        <v>24</v>
      </c>
      <c r="D117" s="39"/>
      <c r="E117" s="39"/>
      <c r="F117" s="26" t="str">
        <f>E15</f>
        <v>Město Zruč nad Sázavou</v>
      </c>
      <c r="G117" s="39"/>
      <c r="H117" s="39"/>
      <c r="I117" s="31" t="s">
        <v>30</v>
      </c>
      <c r="J117" s="35" t="str">
        <f>E21</f>
        <v>VDG Projektování s.r.o.</v>
      </c>
      <c r="K117" s="39"/>
      <c r="L117" s="62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  <c r="AE117" s="37"/>
    </row>
    <row r="118" s="2" customFormat="1" ht="15.6" customHeight="1">
      <c r="A118" s="37"/>
      <c r="B118" s="38"/>
      <c r="C118" s="31" t="s">
        <v>28</v>
      </c>
      <c r="D118" s="39"/>
      <c r="E118" s="39"/>
      <c r="F118" s="26" t="str">
        <f>IF(E18="","",E18)</f>
        <v>Vyplň údaj</v>
      </c>
      <c r="G118" s="39"/>
      <c r="H118" s="39"/>
      <c r="I118" s="31" t="s">
        <v>33</v>
      </c>
      <c r="J118" s="35" t="str">
        <f>E24</f>
        <v xml:space="preserve"> </v>
      </c>
      <c r="K118" s="39"/>
      <c r="L118" s="62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  <c r="AE118" s="37"/>
    </row>
    <row r="119" s="2" customFormat="1" ht="10.32" customHeight="1">
      <c r="A119" s="37"/>
      <c r="B119" s="38"/>
      <c r="C119" s="39"/>
      <c r="D119" s="39"/>
      <c r="E119" s="39"/>
      <c r="F119" s="39"/>
      <c r="G119" s="39"/>
      <c r="H119" s="39"/>
      <c r="I119" s="39"/>
      <c r="J119" s="39"/>
      <c r="K119" s="39"/>
      <c r="L119" s="62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  <c r="AE119" s="37"/>
    </row>
    <row r="120" s="11" customFormat="1" ht="29.28" customHeight="1">
      <c r="A120" s="190"/>
      <c r="B120" s="191"/>
      <c r="C120" s="192" t="s">
        <v>117</v>
      </c>
      <c r="D120" s="193" t="s">
        <v>61</v>
      </c>
      <c r="E120" s="193" t="s">
        <v>57</v>
      </c>
      <c r="F120" s="193" t="s">
        <v>58</v>
      </c>
      <c r="G120" s="193" t="s">
        <v>118</v>
      </c>
      <c r="H120" s="193" t="s">
        <v>119</v>
      </c>
      <c r="I120" s="193" t="s">
        <v>120</v>
      </c>
      <c r="J120" s="194" t="s">
        <v>108</v>
      </c>
      <c r="K120" s="195" t="s">
        <v>121</v>
      </c>
      <c r="L120" s="196"/>
      <c r="M120" s="99" t="s">
        <v>1</v>
      </c>
      <c r="N120" s="100" t="s">
        <v>40</v>
      </c>
      <c r="O120" s="100" t="s">
        <v>122</v>
      </c>
      <c r="P120" s="100" t="s">
        <v>123</v>
      </c>
      <c r="Q120" s="100" t="s">
        <v>124</v>
      </c>
      <c r="R120" s="100" t="s">
        <v>125</v>
      </c>
      <c r="S120" s="100" t="s">
        <v>126</v>
      </c>
      <c r="T120" s="101" t="s">
        <v>127</v>
      </c>
      <c r="U120" s="190"/>
      <c r="V120" s="190"/>
      <c r="W120" s="190"/>
      <c r="X120" s="190"/>
      <c r="Y120" s="190"/>
      <c r="Z120" s="190"/>
      <c r="AA120" s="190"/>
      <c r="AB120" s="190"/>
      <c r="AC120" s="190"/>
      <c r="AD120" s="190"/>
      <c r="AE120" s="190"/>
    </row>
    <row r="121" s="2" customFormat="1" ht="22.8" customHeight="1">
      <c r="A121" s="37"/>
      <c r="B121" s="38"/>
      <c r="C121" s="106" t="s">
        <v>128</v>
      </c>
      <c r="D121" s="39"/>
      <c r="E121" s="39"/>
      <c r="F121" s="39"/>
      <c r="G121" s="39"/>
      <c r="H121" s="39"/>
      <c r="I121" s="39"/>
      <c r="J121" s="197">
        <f>BK121</f>
        <v>0</v>
      </c>
      <c r="K121" s="39"/>
      <c r="L121" s="43"/>
      <c r="M121" s="102"/>
      <c r="N121" s="198"/>
      <c r="O121" s="103"/>
      <c r="P121" s="199">
        <f>P122</f>
        <v>0</v>
      </c>
      <c r="Q121" s="103"/>
      <c r="R121" s="199">
        <f>R122</f>
        <v>3.8860725299999999</v>
      </c>
      <c r="S121" s="103"/>
      <c r="T121" s="200">
        <f>T122</f>
        <v>0</v>
      </c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  <c r="AE121" s="37"/>
      <c r="AT121" s="16" t="s">
        <v>75</v>
      </c>
      <c r="AU121" s="16" t="s">
        <v>110</v>
      </c>
      <c r="BK121" s="201">
        <f>BK122</f>
        <v>0</v>
      </c>
    </row>
    <row r="122" s="12" customFormat="1" ht="25.92" customHeight="1">
      <c r="A122" s="12"/>
      <c r="B122" s="202"/>
      <c r="C122" s="203"/>
      <c r="D122" s="204" t="s">
        <v>75</v>
      </c>
      <c r="E122" s="205" t="s">
        <v>129</v>
      </c>
      <c r="F122" s="205" t="s">
        <v>130</v>
      </c>
      <c r="G122" s="203"/>
      <c r="H122" s="203"/>
      <c r="I122" s="206"/>
      <c r="J122" s="207">
        <f>BK122</f>
        <v>0</v>
      </c>
      <c r="K122" s="203"/>
      <c r="L122" s="208"/>
      <c r="M122" s="209"/>
      <c r="N122" s="210"/>
      <c r="O122" s="210"/>
      <c r="P122" s="211">
        <f>P123+P127+P131+P135</f>
        <v>0</v>
      </c>
      <c r="Q122" s="210"/>
      <c r="R122" s="211">
        <f>R123+R127+R131+R135</f>
        <v>3.8860725299999999</v>
      </c>
      <c r="S122" s="210"/>
      <c r="T122" s="212">
        <f>T123+T127+T131+T135</f>
        <v>0</v>
      </c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R122" s="213" t="s">
        <v>81</v>
      </c>
      <c r="AT122" s="214" t="s">
        <v>75</v>
      </c>
      <c r="AU122" s="214" t="s">
        <v>76</v>
      </c>
      <c r="AY122" s="213" t="s">
        <v>131</v>
      </c>
      <c r="BK122" s="215">
        <f>BK123+BK127+BK131+BK135</f>
        <v>0</v>
      </c>
    </row>
    <row r="123" s="12" customFormat="1" ht="22.8" customHeight="1">
      <c r="A123" s="12"/>
      <c r="B123" s="202"/>
      <c r="C123" s="203"/>
      <c r="D123" s="204" t="s">
        <v>75</v>
      </c>
      <c r="E123" s="216" t="s">
        <v>81</v>
      </c>
      <c r="F123" s="216" t="s">
        <v>234</v>
      </c>
      <c r="G123" s="203"/>
      <c r="H123" s="203"/>
      <c r="I123" s="206"/>
      <c r="J123" s="217">
        <f>BK123</f>
        <v>0</v>
      </c>
      <c r="K123" s="203"/>
      <c r="L123" s="208"/>
      <c r="M123" s="209"/>
      <c r="N123" s="210"/>
      <c r="O123" s="210"/>
      <c r="P123" s="211">
        <f>SUM(P124:P126)</f>
        <v>0</v>
      </c>
      <c r="Q123" s="210"/>
      <c r="R123" s="211">
        <f>SUM(R124:R126)</f>
        <v>1.0632999999999999</v>
      </c>
      <c r="S123" s="210"/>
      <c r="T123" s="212">
        <f>SUM(T124:T126)</f>
        <v>0</v>
      </c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R123" s="213" t="s">
        <v>81</v>
      </c>
      <c r="AT123" s="214" t="s">
        <v>75</v>
      </c>
      <c r="AU123" s="214" t="s">
        <v>81</v>
      </c>
      <c r="AY123" s="213" t="s">
        <v>131</v>
      </c>
      <c r="BK123" s="215">
        <f>SUM(BK124:BK126)</f>
        <v>0</v>
      </c>
    </row>
    <row r="124" s="2" customFormat="1" ht="22.2" customHeight="1">
      <c r="A124" s="37"/>
      <c r="B124" s="38"/>
      <c r="C124" s="218" t="s">
        <v>81</v>
      </c>
      <c r="D124" s="218" t="s">
        <v>134</v>
      </c>
      <c r="E124" s="219" t="s">
        <v>235</v>
      </c>
      <c r="F124" s="220" t="s">
        <v>236</v>
      </c>
      <c r="G124" s="221" t="s">
        <v>160</v>
      </c>
      <c r="H124" s="222">
        <v>62</v>
      </c>
      <c r="I124" s="223"/>
      <c r="J124" s="224">
        <f>ROUND(I124*H124,2)</f>
        <v>0</v>
      </c>
      <c r="K124" s="225"/>
      <c r="L124" s="43"/>
      <c r="M124" s="226" t="s">
        <v>1</v>
      </c>
      <c r="N124" s="227" t="s">
        <v>41</v>
      </c>
      <c r="O124" s="90"/>
      <c r="P124" s="228">
        <f>O124*H124</f>
        <v>0</v>
      </c>
      <c r="Q124" s="228">
        <v>0.017149999999999999</v>
      </c>
      <c r="R124" s="228">
        <f>Q124*H124</f>
        <v>1.0632999999999999</v>
      </c>
      <c r="S124" s="228">
        <v>0</v>
      </c>
      <c r="T124" s="229">
        <f>S124*H124</f>
        <v>0</v>
      </c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  <c r="AE124" s="37"/>
      <c r="AR124" s="230" t="s">
        <v>91</v>
      </c>
      <c r="AT124" s="230" t="s">
        <v>134</v>
      </c>
      <c r="AU124" s="230" t="s">
        <v>85</v>
      </c>
      <c r="AY124" s="16" t="s">
        <v>131</v>
      </c>
      <c r="BE124" s="231">
        <f>IF(N124="základní",J124,0)</f>
        <v>0</v>
      </c>
      <c r="BF124" s="231">
        <f>IF(N124="snížená",J124,0)</f>
        <v>0</v>
      </c>
      <c r="BG124" s="231">
        <f>IF(N124="zákl. přenesená",J124,0)</f>
        <v>0</v>
      </c>
      <c r="BH124" s="231">
        <f>IF(N124="sníž. přenesená",J124,0)</f>
        <v>0</v>
      </c>
      <c r="BI124" s="231">
        <f>IF(N124="nulová",J124,0)</f>
        <v>0</v>
      </c>
      <c r="BJ124" s="16" t="s">
        <v>81</v>
      </c>
      <c r="BK124" s="231">
        <f>ROUND(I124*H124,2)</f>
        <v>0</v>
      </c>
      <c r="BL124" s="16" t="s">
        <v>91</v>
      </c>
      <c r="BM124" s="230" t="s">
        <v>328</v>
      </c>
    </row>
    <row r="125" s="13" customFormat="1">
      <c r="A125" s="13"/>
      <c r="B125" s="232"/>
      <c r="C125" s="233"/>
      <c r="D125" s="234" t="s">
        <v>139</v>
      </c>
      <c r="E125" s="235" t="s">
        <v>1</v>
      </c>
      <c r="F125" s="236" t="s">
        <v>329</v>
      </c>
      <c r="G125" s="233"/>
      <c r="H125" s="237">
        <v>62</v>
      </c>
      <c r="I125" s="238"/>
      <c r="J125" s="233"/>
      <c r="K125" s="233"/>
      <c r="L125" s="239"/>
      <c r="M125" s="240"/>
      <c r="N125" s="241"/>
      <c r="O125" s="241"/>
      <c r="P125" s="241"/>
      <c r="Q125" s="241"/>
      <c r="R125" s="241"/>
      <c r="S125" s="241"/>
      <c r="T125" s="242"/>
      <c r="U125" s="13"/>
      <c r="V125" s="13"/>
      <c r="W125" s="13"/>
      <c r="X125" s="13"/>
      <c r="Y125" s="13"/>
      <c r="Z125" s="13"/>
      <c r="AA125" s="13"/>
      <c r="AB125" s="13"/>
      <c r="AC125" s="13"/>
      <c r="AD125" s="13"/>
      <c r="AE125" s="13"/>
      <c r="AT125" s="243" t="s">
        <v>139</v>
      </c>
      <c r="AU125" s="243" t="s">
        <v>85</v>
      </c>
      <c r="AV125" s="13" t="s">
        <v>85</v>
      </c>
      <c r="AW125" s="13" t="s">
        <v>32</v>
      </c>
      <c r="AX125" s="13" t="s">
        <v>81</v>
      </c>
      <c r="AY125" s="243" t="s">
        <v>131</v>
      </c>
    </row>
    <row r="126" s="14" customFormat="1">
      <c r="A126" s="14"/>
      <c r="B126" s="244"/>
      <c r="C126" s="245"/>
      <c r="D126" s="234" t="s">
        <v>139</v>
      </c>
      <c r="E126" s="246" t="s">
        <v>1</v>
      </c>
      <c r="F126" s="247" t="s">
        <v>239</v>
      </c>
      <c r="G126" s="245"/>
      <c r="H126" s="246" t="s">
        <v>1</v>
      </c>
      <c r="I126" s="248"/>
      <c r="J126" s="245"/>
      <c r="K126" s="245"/>
      <c r="L126" s="249"/>
      <c r="M126" s="250"/>
      <c r="N126" s="251"/>
      <c r="O126" s="251"/>
      <c r="P126" s="251"/>
      <c r="Q126" s="251"/>
      <c r="R126" s="251"/>
      <c r="S126" s="251"/>
      <c r="T126" s="252"/>
      <c r="U126" s="14"/>
      <c r="V126" s="14"/>
      <c r="W126" s="14"/>
      <c r="X126" s="14"/>
      <c r="Y126" s="14"/>
      <c r="Z126" s="14"/>
      <c r="AA126" s="14"/>
      <c r="AB126" s="14"/>
      <c r="AC126" s="14"/>
      <c r="AD126" s="14"/>
      <c r="AE126" s="14"/>
      <c r="AT126" s="253" t="s">
        <v>139</v>
      </c>
      <c r="AU126" s="253" t="s">
        <v>85</v>
      </c>
      <c r="AV126" s="14" t="s">
        <v>81</v>
      </c>
      <c r="AW126" s="14" t="s">
        <v>32</v>
      </c>
      <c r="AX126" s="14" t="s">
        <v>76</v>
      </c>
      <c r="AY126" s="253" t="s">
        <v>131</v>
      </c>
    </row>
    <row r="127" s="12" customFormat="1" ht="22.8" customHeight="1">
      <c r="A127" s="12"/>
      <c r="B127" s="202"/>
      <c r="C127" s="203"/>
      <c r="D127" s="204" t="s">
        <v>75</v>
      </c>
      <c r="E127" s="216" t="s">
        <v>85</v>
      </c>
      <c r="F127" s="216" t="s">
        <v>240</v>
      </c>
      <c r="G127" s="203"/>
      <c r="H127" s="203"/>
      <c r="I127" s="206"/>
      <c r="J127" s="217">
        <f>BK127</f>
        <v>0</v>
      </c>
      <c r="K127" s="203"/>
      <c r="L127" s="208"/>
      <c r="M127" s="209"/>
      <c r="N127" s="210"/>
      <c r="O127" s="210"/>
      <c r="P127" s="211">
        <f>SUM(P128:P130)</f>
        <v>0</v>
      </c>
      <c r="Q127" s="210"/>
      <c r="R127" s="211">
        <f>SUM(R128:R130)</f>
        <v>0.94480253000000003</v>
      </c>
      <c r="S127" s="210"/>
      <c r="T127" s="212">
        <f>SUM(T128:T130)</f>
        <v>0</v>
      </c>
      <c r="U127" s="12"/>
      <c r="V127" s="12"/>
      <c r="W127" s="12"/>
      <c r="X127" s="12"/>
      <c r="Y127" s="12"/>
      <c r="Z127" s="12"/>
      <c r="AA127" s="12"/>
      <c r="AB127" s="12"/>
      <c r="AC127" s="12"/>
      <c r="AD127" s="12"/>
      <c r="AE127" s="12"/>
      <c r="AR127" s="213" t="s">
        <v>81</v>
      </c>
      <c r="AT127" s="214" t="s">
        <v>75</v>
      </c>
      <c r="AU127" s="214" t="s">
        <v>81</v>
      </c>
      <c r="AY127" s="213" t="s">
        <v>131</v>
      </c>
      <c r="BK127" s="215">
        <f>SUM(BK128:BK130)</f>
        <v>0</v>
      </c>
    </row>
    <row r="128" s="2" customFormat="1" ht="14.4" customHeight="1">
      <c r="A128" s="37"/>
      <c r="B128" s="38"/>
      <c r="C128" s="218" t="s">
        <v>85</v>
      </c>
      <c r="D128" s="218" t="s">
        <v>134</v>
      </c>
      <c r="E128" s="219" t="s">
        <v>247</v>
      </c>
      <c r="F128" s="220" t="s">
        <v>248</v>
      </c>
      <c r="G128" s="221" t="s">
        <v>173</v>
      </c>
      <c r="H128" s="222">
        <v>0.88900000000000001</v>
      </c>
      <c r="I128" s="223"/>
      <c r="J128" s="224">
        <f>ROUND(I128*H128,2)</f>
        <v>0</v>
      </c>
      <c r="K128" s="225"/>
      <c r="L128" s="43"/>
      <c r="M128" s="226" t="s">
        <v>1</v>
      </c>
      <c r="N128" s="227" t="s">
        <v>41</v>
      </c>
      <c r="O128" s="90"/>
      <c r="P128" s="228">
        <f>O128*H128</f>
        <v>0</v>
      </c>
      <c r="Q128" s="228">
        <v>1.06277</v>
      </c>
      <c r="R128" s="228">
        <f>Q128*H128</f>
        <v>0.94480253000000003</v>
      </c>
      <c r="S128" s="228">
        <v>0</v>
      </c>
      <c r="T128" s="229">
        <f>S128*H128</f>
        <v>0</v>
      </c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  <c r="AE128" s="37"/>
      <c r="AR128" s="230" t="s">
        <v>91</v>
      </c>
      <c r="AT128" s="230" t="s">
        <v>134</v>
      </c>
      <c r="AU128" s="230" t="s">
        <v>85</v>
      </c>
      <c r="AY128" s="16" t="s">
        <v>131</v>
      </c>
      <c r="BE128" s="231">
        <f>IF(N128="základní",J128,0)</f>
        <v>0</v>
      </c>
      <c r="BF128" s="231">
        <f>IF(N128="snížená",J128,0)</f>
        <v>0</v>
      </c>
      <c r="BG128" s="231">
        <f>IF(N128="zákl. přenesená",J128,0)</f>
        <v>0</v>
      </c>
      <c r="BH128" s="231">
        <f>IF(N128="sníž. přenesená",J128,0)</f>
        <v>0</v>
      </c>
      <c r="BI128" s="231">
        <f>IF(N128="nulová",J128,0)</f>
        <v>0</v>
      </c>
      <c r="BJ128" s="16" t="s">
        <v>81</v>
      </c>
      <c r="BK128" s="231">
        <f>ROUND(I128*H128,2)</f>
        <v>0</v>
      </c>
      <c r="BL128" s="16" t="s">
        <v>91</v>
      </c>
      <c r="BM128" s="230" t="s">
        <v>330</v>
      </c>
    </row>
    <row r="129" s="13" customFormat="1">
      <c r="A129" s="13"/>
      <c r="B129" s="232"/>
      <c r="C129" s="233"/>
      <c r="D129" s="234" t="s">
        <v>139</v>
      </c>
      <c r="E129" s="235" t="s">
        <v>1</v>
      </c>
      <c r="F129" s="236" t="s">
        <v>331</v>
      </c>
      <c r="G129" s="233"/>
      <c r="H129" s="237">
        <v>0.88900000000000001</v>
      </c>
      <c r="I129" s="238"/>
      <c r="J129" s="233"/>
      <c r="K129" s="233"/>
      <c r="L129" s="239"/>
      <c r="M129" s="240"/>
      <c r="N129" s="241"/>
      <c r="O129" s="241"/>
      <c r="P129" s="241"/>
      <c r="Q129" s="241"/>
      <c r="R129" s="241"/>
      <c r="S129" s="241"/>
      <c r="T129" s="242"/>
      <c r="U129" s="13"/>
      <c r="V129" s="13"/>
      <c r="W129" s="13"/>
      <c r="X129" s="13"/>
      <c r="Y129" s="13"/>
      <c r="Z129" s="13"/>
      <c r="AA129" s="13"/>
      <c r="AB129" s="13"/>
      <c r="AC129" s="13"/>
      <c r="AD129" s="13"/>
      <c r="AE129" s="13"/>
      <c r="AT129" s="243" t="s">
        <v>139</v>
      </c>
      <c r="AU129" s="243" t="s">
        <v>85</v>
      </c>
      <c r="AV129" s="13" t="s">
        <v>85</v>
      </c>
      <c r="AW129" s="13" t="s">
        <v>32</v>
      </c>
      <c r="AX129" s="13" t="s">
        <v>81</v>
      </c>
      <c r="AY129" s="243" t="s">
        <v>131</v>
      </c>
    </row>
    <row r="130" s="14" customFormat="1">
      <c r="A130" s="14"/>
      <c r="B130" s="244"/>
      <c r="C130" s="245"/>
      <c r="D130" s="234" t="s">
        <v>139</v>
      </c>
      <c r="E130" s="246" t="s">
        <v>1</v>
      </c>
      <c r="F130" s="247" t="s">
        <v>251</v>
      </c>
      <c r="G130" s="245"/>
      <c r="H130" s="246" t="s">
        <v>1</v>
      </c>
      <c r="I130" s="248"/>
      <c r="J130" s="245"/>
      <c r="K130" s="245"/>
      <c r="L130" s="249"/>
      <c r="M130" s="250"/>
      <c r="N130" s="251"/>
      <c r="O130" s="251"/>
      <c r="P130" s="251"/>
      <c r="Q130" s="251"/>
      <c r="R130" s="251"/>
      <c r="S130" s="251"/>
      <c r="T130" s="252"/>
      <c r="U130" s="14"/>
      <c r="V130" s="14"/>
      <c r="W130" s="14"/>
      <c r="X130" s="14"/>
      <c r="Y130" s="14"/>
      <c r="Z130" s="14"/>
      <c r="AA130" s="14"/>
      <c r="AB130" s="14"/>
      <c r="AC130" s="14"/>
      <c r="AD130" s="14"/>
      <c r="AE130" s="14"/>
      <c r="AT130" s="253" t="s">
        <v>139</v>
      </c>
      <c r="AU130" s="253" t="s">
        <v>85</v>
      </c>
      <c r="AV130" s="14" t="s">
        <v>81</v>
      </c>
      <c r="AW130" s="14" t="s">
        <v>32</v>
      </c>
      <c r="AX130" s="14" t="s">
        <v>76</v>
      </c>
      <c r="AY130" s="253" t="s">
        <v>131</v>
      </c>
    </row>
    <row r="131" s="12" customFormat="1" ht="22.8" customHeight="1">
      <c r="A131" s="12"/>
      <c r="B131" s="202"/>
      <c r="C131" s="203"/>
      <c r="D131" s="204" t="s">
        <v>75</v>
      </c>
      <c r="E131" s="216" t="s">
        <v>88</v>
      </c>
      <c r="F131" s="216" t="s">
        <v>257</v>
      </c>
      <c r="G131" s="203"/>
      <c r="H131" s="203"/>
      <c r="I131" s="206"/>
      <c r="J131" s="217">
        <f>BK131</f>
        <v>0</v>
      </c>
      <c r="K131" s="203"/>
      <c r="L131" s="208"/>
      <c r="M131" s="209"/>
      <c r="N131" s="210"/>
      <c r="O131" s="210"/>
      <c r="P131" s="211">
        <f>SUM(P132:P134)</f>
        <v>0</v>
      </c>
      <c r="Q131" s="210"/>
      <c r="R131" s="211">
        <f>SUM(R132:R134)</f>
        <v>1.8779700000000001</v>
      </c>
      <c r="S131" s="210"/>
      <c r="T131" s="212">
        <f>SUM(T132:T134)</f>
        <v>0</v>
      </c>
      <c r="U131" s="12"/>
      <c r="V131" s="12"/>
      <c r="W131" s="12"/>
      <c r="X131" s="12"/>
      <c r="Y131" s="12"/>
      <c r="Z131" s="12"/>
      <c r="AA131" s="12"/>
      <c r="AB131" s="12"/>
      <c r="AC131" s="12"/>
      <c r="AD131" s="12"/>
      <c r="AE131" s="12"/>
      <c r="AR131" s="213" t="s">
        <v>81</v>
      </c>
      <c r="AT131" s="214" t="s">
        <v>75</v>
      </c>
      <c r="AU131" s="214" t="s">
        <v>81</v>
      </c>
      <c r="AY131" s="213" t="s">
        <v>131</v>
      </c>
      <c r="BK131" s="215">
        <f>SUM(BK132:BK134)</f>
        <v>0</v>
      </c>
    </row>
    <row r="132" s="2" customFormat="1" ht="22.2" customHeight="1">
      <c r="A132" s="37"/>
      <c r="B132" s="38"/>
      <c r="C132" s="218" t="s">
        <v>88</v>
      </c>
      <c r="D132" s="218" t="s">
        <v>134</v>
      </c>
      <c r="E132" s="219" t="s">
        <v>263</v>
      </c>
      <c r="F132" s="220" t="s">
        <v>264</v>
      </c>
      <c r="G132" s="221" t="s">
        <v>165</v>
      </c>
      <c r="H132" s="222">
        <v>0.75</v>
      </c>
      <c r="I132" s="223"/>
      <c r="J132" s="224">
        <f>ROUND(I132*H132,2)</f>
        <v>0</v>
      </c>
      <c r="K132" s="225"/>
      <c r="L132" s="43"/>
      <c r="M132" s="226" t="s">
        <v>1</v>
      </c>
      <c r="N132" s="227" t="s">
        <v>41</v>
      </c>
      <c r="O132" s="90"/>
      <c r="P132" s="228">
        <f>O132*H132</f>
        <v>0</v>
      </c>
      <c r="Q132" s="228">
        <v>2.5039600000000002</v>
      </c>
      <c r="R132" s="228">
        <f>Q132*H132</f>
        <v>1.8779700000000001</v>
      </c>
      <c r="S132" s="228">
        <v>0</v>
      </c>
      <c r="T132" s="229">
        <f>S132*H132</f>
        <v>0</v>
      </c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  <c r="AE132" s="37"/>
      <c r="AR132" s="230" t="s">
        <v>91</v>
      </c>
      <c r="AT132" s="230" t="s">
        <v>134</v>
      </c>
      <c r="AU132" s="230" t="s">
        <v>85</v>
      </c>
      <c r="AY132" s="16" t="s">
        <v>131</v>
      </c>
      <c r="BE132" s="231">
        <f>IF(N132="základní",J132,0)</f>
        <v>0</v>
      </c>
      <c r="BF132" s="231">
        <f>IF(N132="snížená",J132,0)</f>
        <v>0</v>
      </c>
      <c r="BG132" s="231">
        <f>IF(N132="zákl. přenesená",J132,0)</f>
        <v>0</v>
      </c>
      <c r="BH132" s="231">
        <f>IF(N132="sníž. přenesená",J132,0)</f>
        <v>0</v>
      </c>
      <c r="BI132" s="231">
        <f>IF(N132="nulová",J132,0)</f>
        <v>0</v>
      </c>
      <c r="BJ132" s="16" t="s">
        <v>81</v>
      </c>
      <c r="BK132" s="231">
        <f>ROUND(I132*H132,2)</f>
        <v>0</v>
      </c>
      <c r="BL132" s="16" t="s">
        <v>91</v>
      </c>
      <c r="BM132" s="230" t="s">
        <v>332</v>
      </c>
    </row>
    <row r="133" s="13" customFormat="1">
      <c r="A133" s="13"/>
      <c r="B133" s="232"/>
      <c r="C133" s="233"/>
      <c r="D133" s="234" t="s">
        <v>139</v>
      </c>
      <c r="E133" s="235" t="s">
        <v>1</v>
      </c>
      <c r="F133" s="236" t="s">
        <v>333</v>
      </c>
      <c r="G133" s="233"/>
      <c r="H133" s="237">
        <v>0.75</v>
      </c>
      <c r="I133" s="238"/>
      <c r="J133" s="233"/>
      <c r="K133" s="233"/>
      <c r="L133" s="239"/>
      <c r="M133" s="240"/>
      <c r="N133" s="241"/>
      <c r="O133" s="241"/>
      <c r="P133" s="241"/>
      <c r="Q133" s="241"/>
      <c r="R133" s="241"/>
      <c r="S133" s="241"/>
      <c r="T133" s="242"/>
      <c r="U133" s="13"/>
      <c r="V133" s="13"/>
      <c r="W133" s="13"/>
      <c r="X133" s="13"/>
      <c r="Y133" s="13"/>
      <c r="Z133" s="13"/>
      <c r="AA133" s="13"/>
      <c r="AB133" s="13"/>
      <c r="AC133" s="13"/>
      <c r="AD133" s="13"/>
      <c r="AE133" s="13"/>
      <c r="AT133" s="243" t="s">
        <v>139</v>
      </c>
      <c r="AU133" s="243" t="s">
        <v>85</v>
      </c>
      <c r="AV133" s="13" t="s">
        <v>85</v>
      </c>
      <c r="AW133" s="13" t="s">
        <v>32</v>
      </c>
      <c r="AX133" s="13" t="s">
        <v>81</v>
      </c>
      <c r="AY133" s="243" t="s">
        <v>131</v>
      </c>
    </row>
    <row r="134" s="14" customFormat="1">
      <c r="A134" s="14"/>
      <c r="B134" s="244"/>
      <c r="C134" s="245"/>
      <c r="D134" s="234" t="s">
        <v>139</v>
      </c>
      <c r="E134" s="246" t="s">
        <v>1</v>
      </c>
      <c r="F134" s="247" t="s">
        <v>267</v>
      </c>
      <c r="G134" s="245"/>
      <c r="H134" s="246" t="s">
        <v>1</v>
      </c>
      <c r="I134" s="248"/>
      <c r="J134" s="245"/>
      <c r="K134" s="245"/>
      <c r="L134" s="249"/>
      <c r="M134" s="250"/>
      <c r="N134" s="251"/>
      <c r="O134" s="251"/>
      <c r="P134" s="251"/>
      <c r="Q134" s="251"/>
      <c r="R134" s="251"/>
      <c r="S134" s="251"/>
      <c r="T134" s="252"/>
      <c r="U134" s="14"/>
      <c r="V134" s="14"/>
      <c r="W134" s="14"/>
      <c r="X134" s="14"/>
      <c r="Y134" s="14"/>
      <c r="Z134" s="14"/>
      <c r="AA134" s="14"/>
      <c r="AB134" s="14"/>
      <c r="AC134" s="14"/>
      <c r="AD134" s="14"/>
      <c r="AE134" s="14"/>
      <c r="AT134" s="253" t="s">
        <v>139</v>
      </c>
      <c r="AU134" s="253" t="s">
        <v>85</v>
      </c>
      <c r="AV134" s="14" t="s">
        <v>81</v>
      </c>
      <c r="AW134" s="14" t="s">
        <v>32</v>
      </c>
      <c r="AX134" s="14" t="s">
        <v>76</v>
      </c>
      <c r="AY134" s="253" t="s">
        <v>131</v>
      </c>
    </row>
    <row r="135" s="12" customFormat="1" ht="22.8" customHeight="1">
      <c r="A135" s="12"/>
      <c r="B135" s="202"/>
      <c r="C135" s="203"/>
      <c r="D135" s="204" t="s">
        <v>75</v>
      </c>
      <c r="E135" s="216" t="s">
        <v>94</v>
      </c>
      <c r="F135" s="216" t="s">
        <v>286</v>
      </c>
      <c r="G135" s="203"/>
      <c r="H135" s="203"/>
      <c r="I135" s="206"/>
      <c r="J135" s="217">
        <f>BK135</f>
        <v>0</v>
      </c>
      <c r="K135" s="203"/>
      <c r="L135" s="208"/>
      <c r="M135" s="209"/>
      <c r="N135" s="210"/>
      <c r="O135" s="210"/>
      <c r="P135" s="211">
        <f>SUM(P136:P138)</f>
        <v>0</v>
      </c>
      <c r="Q135" s="210"/>
      <c r="R135" s="211">
        <f>SUM(R136:R138)</f>
        <v>0</v>
      </c>
      <c r="S135" s="210"/>
      <c r="T135" s="212">
        <f>SUM(T136:T138)</f>
        <v>0</v>
      </c>
      <c r="U135" s="12"/>
      <c r="V135" s="12"/>
      <c r="W135" s="12"/>
      <c r="X135" s="12"/>
      <c r="Y135" s="12"/>
      <c r="Z135" s="12"/>
      <c r="AA135" s="12"/>
      <c r="AB135" s="12"/>
      <c r="AC135" s="12"/>
      <c r="AD135" s="12"/>
      <c r="AE135" s="12"/>
      <c r="AR135" s="213" t="s">
        <v>81</v>
      </c>
      <c r="AT135" s="214" t="s">
        <v>75</v>
      </c>
      <c r="AU135" s="214" t="s">
        <v>81</v>
      </c>
      <c r="AY135" s="213" t="s">
        <v>131</v>
      </c>
      <c r="BK135" s="215">
        <f>SUM(BK136:BK138)</f>
        <v>0</v>
      </c>
    </row>
    <row r="136" s="2" customFormat="1" ht="22.2" customHeight="1">
      <c r="A136" s="37"/>
      <c r="B136" s="38"/>
      <c r="C136" s="218" t="s">
        <v>91</v>
      </c>
      <c r="D136" s="218" t="s">
        <v>134</v>
      </c>
      <c r="E136" s="219" t="s">
        <v>287</v>
      </c>
      <c r="F136" s="220" t="s">
        <v>288</v>
      </c>
      <c r="G136" s="221" t="s">
        <v>149</v>
      </c>
      <c r="H136" s="222">
        <v>7.5</v>
      </c>
      <c r="I136" s="223"/>
      <c r="J136" s="224">
        <f>ROUND(I136*H136,2)</f>
        <v>0</v>
      </c>
      <c r="K136" s="225"/>
      <c r="L136" s="43"/>
      <c r="M136" s="226" t="s">
        <v>1</v>
      </c>
      <c r="N136" s="227" t="s">
        <v>41</v>
      </c>
      <c r="O136" s="90"/>
      <c r="P136" s="228">
        <f>O136*H136</f>
        <v>0</v>
      </c>
      <c r="Q136" s="228">
        <v>0</v>
      </c>
      <c r="R136" s="228">
        <f>Q136*H136</f>
        <v>0</v>
      </c>
      <c r="S136" s="228">
        <v>0</v>
      </c>
      <c r="T136" s="229">
        <f>S136*H136</f>
        <v>0</v>
      </c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  <c r="AE136" s="37"/>
      <c r="AR136" s="230" t="s">
        <v>91</v>
      </c>
      <c r="AT136" s="230" t="s">
        <v>134</v>
      </c>
      <c r="AU136" s="230" t="s">
        <v>85</v>
      </c>
      <c r="AY136" s="16" t="s">
        <v>131</v>
      </c>
      <c r="BE136" s="231">
        <f>IF(N136="základní",J136,0)</f>
        <v>0</v>
      </c>
      <c r="BF136" s="231">
        <f>IF(N136="snížená",J136,0)</f>
        <v>0</v>
      </c>
      <c r="BG136" s="231">
        <f>IF(N136="zákl. přenesená",J136,0)</f>
        <v>0</v>
      </c>
      <c r="BH136" s="231">
        <f>IF(N136="sníž. přenesená",J136,0)</f>
        <v>0</v>
      </c>
      <c r="BI136" s="231">
        <f>IF(N136="nulová",J136,0)</f>
        <v>0</v>
      </c>
      <c r="BJ136" s="16" t="s">
        <v>81</v>
      </c>
      <c r="BK136" s="231">
        <f>ROUND(I136*H136,2)</f>
        <v>0</v>
      </c>
      <c r="BL136" s="16" t="s">
        <v>91</v>
      </c>
      <c r="BM136" s="230" t="s">
        <v>334</v>
      </c>
    </row>
    <row r="137" s="13" customFormat="1">
      <c r="A137" s="13"/>
      <c r="B137" s="232"/>
      <c r="C137" s="233"/>
      <c r="D137" s="234" t="s">
        <v>139</v>
      </c>
      <c r="E137" s="235" t="s">
        <v>1</v>
      </c>
      <c r="F137" s="236" t="s">
        <v>335</v>
      </c>
      <c r="G137" s="233"/>
      <c r="H137" s="237">
        <v>7.5</v>
      </c>
      <c r="I137" s="238"/>
      <c r="J137" s="233"/>
      <c r="K137" s="233"/>
      <c r="L137" s="239"/>
      <c r="M137" s="240"/>
      <c r="N137" s="241"/>
      <c r="O137" s="241"/>
      <c r="P137" s="241"/>
      <c r="Q137" s="241"/>
      <c r="R137" s="241"/>
      <c r="S137" s="241"/>
      <c r="T137" s="242"/>
      <c r="U137" s="13"/>
      <c r="V137" s="13"/>
      <c r="W137" s="13"/>
      <c r="X137" s="13"/>
      <c r="Y137" s="13"/>
      <c r="Z137" s="13"/>
      <c r="AA137" s="13"/>
      <c r="AB137" s="13"/>
      <c r="AC137" s="13"/>
      <c r="AD137" s="13"/>
      <c r="AE137" s="13"/>
      <c r="AT137" s="243" t="s">
        <v>139</v>
      </c>
      <c r="AU137" s="243" t="s">
        <v>85</v>
      </c>
      <c r="AV137" s="13" t="s">
        <v>85</v>
      </c>
      <c r="AW137" s="13" t="s">
        <v>32</v>
      </c>
      <c r="AX137" s="13" t="s">
        <v>81</v>
      </c>
      <c r="AY137" s="243" t="s">
        <v>131</v>
      </c>
    </row>
    <row r="138" s="14" customFormat="1">
      <c r="A138" s="14"/>
      <c r="B138" s="244"/>
      <c r="C138" s="245"/>
      <c r="D138" s="234" t="s">
        <v>139</v>
      </c>
      <c r="E138" s="246" t="s">
        <v>1</v>
      </c>
      <c r="F138" s="247" t="s">
        <v>290</v>
      </c>
      <c r="G138" s="245"/>
      <c r="H138" s="246" t="s">
        <v>1</v>
      </c>
      <c r="I138" s="248"/>
      <c r="J138" s="245"/>
      <c r="K138" s="245"/>
      <c r="L138" s="249"/>
      <c r="M138" s="272"/>
      <c r="N138" s="273"/>
      <c r="O138" s="273"/>
      <c r="P138" s="273"/>
      <c r="Q138" s="273"/>
      <c r="R138" s="273"/>
      <c r="S138" s="273"/>
      <c r="T138" s="274"/>
      <c r="U138" s="14"/>
      <c r="V138" s="14"/>
      <c r="W138" s="14"/>
      <c r="X138" s="14"/>
      <c r="Y138" s="14"/>
      <c r="Z138" s="14"/>
      <c r="AA138" s="14"/>
      <c r="AB138" s="14"/>
      <c r="AC138" s="14"/>
      <c r="AD138" s="14"/>
      <c r="AE138" s="14"/>
      <c r="AT138" s="253" t="s">
        <v>139</v>
      </c>
      <c r="AU138" s="253" t="s">
        <v>85</v>
      </c>
      <c r="AV138" s="14" t="s">
        <v>81</v>
      </c>
      <c r="AW138" s="14" t="s">
        <v>32</v>
      </c>
      <c r="AX138" s="14" t="s">
        <v>76</v>
      </c>
      <c r="AY138" s="253" t="s">
        <v>131</v>
      </c>
    </row>
    <row r="139" s="2" customFormat="1" ht="6.96" customHeight="1">
      <c r="A139" s="37"/>
      <c r="B139" s="65"/>
      <c r="C139" s="66"/>
      <c r="D139" s="66"/>
      <c r="E139" s="66"/>
      <c r="F139" s="66"/>
      <c r="G139" s="66"/>
      <c r="H139" s="66"/>
      <c r="I139" s="66"/>
      <c r="J139" s="66"/>
      <c r="K139" s="66"/>
      <c r="L139" s="43"/>
      <c r="M139" s="37"/>
      <c r="O139" s="37"/>
      <c r="P139" s="37"/>
      <c r="Q139" s="37"/>
      <c r="R139" s="37"/>
      <c r="S139" s="37"/>
      <c r="T139" s="37"/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  <c r="AE139" s="37"/>
    </row>
  </sheetData>
  <sheetProtection sheet="1" autoFilter="0" formatColumns="0" formatRows="0" objects="1" scenarios="1" spinCount="100000" saltValue="t2mgtf2GzrJOpyIfNltlMy8WGOh/9oyvhoUiKp/BJNjtWUvH6goN1B4oCg0IX307zArLAzaORyQJlSxRbGomQw==" hashValue="Lk+l8aj3GeTAj+LOntWZycj57W15K4SocJrvrhvrppxdKsr1CcUiJSdbbehM6SsdWv9WFZYV2ss3fp0E0zfW2g==" algorithmName="SHA-512" password="CC35"/>
  <autoFilter ref="C120:K138"/>
  <mergeCells count="9">
    <mergeCell ref="E7:H7"/>
    <mergeCell ref="E9:H9"/>
    <mergeCell ref="E18:H18"/>
    <mergeCell ref="E27:H27"/>
    <mergeCell ref="E85:H85"/>
    <mergeCell ref="E87:H87"/>
    <mergeCell ref="E111:H111"/>
    <mergeCell ref="E113:H113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5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851563" style="1" customWidth="1"/>
    <col min="2" max="2" width="1.148438" style="1" customWidth="1"/>
    <col min="3" max="3" width="4.421875" style="1" customWidth="1"/>
    <col min="4" max="4" width="4.574219" style="1" customWidth="1"/>
    <col min="5" max="5" width="18.28125" style="1" customWidth="1"/>
    <col min="6" max="6" width="54.42188" style="1" customWidth="1"/>
    <col min="7" max="7" width="8.003906" style="1" customWidth="1"/>
    <col min="8" max="8" width="15.00391" style="1" customWidth="1"/>
    <col min="9" max="9" width="16.85156" style="1" customWidth="1"/>
    <col min="10" max="10" width="23.85156" style="1" customWidth="1"/>
    <col min="11" max="11" width="23.85156" style="1" hidden="1" customWidth="1"/>
    <col min="12" max="12" width="10.00391" style="1" customWidth="1"/>
    <col min="13" max="13" width="11.57422" style="1" hidden="1" customWidth="1"/>
    <col min="14" max="14" width="9.140625" style="1" hidden="1"/>
    <col min="15" max="15" width="15.14063" style="1" hidden="1" customWidth="1"/>
    <col min="16" max="16" width="15.14063" style="1" hidden="1" customWidth="1"/>
    <col min="17" max="17" width="15.14063" style="1" hidden="1" customWidth="1"/>
    <col min="18" max="18" width="15.14063" style="1" hidden="1" customWidth="1"/>
    <col min="19" max="19" width="15.14063" style="1" hidden="1" customWidth="1"/>
    <col min="20" max="20" width="15.14063" style="1" hidden="1" customWidth="1"/>
    <col min="21" max="21" width="17.42188" style="1" hidden="1" customWidth="1"/>
    <col min="22" max="22" width="13.14063" style="1" customWidth="1"/>
    <col min="23" max="23" width="17.42188" style="1" customWidth="1"/>
    <col min="24" max="24" width="13.14063" style="1" customWidth="1"/>
    <col min="25" max="25" width="16.00391" style="1" customWidth="1"/>
    <col min="26" max="26" width="11.71094" style="1" customWidth="1"/>
    <col min="27" max="27" width="16.00391" style="1" customWidth="1"/>
    <col min="28" max="28" width="17.42188" style="1" customWidth="1"/>
    <col min="29" max="29" width="11.71094" style="1" customWidth="1"/>
    <col min="30" max="30" width="16.00391" style="1" customWidth="1"/>
    <col min="31" max="31" width="17.42188" style="1" customWidth="1"/>
    <col min="44" max="44" width="9.140625" style="1" hidden="1"/>
    <col min="45" max="45" width="9.140625" style="1" hidden="1"/>
    <col min="46" max="46" width="9.140625" style="1" hidden="1"/>
    <col min="47" max="47" width="9.140625" style="1" hidden="1"/>
    <col min="48" max="48" width="9.140625" style="1" hidden="1"/>
    <col min="49" max="49" width="9.140625" style="1" hidden="1"/>
    <col min="50" max="50" width="9.140625" style="1" hidden="1"/>
    <col min="51" max="51" width="9.140625" style="1" hidden="1"/>
    <col min="52" max="52" width="9.140625" style="1" hidden="1"/>
    <col min="53" max="53" width="9.140625" style="1" hidden="1"/>
    <col min="54" max="54" width="9.140625" style="1" hidden="1"/>
    <col min="55" max="55" width="9.140625" style="1" hidden="1"/>
    <col min="56" max="56" width="9.140625" style="1" hidden="1"/>
    <col min="57" max="57" width="9.140625" style="1" hidden="1"/>
    <col min="58" max="58" width="9.140625" style="1" hidden="1"/>
    <col min="59" max="59" width="9.140625" style="1" hidden="1"/>
    <col min="60" max="60" width="9.140625" style="1" hidden="1"/>
    <col min="61" max="61" width="9.140625" style="1" hidden="1"/>
    <col min="62" max="62" width="9.140625" style="1" hidden="1"/>
    <col min="63" max="63" width="9.140625" style="1" hidden="1"/>
    <col min="64" max="64" width="9.140625" style="1" hidden="1"/>
    <col min="65" max="65" width="9.140625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6" t="s">
        <v>93</v>
      </c>
    </row>
    <row r="3" s="1" customFormat="1" ht="6.96" customHeight="1">
      <c r="B3" s="135"/>
      <c r="C3" s="136"/>
      <c r="D3" s="136"/>
      <c r="E3" s="136"/>
      <c r="F3" s="136"/>
      <c r="G3" s="136"/>
      <c r="H3" s="136"/>
      <c r="I3" s="136"/>
      <c r="J3" s="136"/>
      <c r="K3" s="136"/>
      <c r="L3" s="19"/>
      <c r="AT3" s="16" t="s">
        <v>85</v>
      </c>
    </row>
    <row r="4" s="1" customFormat="1" ht="24.96" customHeight="1">
      <c r="B4" s="19"/>
      <c r="D4" s="137" t="s">
        <v>103</v>
      </c>
      <c r="L4" s="19"/>
      <c r="M4" s="138" t="s">
        <v>10</v>
      </c>
      <c r="AT4" s="16" t="s">
        <v>4</v>
      </c>
    </row>
    <row r="5" s="1" customFormat="1" ht="6.96" customHeight="1">
      <c r="B5" s="19"/>
      <c r="L5" s="19"/>
    </row>
    <row r="6" s="1" customFormat="1" ht="12" customHeight="1">
      <c r="B6" s="19"/>
      <c r="D6" s="139" t="s">
        <v>16</v>
      </c>
      <c r="L6" s="19"/>
    </row>
    <row r="7" s="1" customFormat="1" ht="27" customHeight="1">
      <c r="B7" s="19"/>
      <c r="E7" s="140" t="str">
        <f>'Rekapitulace stavby'!K6</f>
        <v>Rekonstrukce MVN na pozemku p.č. 1360/4 v obci Nesměřice u Zruče nad Sázavou</v>
      </c>
      <c r="F7" s="139"/>
      <c r="G7" s="139"/>
      <c r="H7" s="139"/>
      <c r="L7" s="19"/>
    </row>
    <row r="8" s="2" customFormat="1" ht="12" customHeight="1">
      <c r="A8" s="37"/>
      <c r="B8" s="43"/>
      <c r="C8" s="37"/>
      <c r="D8" s="139" t="s">
        <v>104</v>
      </c>
      <c r="E8" s="37"/>
      <c r="F8" s="37"/>
      <c r="G8" s="37"/>
      <c r="H8" s="37"/>
      <c r="I8" s="37"/>
      <c r="J8" s="37"/>
      <c r="K8" s="37"/>
      <c r="L8" s="62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</row>
    <row r="9" s="2" customFormat="1" ht="15.6" customHeight="1">
      <c r="A9" s="37"/>
      <c r="B9" s="43"/>
      <c r="C9" s="37"/>
      <c r="D9" s="37"/>
      <c r="E9" s="141" t="s">
        <v>336</v>
      </c>
      <c r="F9" s="37"/>
      <c r="G9" s="37"/>
      <c r="H9" s="37"/>
      <c r="I9" s="37"/>
      <c r="J9" s="37"/>
      <c r="K9" s="37"/>
      <c r="L9" s="62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</row>
    <row r="10" s="2" customFormat="1">
      <c r="A10" s="37"/>
      <c r="B10" s="43"/>
      <c r="C10" s="37"/>
      <c r="D10" s="37"/>
      <c r="E10" s="37"/>
      <c r="F10" s="37"/>
      <c r="G10" s="37"/>
      <c r="H10" s="37"/>
      <c r="I10" s="37"/>
      <c r="J10" s="37"/>
      <c r="K10" s="37"/>
      <c r="L10" s="62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</row>
    <row r="11" s="2" customFormat="1" ht="12" customHeight="1">
      <c r="A11" s="37"/>
      <c r="B11" s="43"/>
      <c r="C11" s="37"/>
      <c r="D11" s="139" t="s">
        <v>18</v>
      </c>
      <c r="E11" s="37"/>
      <c r="F11" s="142" t="s">
        <v>1</v>
      </c>
      <c r="G11" s="37"/>
      <c r="H11" s="37"/>
      <c r="I11" s="139" t="s">
        <v>19</v>
      </c>
      <c r="J11" s="142" t="s">
        <v>1</v>
      </c>
      <c r="K11" s="37"/>
      <c r="L11" s="62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</row>
    <row r="12" s="2" customFormat="1" ht="12" customHeight="1">
      <c r="A12" s="37"/>
      <c r="B12" s="43"/>
      <c r="C12" s="37"/>
      <c r="D12" s="139" t="s">
        <v>20</v>
      </c>
      <c r="E12" s="37"/>
      <c r="F12" s="142" t="s">
        <v>21</v>
      </c>
      <c r="G12" s="37"/>
      <c r="H12" s="37"/>
      <c r="I12" s="139" t="s">
        <v>22</v>
      </c>
      <c r="J12" s="143" t="str">
        <f>'Rekapitulace stavby'!AN8</f>
        <v>14. 9. 2023</v>
      </c>
      <c r="K12" s="37"/>
      <c r="L12" s="62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</row>
    <row r="13" s="2" customFormat="1" ht="10.8" customHeight="1">
      <c r="A13" s="37"/>
      <c r="B13" s="43"/>
      <c r="C13" s="37"/>
      <c r="D13" s="37"/>
      <c r="E13" s="37"/>
      <c r="F13" s="37"/>
      <c r="G13" s="37"/>
      <c r="H13" s="37"/>
      <c r="I13" s="37"/>
      <c r="J13" s="37"/>
      <c r="K13" s="37"/>
      <c r="L13" s="62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</row>
    <row r="14" s="2" customFormat="1" ht="12" customHeight="1">
      <c r="A14" s="37"/>
      <c r="B14" s="43"/>
      <c r="C14" s="37"/>
      <c r="D14" s="139" t="s">
        <v>24</v>
      </c>
      <c r="E14" s="37"/>
      <c r="F14" s="37"/>
      <c r="G14" s="37"/>
      <c r="H14" s="37"/>
      <c r="I14" s="139" t="s">
        <v>25</v>
      </c>
      <c r="J14" s="142" t="s">
        <v>1</v>
      </c>
      <c r="K14" s="37"/>
      <c r="L14" s="62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</row>
    <row r="15" s="2" customFormat="1" ht="18" customHeight="1">
      <c r="A15" s="37"/>
      <c r="B15" s="43"/>
      <c r="C15" s="37"/>
      <c r="D15" s="37"/>
      <c r="E15" s="142" t="s">
        <v>26</v>
      </c>
      <c r="F15" s="37"/>
      <c r="G15" s="37"/>
      <c r="H15" s="37"/>
      <c r="I15" s="139" t="s">
        <v>27</v>
      </c>
      <c r="J15" s="142" t="s">
        <v>1</v>
      </c>
      <c r="K15" s="37"/>
      <c r="L15" s="62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</row>
    <row r="16" s="2" customFormat="1" ht="6.96" customHeight="1">
      <c r="A16" s="37"/>
      <c r="B16" s="43"/>
      <c r="C16" s="37"/>
      <c r="D16" s="37"/>
      <c r="E16" s="37"/>
      <c r="F16" s="37"/>
      <c r="G16" s="37"/>
      <c r="H16" s="37"/>
      <c r="I16" s="37"/>
      <c r="J16" s="37"/>
      <c r="K16" s="37"/>
      <c r="L16" s="62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</row>
    <row r="17" s="2" customFormat="1" ht="12" customHeight="1">
      <c r="A17" s="37"/>
      <c r="B17" s="43"/>
      <c r="C17" s="37"/>
      <c r="D17" s="139" t="s">
        <v>28</v>
      </c>
      <c r="E17" s="37"/>
      <c r="F17" s="37"/>
      <c r="G17" s="37"/>
      <c r="H17" s="37"/>
      <c r="I17" s="139" t="s">
        <v>25</v>
      </c>
      <c r="J17" s="32" t="str">
        <f>'Rekapitulace stavby'!AN13</f>
        <v>Vyplň údaj</v>
      </c>
      <c r="K17" s="37"/>
      <c r="L17" s="62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</row>
    <row r="18" s="2" customFormat="1" ht="18" customHeight="1">
      <c r="A18" s="37"/>
      <c r="B18" s="43"/>
      <c r="C18" s="37"/>
      <c r="D18" s="37"/>
      <c r="E18" s="32" t="str">
        <f>'Rekapitulace stavby'!E14</f>
        <v>Vyplň údaj</v>
      </c>
      <c r="F18" s="142"/>
      <c r="G18" s="142"/>
      <c r="H18" s="142"/>
      <c r="I18" s="139" t="s">
        <v>27</v>
      </c>
      <c r="J18" s="32" t="str">
        <f>'Rekapitulace stavby'!AN14</f>
        <v>Vyplň údaj</v>
      </c>
      <c r="K18" s="37"/>
      <c r="L18" s="62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</row>
    <row r="19" s="2" customFormat="1" ht="6.96" customHeight="1">
      <c r="A19" s="37"/>
      <c r="B19" s="43"/>
      <c r="C19" s="37"/>
      <c r="D19" s="37"/>
      <c r="E19" s="37"/>
      <c r="F19" s="37"/>
      <c r="G19" s="37"/>
      <c r="H19" s="37"/>
      <c r="I19" s="37"/>
      <c r="J19" s="37"/>
      <c r="K19" s="37"/>
      <c r="L19" s="62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</row>
    <row r="20" s="2" customFormat="1" ht="12" customHeight="1">
      <c r="A20" s="37"/>
      <c r="B20" s="43"/>
      <c r="C20" s="37"/>
      <c r="D20" s="139" t="s">
        <v>30</v>
      </c>
      <c r="E20" s="37"/>
      <c r="F20" s="37"/>
      <c r="G20" s="37"/>
      <c r="H20" s="37"/>
      <c r="I20" s="139" t="s">
        <v>25</v>
      </c>
      <c r="J20" s="142" t="s">
        <v>1</v>
      </c>
      <c r="K20" s="37"/>
      <c r="L20" s="62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</row>
    <row r="21" s="2" customFormat="1" ht="18" customHeight="1">
      <c r="A21" s="37"/>
      <c r="B21" s="43"/>
      <c r="C21" s="37"/>
      <c r="D21" s="37"/>
      <c r="E21" s="142" t="s">
        <v>31</v>
      </c>
      <c r="F21" s="37"/>
      <c r="G21" s="37"/>
      <c r="H21" s="37"/>
      <c r="I21" s="139" t="s">
        <v>27</v>
      </c>
      <c r="J21" s="142" t="s">
        <v>1</v>
      </c>
      <c r="K21" s="37"/>
      <c r="L21" s="62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</row>
    <row r="22" s="2" customFormat="1" ht="6.96" customHeight="1">
      <c r="A22" s="37"/>
      <c r="B22" s="43"/>
      <c r="C22" s="37"/>
      <c r="D22" s="37"/>
      <c r="E22" s="37"/>
      <c r="F22" s="37"/>
      <c r="G22" s="37"/>
      <c r="H22" s="37"/>
      <c r="I22" s="37"/>
      <c r="J22" s="37"/>
      <c r="K22" s="37"/>
      <c r="L22" s="62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</row>
    <row r="23" s="2" customFormat="1" ht="12" customHeight="1">
      <c r="A23" s="37"/>
      <c r="B23" s="43"/>
      <c r="C23" s="37"/>
      <c r="D23" s="139" t="s">
        <v>33</v>
      </c>
      <c r="E23" s="37"/>
      <c r="F23" s="37"/>
      <c r="G23" s="37"/>
      <c r="H23" s="37"/>
      <c r="I23" s="139" t="s">
        <v>25</v>
      </c>
      <c r="J23" s="142" t="str">
        <f>IF('Rekapitulace stavby'!AN19="","",'Rekapitulace stavby'!AN19)</f>
        <v/>
      </c>
      <c r="K23" s="37"/>
      <c r="L23" s="62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</row>
    <row r="24" s="2" customFormat="1" ht="18" customHeight="1">
      <c r="A24" s="37"/>
      <c r="B24" s="43"/>
      <c r="C24" s="37"/>
      <c r="D24" s="37"/>
      <c r="E24" s="142" t="str">
        <f>IF('Rekapitulace stavby'!E20="","",'Rekapitulace stavby'!E20)</f>
        <v xml:space="preserve"> </v>
      </c>
      <c r="F24" s="37"/>
      <c r="G24" s="37"/>
      <c r="H24" s="37"/>
      <c r="I24" s="139" t="s">
        <v>27</v>
      </c>
      <c r="J24" s="142" t="str">
        <f>IF('Rekapitulace stavby'!AN20="","",'Rekapitulace stavby'!AN20)</f>
        <v/>
      </c>
      <c r="K24" s="37"/>
      <c r="L24" s="62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</row>
    <row r="25" s="2" customFormat="1" ht="6.96" customHeight="1">
      <c r="A25" s="37"/>
      <c r="B25" s="43"/>
      <c r="C25" s="37"/>
      <c r="D25" s="37"/>
      <c r="E25" s="37"/>
      <c r="F25" s="37"/>
      <c r="G25" s="37"/>
      <c r="H25" s="37"/>
      <c r="I25" s="37"/>
      <c r="J25" s="37"/>
      <c r="K25" s="37"/>
      <c r="L25" s="62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</row>
    <row r="26" s="2" customFormat="1" ht="12" customHeight="1">
      <c r="A26" s="37"/>
      <c r="B26" s="43"/>
      <c r="C26" s="37"/>
      <c r="D26" s="139" t="s">
        <v>35</v>
      </c>
      <c r="E26" s="37"/>
      <c r="F26" s="37"/>
      <c r="G26" s="37"/>
      <c r="H26" s="37"/>
      <c r="I26" s="37"/>
      <c r="J26" s="37"/>
      <c r="K26" s="37"/>
      <c r="L26" s="62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</row>
    <row r="27" s="8" customFormat="1" ht="14.4" customHeight="1">
      <c r="A27" s="144"/>
      <c r="B27" s="145"/>
      <c r="C27" s="144"/>
      <c r="D27" s="144"/>
      <c r="E27" s="146" t="s">
        <v>1</v>
      </c>
      <c r="F27" s="146"/>
      <c r="G27" s="146"/>
      <c r="H27" s="146"/>
      <c r="I27" s="144"/>
      <c r="J27" s="144"/>
      <c r="K27" s="144"/>
      <c r="L27" s="147"/>
      <c r="S27" s="144"/>
      <c r="T27" s="144"/>
      <c r="U27" s="144"/>
      <c r="V27" s="144"/>
      <c r="W27" s="144"/>
      <c r="X27" s="144"/>
      <c r="Y27" s="144"/>
      <c r="Z27" s="144"/>
      <c r="AA27" s="144"/>
      <c r="AB27" s="144"/>
      <c r="AC27" s="144"/>
      <c r="AD27" s="144"/>
      <c r="AE27" s="144"/>
    </row>
    <row r="28" s="2" customFormat="1" ht="6.96" customHeight="1">
      <c r="A28" s="37"/>
      <c r="B28" s="43"/>
      <c r="C28" s="37"/>
      <c r="D28" s="37"/>
      <c r="E28" s="37"/>
      <c r="F28" s="37"/>
      <c r="G28" s="37"/>
      <c r="H28" s="37"/>
      <c r="I28" s="37"/>
      <c r="J28" s="37"/>
      <c r="K28" s="37"/>
      <c r="L28" s="62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</row>
    <row r="29" s="2" customFormat="1" ht="6.96" customHeight="1">
      <c r="A29" s="37"/>
      <c r="B29" s="43"/>
      <c r="C29" s="37"/>
      <c r="D29" s="148"/>
      <c r="E29" s="148"/>
      <c r="F29" s="148"/>
      <c r="G29" s="148"/>
      <c r="H29" s="148"/>
      <c r="I29" s="148"/>
      <c r="J29" s="148"/>
      <c r="K29" s="148"/>
      <c r="L29" s="62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</row>
    <row r="30" s="2" customFormat="1" ht="25.44" customHeight="1">
      <c r="A30" s="37"/>
      <c r="B30" s="43"/>
      <c r="C30" s="37"/>
      <c r="D30" s="149" t="s">
        <v>36</v>
      </c>
      <c r="E30" s="37"/>
      <c r="F30" s="37"/>
      <c r="G30" s="37"/>
      <c r="H30" s="37"/>
      <c r="I30" s="37"/>
      <c r="J30" s="150">
        <f>ROUND(J118, 2)</f>
        <v>0</v>
      </c>
      <c r="K30" s="37"/>
      <c r="L30" s="62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</row>
    <row r="31" s="2" customFormat="1" ht="6.96" customHeight="1">
      <c r="A31" s="37"/>
      <c r="B31" s="43"/>
      <c r="C31" s="37"/>
      <c r="D31" s="148"/>
      <c r="E31" s="148"/>
      <c r="F31" s="148"/>
      <c r="G31" s="148"/>
      <c r="H31" s="148"/>
      <c r="I31" s="148"/>
      <c r="J31" s="148"/>
      <c r="K31" s="148"/>
      <c r="L31" s="62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</row>
    <row r="32" s="2" customFormat="1" ht="14.4" customHeight="1">
      <c r="A32" s="37"/>
      <c r="B32" s="43"/>
      <c r="C32" s="37"/>
      <c r="D32" s="37"/>
      <c r="E32" s="37"/>
      <c r="F32" s="151" t="s">
        <v>38</v>
      </c>
      <c r="G32" s="37"/>
      <c r="H32" s="37"/>
      <c r="I32" s="151" t="s">
        <v>37</v>
      </c>
      <c r="J32" s="151" t="s">
        <v>39</v>
      </c>
      <c r="K32" s="37"/>
      <c r="L32" s="62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</row>
    <row r="33" s="2" customFormat="1" ht="14.4" customHeight="1">
      <c r="A33" s="37"/>
      <c r="B33" s="43"/>
      <c r="C33" s="37"/>
      <c r="D33" s="152" t="s">
        <v>40</v>
      </c>
      <c r="E33" s="139" t="s">
        <v>41</v>
      </c>
      <c r="F33" s="153">
        <f>ROUND((SUM(BE118:BE136)),  2)</f>
        <v>0</v>
      </c>
      <c r="G33" s="37"/>
      <c r="H33" s="37"/>
      <c r="I33" s="154">
        <v>0.20999999999999999</v>
      </c>
      <c r="J33" s="153">
        <f>ROUND(((SUM(BE118:BE136))*I33),  2)</f>
        <v>0</v>
      </c>
      <c r="K33" s="37"/>
      <c r="L33" s="62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</row>
    <row r="34" s="2" customFormat="1" ht="14.4" customHeight="1">
      <c r="A34" s="37"/>
      <c r="B34" s="43"/>
      <c r="C34" s="37"/>
      <c r="D34" s="37"/>
      <c r="E34" s="139" t="s">
        <v>42</v>
      </c>
      <c r="F34" s="153">
        <f>ROUND((SUM(BF118:BF136)),  2)</f>
        <v>0</v>
      </c>
      <c r="G34" s="37"/>
      <c r="H34" s="37"/>
      <c r="I34" s="154">
        <v>0.12</v>
      </c>
      <c r="J34" s="153">
        <f>ROUND(((SUM(BF118:BF136))*I34),  2)</f>
        <v>0</v>
      </c>
      <c r="K34" s="37"/>
      <c r="L34" s="62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</row>
    <row r="35" hidden="1" s="2" customFormat="1" ht="14.4" customHeight="1">
      <c r="A35" s="37"/>
      <c r="B35" s="43"/>
      <c r="C35" s="37"/>
      <c r="D35" s="37"/>
      <c r="E35" s="139" t="s">
        <v>43</v>
      </c>
      <c r="F35" s="153">
        <f>ROUND((SUM(BG118:BG136)),  2)</f>
        <v>0</v>
      </c>
      <c r="G35" s="37"/>
      <c r="H35" s="37"/>
      <c r="I35" s="154">
        <v>0.20999999999999999</v>
      </c>
      <c r="J35" s="153">
        <f>0</f>
        <v>0</v>
      </c>
      <c r="K35" s="37"/>
      <c r="L35" s="62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</row>
    <row r="36" hidden="1" s="2" customFormat="1" ht="14.4" customHeight="1">
      <c r="A36" s="37"/>
      <c r="B36" s="43"/>
      <c r="C36" s="37"/>
      <c r="D36" s="37"/>
      <c r="E36" s="139" t="s">
        <v>44</v>
      </c>
      <c r="F36" s="153">
        <f>ROUND((SUM(BH118:BH136)),  2)</f>
        <v>0</v>
      </c>
      <c r="G36" s="37"/>
      <c r="H36" s="37"/>
      <c r="I36" s="154">
        <v>0.12</v>
      </c>
      <c r="J36" s="153">
        <f>0</f>
        <v>0</v>
      </c>
      <c r="K36" s="37"/>
      <c r="L36" s="62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</row>
    <row r="37" hidden="1" s="2" customFormat="1" ht="14.4" customHeight="1">
      <c r="A37" s="37"/>
      <c r="B37" s="43"/>
      <c r="C37" s="37"/>
      <c r="D37" s="37"/>
      <c r="E37" s="139" t="s">
        <v>45</v>
      </c>
      <c r="F37" s="153">
        <f>ROUND((SUM(BI118:BI136)),  2)</f>
        <v>0</v>
      </c>
      <c r="G37" s="37"/>
      <c r="H37" s="37"/>
      <c r="I37" s="154">
        <v>0</v>
      </c>
      <c r="J37" s="153">
        <f>0</f>
        <v>0</v>
      </c>
      <c r="K37" s="37"/>
      <c r="L37" s="62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</row>
    <row r="38" s="2" customFormat="1" ht="6.96" customHeight="1">
      <c r="A38" s="37"/>
      <c r="B38" s="43"/>
      <c r="C38" s="37"/>
      <c r="D38" s="37"/>
      <c r="E38" s="37"/>
      <c r="F38" s="37"/>
      <c r="G38" s="37"/>
      <c r="H38" s="37"/>
      <c r="I38" s="37"/>
      <c r="J38" s="37"/>
      <c r="K38" s="37"/>
      <c r="L38" s="62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</row>
    <row r="39" s="2" customFormat="1" ht="25.44" customHeight="1">
      <c r="A39" s="37"/>
      <c r="B39" s="43"/>
      <c r="C39" s="155"/>
      <c r="D39" s="156" t="s">
        <v>46</v>
      </c>
      <c r="E39" s="157"/>
      <c r="F39" s="157"/>
      <c r="G39" s="158" t="s">
        <v>47</v>
      </c>
      <c r="H39" s="159" t="s">
        <v>48</v>
      </c>
      <c r="I39" s="157"/>
      <c r="J39" s="160">
        <f>SUM(J30:J37)</f>
        <v>0</v>
      </c>
      <c r="K39" s="161"/>
      <c r="L39" s="62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</row>
    <row r="40" s="2" customFormat="1" ht="14.4" customHeight="1">
      <c r="A40" s="37"/>
      <c r="B40" s="43"/>
      <c r="C40" s="37"/>
      <c r="D40" s="37"/>
      <c r="E40" s="37"/>
      <c r="F40" s="37"/>
      <c r="G40" s="37"/>
      <c r="H40" s="37"/>
      <c r="I40" s="37"/>
      <c r="J40" s="37"/>
      <c r="K40" s="37"/>
      <c r="L40" s="62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</row>
    <row r="41" s="1" customFormat="1" ht="14.4" customHeight="1">
      <c r="B41" s="19"/>
      <c r="L41" s="19"/>
    </row>
    <row r="42" s="1" customFormat="1" ht="14.4" customHeight="1">
      <c r="B42" s="19"/>
      <c r="L42" s="19"/>
    </row>
    <row r="43" s="1" customFormat="1" ht="14.4" customHeight="1">
      <c r="B43" s="19"/>
      <c r="L43" s="19"/>
    </row>
    <row r="44" s="1" customFormat="1" ht="14.4" customHeight="1">
      <c r="B44" s="19"/>
      <c r="L44" s="19"/>
    </row>
    <row r="45" s="1" customFormat="1" ht="14.4" customHeight="1">
      <c r="B45" s="19"/>
      <c r="L45" s="19"/>
    </row>
    <row r="46" s="1" customFormat="1" ht="14.4" customHeight="1">
      <c r="B46" s="19"/>
      <c r="L46" s="19"/>
    </row>
    <row r="47" s="1" customFormat="1" ht="14.4" customHeight="1">
      <c r="B47" s="19"/>
      <c r="L47" s="19"/>
    </row>
    <row r="48" s="1" customFormat="1" ht="14.4" customHeight="1">
      <c r="B48" s="19"/>
      <c r="L48" s="19"/>
    </row>
    <row r="49" s="1" customFormat="1" ht="14.4" customHeight="1">
      <c r="B49" s="19"/>
      <c r="L49" s="19"/>
    </row>
    <row r="50" s="2" customFormat="1" ht="14.4" customHeight="1">
      <c r="B50" s="62"/>
      <c r="D50" s="162" t="s">
        <v>49</v>
      </c>
      <c r="E50" s="163"/>
      <c r="F50" s="163"/>
      <c r="G50" s="162" t="s">
        <v>50</v>
      </c>
      <c r="H50" s="163"/>
      <c r="I50" s="163"/>
      <c r="J50" s="163"/>
      <c r="K50" s="163"/>
      <c r="L50" s="62"/>
    </row>
    <row r="51">
      <c r="B51" s="19"/>
      <c r="L51" s="19"/>
    </row>
    <row r="52">
      <c r="B52" s="19"/>
      <c r="L52" s="19"/>
    </row>
    <row r="53">
      <c r="B53" s="19"/>
      <c r="L53" s="19"/>
    </row>
    <row r="54">
      <c r="B54" s="19"/>
      <c r="L54" s="19"/>
    </row>
    <row r="55">
      <c r="B55" s="19"/>
      <c r="L55" s="19"/>
    </row>
    <row r="56">
      <c r="B56" s="19"/>
      <c r="L56" s="19"/>
    </row>
    <row r="57">
      <c r="B57" s="19"/>
      <c r="L57" s="19"/>
    </row>
    <row r="58">
      <c r="B58" s="19"/>
      <c r="L58" s="19"/>
    </row>
    <row r="59">
      <c r="B59" s="19"/>
      <c r="L59" s="19"/>
    </row>
    <row r="60">
      <c r="B60" s="19"/>
      <c r="L60" s="19"/>
    </row>
    <row r="61" s="2" customFormat="1">
      <c r="A61" s="37"/>
      <c r="B61" s="43"/>
      <c r="C61" s="37"/>
      <c r="D61" s="164" t="s">
        <v>51</v>
      </c>
      <c r="E61" s="165"/>
      <c r="F61" s="166" t="s">
        <v>52</v>
      </c>
      <c r="G61" s="164" t="s">
        <v>51</v>
      </c>
      <c r="H61" s="165"/>
      <c r="I61" s="165"/>
      <c r="J61" s="167" t="s">
        <v>52</v>
      </c>
      <c r="K61" s="165"/>
      <c r="L61" s="62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</row>
    <row r="62">
      <c r="B62" s="19"/>
      <c r="L62" s="19"/>
    </row>
    <row r="63">
      <c r="B63" s="19"/>
      <c r="L63" s="19"/>
    </row>
    <row r="64">
      <c r="B64" s="19"/>
      <c r="L64" s="19"/>
    </row>
    <row r="65" s="2" customFormat="1">
      <c r="A65" s="37"/>
      <c r="B65" s="43"/>
      <c r="C65" s="37"/>
      <c r="D65" s="162" t="s">
        <v>53</v>
      </c>
      <c r="E65" s="168"/>
      <c r="F65" s="168"/>
      <c r="G65" s="162" t="s">
        <v>54</v>
      </c>
      <c r="H65" s="168"/>
      <c r="I65" s="168"/>
      <c r="J65" s="168"/>
      <c r="K65" s="168"/>
      <c r="L65" s="62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</row>
    <row r="66">
      <c r="B66" s="19"/>
      <c r="L66" s="19"/>
    </row>
    <row r="67">
      <c r="B67" s="19"/>
      <c r="L67" s="19"/>
    </row>
    <row r="68">
      <c r="B68" s="19"/>
      <c r="L68" s="19"/>
    </row>
    <row r="69">
      <c r="B69" s="19"/>
      <c r="L69" s="19"/>
    </row>
    <row r="70">
      <c r="B70" s="19"/>
      <c r="L70" s="19"/>
    </row>
    <row r="71">
      <c r="B71" s="19"/>
      <c r="L71" s="19"/>
    </row>
    <row r="72">
      <c r="B72" s="19"/>
      <c r="L72" s="19"/>
    </row>
    <row r="73">
      <c r="B73" s="19"/>
      <c r="L73" s="19"/>
    </row>
    <row r="74">
      <c r="B74" s="19"/>
      <c r="L74" s="19"/>
    </row>
    <row r="75">
      <c r="B75" s="19"/>
      <c r="L75" s="19"/>
    </row>
    <row r="76" s="2" customFormat="1">
      <c r="A76" s="37"/>
      <c r="B76" s="43"/>
      <c r="C76" s="37"/>
      <c r="D76" s="164" t="s">
        <v>51</v>
      </c>
      <c r="E76" s="165"/>
      <c r="F76" s="166" t="s">
        <v>52</v>
      </c>
      <c r="G76" s="164" t="s">
        <v>51</v>
      </c>
      <c r="H76" s="165"/>
      <c r="I76" s="165"/>
      <c r="J76" s="167" t="s">
        <v>52</v>
      </c>
      <c r="K76" s="165"/>
      <c r="L76" s="62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</row>
    <row r="77" s="2" customFormat="1" ht="14.4" customHeight="1">
      <c r="A77" s="37"/>
      <c r="B77" s="169"/>
      <c r="C77" s="170"/>
      <c r="D77" s="170"/>
      <c r="E77" s="170"/>
      <c r="F77" s="170"/>
      <c r="G77" s="170"/>
      <c r="H77" s="170"/>
      <c r="I77" s="170"/>
      <c r="J77" s="170"/>
      <c r="K77" s="170"/>
      <c r="L77" s="62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</row>
    <row r="81" s="2" customFormat="1" ht="6.96" customHeight="1">
      <c r="A81" s="37"/>
      <c r="B81" s="171"/>
      <c r="C81" s="172"/>
      <c r="D81" s="172"/>
      <c r="E81" s="172"/>
      <c r="F81" s="172"/>
      <c r="G81" s="172"/>
      <c r="H81" s="172"/>
      <c r="I81" s="172"/>
      <c r="J81" s="172"/>
      <c r="K81" s="172"/>
      <c r="L81" s="62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</row>
    <row r="82" s="2" customFormat="1" ht="24.96" customHeight="1">
      <c r="A82" s="37"/>
      <c r="B82" s="38"/>
      <c r="C82" s="22" t="s">
        <v>106</v>
      </c>
      <c r="D82" s="39"/>
      <c r="E82" s="39"/>
      <c r="F82" s="39"/>
      <c r="G82" s="39"/>
      <c r="H82" s="39"/>
      <c r="I82" s="39"/>
      <c r="J82" s="39"/>
      <c r="K82" s="39"/>
      <c r="L82" s="62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</row>
    <row r="83" s="2" customFormat="1" ht="6.96" customHeight="1">
      <c r="A83" s="37"/>
      <c r="B83" s="38"/>
      <c r="C83" s="39"/>
      <c r="D83" s="39"/>
      <c r="E83" s="39"/>
      <c r="F83" s="39"/>
      <c r="G83" s="39"/>
      <c r="H83" s="39"/>
      <c r="I83" s="39"/>
      <c r="J83" s="39"/>
      <c r="K83" s="39"/>
      <c r="L83" s="62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</row>
    <row r="84" s="2" customFormat="1" ht="12" customHeight="1">
      <c r="A84" s="37"/>
      <c r="B84" s="38"/>
      <c r="C84" s="31" t="s">
        <v>16</v>
      </c>
      <c r="D84" s="39"/>
      <c r="E84" s="39"/>
      <c r="F84" s="39"/>
      <c r="G84" s="39"/>
      <c r="H84" s="39"/>
      <c r="I84" s="39"/>
      <c r="J84" s="39"/>
      <c r="K84" s="39"/>
      <c r="L84" s="62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</row>
    <row r="85" s="2" customFormat="1" ht="27" customHeight="1">
      <c r="A85" s="37"/>
      <c r="B85" s="38"/>
      <c r="C85" s="39"/>
      <c r="D85" s="39"/>
      <c r="E85" s="173" t="str">
        <f>E7</f>
        <v>Rekonstrukce MVN na pozemku p.č. 1360/4 v obci Nesměřice u Zruče nad Sázavou</v>
      </c>
      <c r="F85" s="31"/>
      <c r="G85" s="31"/>
      <c r="H85" s="31"/>
      <c r="I85" s="39"/>
      <c r="J85" s="39"/>
      <c r="K85" s="39"/>
      <c r="L85" s="62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</row>
    <row r="86" s="2" customFormat="1" ht="12" customHeight="1">
      <c r="A86" s="37"/>
      <c r="B86" s="38"/>
      <c r="C86" s="31" t="s">
        <v>104</v>
      </c>
      <c r="D86" s="39"/>
      <c r="E86" s="39"/>
      <c r="F86" s="39"/>
      <c r="G86" s="39"/>
      <c r="H86" s="39"/>
      <c r="I86" s="39"/>
      <c r="J86" s="39"/>
      <c r="K86" s="39"/>
      <c r="L86" s="62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</row>
    <row r="87" s="2" customFormat="1" ht="15.6" customHeight="1">
      <c r="A87" s="37"/>
      <c r="B87" s="38"/>
      <c r="C87" s="39"/>
      <c r="D87" s="39"/>
      <c r="E87" s="75" t="str">
        <f>E9</f>
        <v>4 - Zábradlí na nádrži a stávajících schodištích</v>
      </c>
      <c r="F87" s="39"/>
      <c r="G87" s="39"/>
      <c r="H87" s="39"/>
      <c r="I87" s="39"/>
      <c r="J87" s="39"/>
      <c r="K87" s="39"/>
      <c r="L87" s="62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</row>
    <row r="88" s="2" customFormat="1" ht="6.96" customHeight="1">
      <c r="A88" s="37"/>
      <c r="B88" s="38"/>
      <c r="C88" s="39"/>
      <c r="D88" s="39"/>
      <c r="E88" s="39"/>
      <c r="F88" s="39"/>
      <c r="G88" s="39"/>
      <c r="H88" s="39"/>
      <c r="I88" s="39"/>
      <c r="J88" s="39"/>
      <c r="K88" s="39"/>
      <c r="L88" s="62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</row>
    <row r="89" s="2" customFormat="1" ht="12" customHeight="1">
      <c r="A89" s="37"/>
      <c r="B89" s="38"/>
      <c r="C89" s="31" t="s">
        <v>20</v>
      </c>
      <c r="D89" s="39"/>
      <c r="E89" s="39"/>
      <c r="F89" s="26" t="str">
        <f>F12</f>
        <v>Nesměřice</v>
      </c>
      <c r="G89" s="39"/>
      <c r="H89" s="39"/>
      <c r="I89" s="31" t="s">
        <v>22</v>
      </c>
      <c r="J89" s="78" t="str">
        <f>IF(J12="","",J12)</f>
        <v>14. 9. 2023</v>
      </c>
      <c r="K89" s="39"/>
      <c r="L89" s="62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</row>
    <row r="90" s="2" customFormat="1" ht="6.96" customHeight="1">
      <c r="A90" s="37"/>
      <c r="B90" s="38"/>
      <c r="C90" s="39"/>
      <c r="D90" s="39"/>
      <c r="E90" s="39"/>
      <c r="F90" s="39"/>
      <c r="G90" s="39"/>
      <c r="H90" s="39"/>
      <c r="I90" s="39"/>
      <c r="J90" s="39"/>
      <c r="K90" s="39"/>
      <c r="L90" s="62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</row>
    <row r="91" s="2" customFormat="1" ht="26.4" customHeight="1">
      <c r="A91" s="37"/>
      <c r="B91" s="38"/>
      <c r="C91" s="31" t="s">
        <v>24</v>
      </c>
      <c r="D91" s="39"/>
      <c r="E91" s="39"/>
      <c r="F91" s="26" t="str">
        <f>E15</f>
        <v>Město Zruč nad Sázavou</v>
      </c>
      <c r="G91" s="39"/>
      <c r="H91" s="39"/>
      <c r="I91" s="31" t="s">
        <v>30</v>
      </c>
      <c r="J91" s="35" t="str">
        <f>E21</f>
        <v>VDG Projektování s.r.o.</v>
      </c>
      <c r="K91" s="39"/>
      <c r="L91" s="62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</row>
    <row r="92" s="2" customFormat="1" ht="15.6" customHeight="1">
      <c r="A92" s="37"/>
      <c r="B92" s="38"/>
      <c r="C92" s="31" t="s">
        <v>28</v>
      </c>
      <c r="D92" s="39"/>
      <c r="E92" s="39"/>
      <c r="F92" s="26" t="str">
        <f>IF(E18="","",E18)</f>
        <v>Vyplň údaj</v>
      </c>
      <c r="G92" s="39"/>
      <c r="H92" s="39"/>
      <c r="I92" s="31" t="s">
        <v>33</v>
      </c>
      <c r="J92" s="35" t="str">
        <f>E24</f>
        <v xml:space="preserve"> </v>
      </c>
      <c r="K92" s="39"/>
      <c r="L92" s="62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</row>
    <row r="93" s="2" customFormat="1" ht="10.32" customHeight="1">
      <c r="A93" s="37"/>
      <c r="B93" s="38"/>
      <c r="C93" s="39"/>
      <c r="D93" s="39"/>
      <c r="E93" s="39"/>
      <c r="F93" s="39"/>
      <c r="G93" s="39"/>
      <c r="H93" s="39"/>
      <c r="I93" s="39"/>
      <c r="J93" s="39"/>
      <c r="K93" s="39"/>
      <c r="L93" s="62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</row>
    <row r="94" s="2" customFormat="1" ht="29.28" customHeight="1">
      <c r="A94" s="37"/>
      <c r="B94" s="38"/>
      <c r="C94" s="174" t="s">
        <v>107</v>
      </c>
      <c r="D94" s="175"/>
      <c r="E94" s="175"/>
      <c r="F94" s="175"/>
      <c r="G94" s="175"/>
      <c r="H94" s="175"/>
      <c r="I94" s="175"/>
      <c r="J94" s="176" t="s">
        <v>108</v>
      </c>
      <c r="K94" s="175"/>
      <c r="L94" s="62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</row>
    <row r="95" s="2" customFormat="1" ht="10.32" customHeight="1">
      <c r="A95" s="37"/>
      <c r="B95" s="38"/>
      <c r="C95" s="39"/>
      <c r="D95" s="39"/>
      <c r="E95" s="39"/>
      <c r="F95" s="39"/>
      <c r="G95" s="39"/>
      <c r="H95" s="39"/>
      <c r="I95" s="39"/>
      <c r="J95" s="39"/>
      <c r="K95" s="39"/>
      <c r="L95" s="62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</row>
    <row r="96" s="2" customFormat="1" ht="22.8" customHeight="1">
      <c r="A96" s="37"/>
      <c r="B96" s="38"/>
      <c r="C96" s="177" t="s">
        <v>109</v>
      </c>
      <c r="D96" s="39"/>
      <c r="E96" s="39"/>
      <c r="F96" s="39"/>
      <c r="G96" s="39"/>
      <c r="H96" s="39"/>
      <c r="I96" s="39"/>
      <c r="J96" s="109">
        <f>J118</f>
        <v>0</v>
      </c>
      <c r="K96" s="39"/>
      <c r="L96" s="62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U96" s="16" t="s">
        <v>110</v>
      </c>
    </row>
    <row r="97" s="9" customFormat="1" ht="24.96" customHeight="1">
      <c r="A97" s="9"/>
      <c r="B97" s="178"/>
      <c r="C97" s="179"/>
      <c r="D97" s="180" t="s">
        <v>111</v>
      </c>
      <c r="E97" s="181"/>
      <c r="F97" s="181"/>
      <c r="G97" s="181"/>
      <c r="H97" s="181"/>
      <c r="I97" s="181"/>
      <c r="J97" s="182">
        <f>J119</f>
        <v>0</v>
      </c>
      <c r="K97" s="179"/>
      <c r="L97" s="183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84"/>
      <c r="C98" s="185"/>
      <c r="D98" s="186" t="s">
        <v>228</v>
      </c>
      <c r="E98" s="187"/>
      <c r="F98" s="187"/>
      <c r="G98" s="187"/>
      <c r="H98" s="187"/>
      <c r="I98" s="187"/>
      <c r="J98" s="188">
        <f>J120</f>
        <v>0</v>
      </c>
      <c r="K98" s="185"/>
      <c r="L98" s="189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2" customFormat="1" ht="21.84" customHeight="1">
      <c r="A99" s="37"/>
      <c r="B99" s="38"/>
      <c r="C99" s="39"/>
      <c r="D99" s="39"/>
      <c r="E99" s="39"/>
      <c r="F99" s="39"/>
      <c r="G99" s="39"/>
      <c r="H99" s="39"/>
      <c r="I99" s="39"/>
      <c r="J99" s="39"/>
      <c r="K99" s="39"/>
      <c r="L99" s="62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37"/>
      <c r="AD99" s="37"/>
      <c r="AE99" s="37"/>
    </row>
    <row r="100" s="2" customFormat="1" ht="6.96" customHeight="1">
      <c r="A100" s="37"/>
      <c r="B100" s="65"/>
      <c r="C100" s="66"/>
      <c r="D100" s="66"/>
      <c r="E100" s="66"/>
      <c r="F100" s="66"/>
      <c r="G100" s="66"/>
      <c r="H100" s="66"/>
      <c r="I100" s="66"/>
      <c r="J100" s="66"/>
      <c r="K100" s="66"/>
      <c r="L100" s="62"/>
      <c r="S100" s="37"/>
      <c r="T100" s="37"/>
      <c r="U100" s="37"/>
      <c r="V100" s="37"/>
      <c r="W100" s="37"/>
      <c r="X100" s="37"/>
      <c r="Y100" s="37"/>
      <c r="Z100" s="37"/>
      <c r="AA100" s="37"/>
      <c r="AB100" s="37"/>
      <c r="AC100" s="37"/>
      <c r="AD100" s="37"/>
      <c r="AE100" s="37"/>
    </row>
    <row r="104" s="2" customFormat="1" ht="6.96" customHeight="1">
      <c r="A104" s="37"/>
      <c r="B104" s="67"/>
      <c r="C104" s="68"/>
      <c r="D104" s="68"/>
      <c r="E104" s="68"/>
      <c r="F104" s="68"/>
      <c r="G104" s="68"/>
      <c r="H104" s="68"/>
      <c r="I104" s="68"/>
      <c r="J104" s="68"/>
      <c r="K104" s="68"/>
      <c r="L104" s="62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  <c r="AE104" s="37"/>
    </row>
    <row r="105" s="2" customFormat="1" ht="24.96" customHeight="1">
      <c r="A105" s="37"/>
      <c r="B105" s="38"/>
      <c r="C105" s="22" t="s">
        <v>116</v>
      </c>
      <c r="D105" s="39"/>
      <c r="E105" s="39"/>
      <c r="F105" s="39"/>
      <c r="G105" s="39"/>
      <c r="H105" s="39"/>
      <c r="I105" s="39"/>
      <c r="J105" s="39"/>
      <c r="K105" s="39"/>
      <c r="L105" s="62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  <c r="AE105" s="37"/>
    </row>
    <row r="106" s="2" customFormat="1" ht="6.96" customHeight="1">
      <c r="A106" s="37"/>
      <c r="B106" s="38"/>
      <c r="C106" s="39"/>
      <c r="D106" s="39"/>
      <c r="E106" s="39"/>
      <c r="F106" s="39"/>
      <c r="G106" s="39"/>
      <c r="H106" s="39"/>
      <c r="I106" s="39"/>
      <c r="J106" s="39"/>
      <c r="K106" s="39"/>
      <c r="L106" s="62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  <c r="AE106" s="37"/>
    </row>
    <row r="107" s="2" customFormat="1" ht="12" customHeight="1">
      <c r="A107" s="37"/>
      <c r="B107" s="38"/>
      <c r="C107" s="31" t="s">
        <v>16</v>
      </c>
      <c r="D107" s="39"/>
      <c r="E107" s="39"/>
      <c r="F107" s="39"/>
      <c r="G107" s="39"/>
      <c r="H107" s="39"/>
      <c r="I107" s="39"/>
      <c r="J107" s="39"/>
      <c r="K107" s="39"/>
      <c r="L107" s="62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  <c r="AE107" s="37"/>
    </row>
    <row r="108" s="2" customFormat="1" ht="27" customHeight="1">
      <c r="A108" s="37"/>
      <c r="B108" s="38"/>
      <c r="C108" s="39"/>
      <c r="D108" s="39"/>
      <c r="E108" s="173" t="str">
        <f>E7</f>
        <v>Rekonstrukce MVN na pozemku p.č. 1360/4 v obci Nesměřice u Zruče nad Sázavou</v>
      </c>
      <c r="F108" s="31"/>
      <c r="G108" s="31"/>
      <c r="H108" s="31"/>
      <c r="I108" s="39"/>
      <c r="J108" s="39"/>
      <c r="K108" s="39"/>
      <c r="L108" s="62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  <c r="AE108" s="37"/>
    </row>
    <row r="109" s="2" customFormat="1" ht="12" customHeight="1">
      <c r="A109" s="37"/>
      <c r="B109" s="38"/>
      <c r="C109" s="31" t="s">
        <v>104</v>
      </c>
      <c r="D109" s="39"/>
      <c r="E109" s="39"/>
      <c r="F109" s="39"/>
      <c r="G109" s="39"/>
      <c r="H109" s="39"/>
      <c r="I109" s="39"/>
      <c r="J109" s="39"/>
      <c r="K109" s="39"/>
      <c r="L109" s="62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  <c r="AE109" s="37"/>
    </row>
    <row r="110" s="2" customFormat="1" ht="15.6" customHeight="1">
      <c r="A110" s="37"/>
      <c r="B110" s="38"/>
      <c r="C110" s="39"/>
      <c r="D110" s="39"/>
      <c r="E110" s="75" t="str">
        <f>E9</f>
        <v>4 - Zábradlí na nádrži a stávajících schodištích</v>
      </c>
      <c r="F110" s="39"/>
      <c r="G110" s="39"/>
      <c r="H110" s="39"/>
      <c r="I110" s="39"/>
      <c r="J110" s="39"/>
      <c r="K110" s="39"/>
      <c r="L110" s="62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  <c r="AE110" s="37"/>
    </row>
    <row r="111" s="2" customFormat="1" ht="6.96" customHeight="1">
      <c r="A111" s="37"/>
      <c r="B111" s="38"/>
      <c r="C111" s="39"/>
      <c r="D111" s="39"/>
      <c r="E111" s="39"/>
      <c r="F111" s="39"/>
      <c r="G111" s="39"/>
      <c r="H111" s="39"/>
      <c r="I111" s="39"/>
      <c r="J111" s="39"/>
      <c r="K111" s="39"/>
      <c r="L111" s="62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  <c r="AE111" s="37"/>
    </row>
    <row r="112" s="2" customFormat="1" ht="12" customHeight="1">
      <c r="A112" s="37"/>
      <c r="B112" s="38"/>
      <c r="C112" s="31" t="s">
        <v>20</v>
      </c>
      <c r="D112" s="39"/>
      <c r="E112" s="39"/>
      <c r="F112" s="26" t="str">
        <f>F12</f>
        <v>Nesměřice</v>
      </c>
      <c r="G112" s="39"/>
      <c r="H112" s="39"/>
      <c r="I112" s="31" t="s">
        <v>22</v>
      </c>
      <c r="J112" s="78" t="str">
        <f>IF(J12="","",J12)</f>
        <v>14. 9. 2023</v>
      </c>
      <c r="K112" s="39"/>
      <c r="L112" s="62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  <c r="AE112" s="37"/>
    </row>
    <row r="113" s="2" customFormat="1" ht="6.96" customHeight="1">
      <c r="A113" s="37"/>
      <c r="B113" s="38"/>
      <c r="C113" s="39"/>
      <c r="D113" s="39"/>
      <c r="E113" s="39"/>
      <c r="F113" s="39"/>
      <c r="G113" s="39"/>
      <c r="H113" s="39"/>
      <c r="I113" s="39"/>
      <c r="J113" s="39"/>
      <c r="K113" s="39"/>
      <c r="L113" s="62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  <c r="AE113" s="37"/>
    </row>
    <row r="114" s="2" customFormat="1" ht="26.4" customHeight="1">
      <c r="A114" s="37"/>
      <c r="B114" s="38"/>
      <c r="C114" s="31" t="s">
        <v>24</v>
      </c>
      <c r="D114" s="39"/>
      <c r="E114" s="39"/>
      <c r="F114" s="26" t="str">
        <f>E15</f>
        <v>Město Zruč nad Sázavou</v>
      </c>
      <c r="G114" s="39"/>
      <c r="H114" s="39"/>
      <c r="I114" s="31" t="s">
        <v>30</v>
      </c>
      <c r="J114" s="35" t="str">
        <f>E21</f>
        <v>VDG Projektování s.r.o.</v>
      </c>
      <c r="K114" s="39"/>
      <c r="L114" s="62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  <c r="AE114" s="37"/>
    </row>
    <row r="115" s="2" customFormat="1" ht="15.6" customHeight="1">
      <c r="A115" s="37"/>
      <c r="B115" s="38"/>
      <c r="C115" s="31" t="s">
        <v>28</v>
      </c>
      <c r="D115" s="39"/>
      <c r="E115" s="39"/>
      <c r="F115" s="26" t="str">
        <f>IF(E18="","",E18)</f>
        <v>Vyplň údaj</v>
      </c>
      <c r="G115" s="39"/>
      <c r="H115" s="39"/>
      <c r="I115" s="31" t="s">
        <v>33</v>
      </c>
      <c r="J115" s="35" t="str">
        <f>E24</f>
        <v xml:space="preserve"> </v>
      </c>
      <c r="K115" s="39"/>
      <c r="L115" s="62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  <c r="AE115" s="37"/>
    </row>
    <row r="116" s="2" customFormat="1" ht="10.32" customHeight="1">
      <c r="A116" s="37"/>
      <c r="B116" s="38"/>
      <c r="C116" s="39"/>
      <c r="D116" s="39"/>
      <c r="E116" s="39"/>
      <c r="F116" s="39"/>
      <c r="G116" s="39"/>
      <c r="H116" s="39"/>
      <c r="I116" s="39"/>
      <c r="J116" s="39"/>
      <c r="K116" s="39"/>
      <c r="L116" s="62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  <c r="AE116" s="37"/>
    </row>
    <row r="117" s="11" customFormat="1" ht="29.28" customHeight="1">
      <c r="A117" s="190"/>
      <c r="B117" s="191"/>
      <c r="C117" s="192" t="s">
        <v>117</v>
      </c>
      <c r="D117" s="193" t="s">
        <v>61</v>
      </c>
      <c r="E117" s="193" t="s">
        <v>57</v>
      </c>
      <c r="F117" s="193" t="s">
        <v>58</v>
      </c>
      <c r="G117" s="193" t="s">
        <v>118</v>
      </c>
      <c r="H117" s="193" t="s">
        <v>119</v>
      </c>
      <c r="I117" s="193" t="s">
        <v>120</v>
      </c>
      <c r="J117" s="194" t="s">
        <v>108</v>
      </c>
      <c r="K117" s="195" t="s">
        <v>121</v>
      </c>
      <c r="L117" s="196"/>
      <c r="M117" s="99" t="s">
        <v>1</v>
      </c>
      <c r="N117" s="100" t="s">
        <v>40</v>
      </c>
      <c r="O117" s="100" t="s">
        <v>122</v>
      </c>
      <c r="P117" s="100" t="s">
        <v>123</v>
      </c>
      <c r="Q117" s="100" t="s">
        <v>124</v>
      </c>
      <c r="R117" s="100" t="s">
        <v>125</v>
      </c>
      <c r="S117" s="100" t="s">
        <v>126</v>
      </c>
      <c r="T117" s="101" t="s">
        <v>127</v>
      </c>
      <c r="U117" s="190"/>
      <c r="V117" s="190"/>
      <c r="W117" s="190"/>
      <c r="X117" s="190"/>
      <c r="Y117" s="190"/>
      <c r="Z117" s="190"/>
      <c r="AA117" s="190"/>
      <c r="AB117" s="190"/>
      <c r="AC117" s="190"/>
      <c r="AD117" s="190"/>
      <c r="AE117" s="190"/>
    </row>
    <row r="118" s="2" customFormat="1" ht="22.8" customHeight="1">
      <c r="A118" s="37"/>
      <c r="B118" s="38"/>
      <c r="C118" s="106" t="s">
        <v>128</v>
      </c>
      <c r="D118" s="39"/>
      <c r="E118" s="39"/>
      <c r="F118" s="39"/>
      <c r="G118" s="39"/>
      <c r="H118" s="39"/>
      <c r="I118" s="39"/>
      <c r="J118" s="197">
        <f>BK118</f>
        <v>0</v>
      </c>
      <c r="K118" s="39"/>
      <c r="L118" s="43"/>
      <c r="M118" s="102"/>
      <c r="N118" s="198"/>
      <c r="O118" s="103"/>
      <c r="P118" s="199">
        <f>P119</f>
        <v>0</v>
      </c>
      <c r="Q118" s="103"/>
      <c r="R118" s="199">
        <f>R119</f>
        <v>7.7562495999999985</v>
      </c>
      <c r="S118" s="103"/>
      <c r="T118" s="200">
        <f>T119</f>
        <v>0</v>
      </c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  <c r="AE118" s="37"/>
      <c r="AT118" s="16" t="s">
        <v>75</v>
      </c>
      <c r="AU118" s="16" t="s">
        <v>110</v>
      </c>
      <c r="BK118" s="201">
        <f>BK119</f>
        <v>0</v>
      </c>
    </row>
    <row r="119" s="12" customFormat="1" ht="25.92" customHeight="1">
      <c r="A119" s="12"/>
      <c r="B119" s="202"/>
      <c r="C119" s="203"/>
      <c r="D119" s="204" t="s">
        <v>75</v>
      </c>
      <c r="E119" s="205" t="s">
        <v>129</v>
      </c>
      <c r="F119" s="205" t="s">
        <v>130</v>
      </c>
      <c r="G119" s="203"/>
      <c r="H119" s="203"/>
      <c r="I119" s="206"/>
      <c r="J119" s="207">
        <f>BK119</f>
        <v>0</v>
      </c>
      <c r="K119" s="203"/>
      <c r="L119" s="208"/>
      <c r="M119" s="209"/>
      <c r="N119" s="210"/>
      <c r="O119" s="210"/>
      <c r="P119" s="211">
        <f>P120</f>
        <v>0</v>
      </c>
      <c r="Q119" s="210"/>
      <c r="R119" s="211">
        <f>R120</f>
        <v>7.7562495999999985</v>
      </c>
      <c r="S119" s="210"/>
      <c r="T119" s="212">
        <f>T120</f>
        <v>0</v>
      </c>
      <c r="U119" s="12"/>
      <c r="V119" s="12"/>
      <c r="W119" s="12"/>
      <c r="X119" s="12"/>
      <c r="Y119" s="12"/>
      <c r="Z119" s="12"/>
      <c r="AA119" s="12"/>
      <c r="AB119" s="12"/>
      <c r="AC119" s="12"/>
      <c r="AD119" s="12"/>
      <c r="AE119" s="12"/>
      <c r="AR119" s="213" t="s">
        <v>81</v>
      </c>
      <c r="AT119" s="214" t="s">
        <v>75</v>
      </c>
      <c r="AU119" s="214" t="s">
        <v>76</v>
      </c>
      <c r="AY119" s="213" t="s">
        <v>131</v>
      </c>
      <c r="BK119" s="215">
        <f>BK120</f>
        <v>0</v>
      </c>
    </row>
    <row r="120" s="12" customFormat="1" ht="22.8" customHeight="1">
      <c r="A120" s="12"/>
      <c r="B120" s="202"/>
      <c r="C120" s="203"/>
      <c r="D120" s="204" t="s">
        <v>75</v>
      </c>
      <c r="E120" s="216" t="s">
        <v>88</v>
      </c>
      <c r="F120" s="216" t="s">
        <v>257</v>
      </c>
      <c r="G120" s="203"/>
      <c r="H120" s="203"/>
      <c r="I120" s="206"/>
      <c r="J120" s="217">
        <f>BK120</f>
        <v>0</v>
      </c>
      <c r="K120" s="203"/>
      <c r="L120" s="208"/>
      <c r="M120" s="209"/>
      <c r="N120" s="210"/>
      <c r="O120" s="210"/>
      <c r="P120" s="211">
        <f>SUM(P121:P136)</f>
        <v>0</v>
      </c>
      <c r="Q120" s="210"/>
      <c r="R120" s="211">
        <f>SUM(R121:R136)</f>
        <v>7.7562495999999985</v>
      </c>
      <c r="S120" s="210"/>
      <c r="T120" s="212">
        <f>SUM(T121:T136)</f>
        <v>0</v>
      </c>
      <c r="U120" s="12"/>
      <c r="V120" s="12"/>
      <c r="W120" s="12"/>
      <c r="X120" s="12"/>
      <c r="Y120" s="12"/>
      <c r="Z120" s="12"/>
      <c r="AA120" s="12"/>
      <c r="AB120" s="12"/>
      <c r="AC120" s="12"/>
      <c r="AD120" s="12"/>
      <c r="AE120" s="12"/>
      <c r="AR120" s="213" t="s">
        <v>81</v>
      </c>
      <c r="AT120" s="214" t="s">
        <v>75</v>
      </c>
      <c r="AU120" s="214" t="s">
        <v>81</v>
      </c>
      <c r="AY120" s="213" t="s">
        <v>131</v>
      </c>
      <c r="BK120" s="215">
        <f>SUM(BK121:BK136)</f>
        <v>0</v>
      </c>
    </row>
    <row r="121" s="2" customFormat="1" ht="14.4" customHeight="1">
      <c r="A121" s="37"/>
      <c r="B121" s="38"/>
      <c r="C121" s="218" t="s">
        <v>81</v>
      </c>
      <c r="D121" s="218" t="s">
        <v>134</v>
      </c>
      <c r="E121" s="219" t="s">
        <v>337</v>
      </c>
      <c r="F121" s="220" t="s">
        <v>338</v>
      </c>
      <c r="G121" s="221" t="s">
        <v>160</v>
      </c>
      <c r="H121" s="222">
        <v>292</v>
      </c>
      <c r="I121" s="223"/>
      <c r="J121" s="224">
        <f>ROUND(I121*H121,2)</f>
        <v>0</v>
      </c>
      <c r="K121" s="225"/>
      <c r="L121" s="43"/>
      <c r="M121" s="226" t="s">
        <v>1</v>
      </c>
      <c r="N121" s="227" t="s">
        <v>41</v>
      </c>
      <c r="O121" s="90"/>
      <c r="P121" s="228">
        <f>O121*H121</f>
        <v>0</v>
      </c>
      <c r="Q121" s="228">
        <v>0</v>
      </c>
      <c r="R121" s="228">
        <f>Q121*H121</f>
        <v>0</v>
      </c>
      <c r="S121" s="228">
        <v>0</v>
      </c>
      <c r="T121" s="229">
        <f>S121*H121</f>
        <v>0</v>
      </c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  <c r="AE121" s="37"/>
      <c r="AR121" s="230" t="s">
        <v>91</v>
      </c>
      <c r="AT121" s="230" t="s">
        <v>134</v>
      </c>
      <c r="AU121" s="230" t="s">
        <v>85</v>
      </c>
      <c r="AY121" s="16" t="s">
        <v>131</v>
      </c>
      <c r="BE121" s="231">
        <f>IF(N121="základní",J121,0)</f>
        <v>0</v>
      </c>
      <c r="BF121" s="231">
        <f>IF(N121="snížená",J121,0)</f>
        <v>0</v>
      </c>
      <c r="BG121" s="231">
        <f>IF(N121="zákl. přenesená",J121,0)</f>
        <v>0</v>
      </c>
      <c r="BH121" s="231">
        <f>IF(N121="sníž. přenesená",J121,0)</f>
        <v>0</v>
      </c>
      <c r="BI121" s="231">
        <f>IF(N121="nulová",J121,0)</f>
        <v>0</v>
      </c>
      <c r="BJ121" s="16" t="s">
        <v>81</v>
      </c>
      <c r="BK121" s="231">
        <f>ROUND(I121*H121,2)</f>
        <v>0</v>
      </c>
      <c r="BL121" s="16" t="s">
        <v>91</v>
      </c>
      <c r="BM121" s="230" t="s">
        <v>339</v>
      </c>
    </row>
    <row r="122" s="13" customFormat="1">
      <c r="A122" s="13"/>
      <c r="B122" s="232"/>
      <c r="C122" s="233"/>
      <c r="D122" s="234" t="s">
        <v>139</v>
      </c>
      <c r="E122" s="235" t="s">
        <v>1</v>
      </c>
      <c r="F122" s="236" t="s">
        <v>340</v>
      </c>
      <c r="G122" s="233"/>
      <c r="H122" s="237">
        <v>292</v>
      </c>
      <c r="I122" s="238"/>
      <c r="J122" s="233"/>
      <c r="K122" s="233"/>
      <c r="L122" s="239"/>
      <c r="M122" s="240"/>
      <c r="N122" s="241"/>
      <c r="O122" s="241"/>
      <c r="P122" s="241"/>
      <c r="Q122" s="241"/>
      <c r="R122" s="241"/>
      <c r="S122" s="241"/>
      <c r="T122" s="242"/>
      <c r="U122" s="13"/>
      <c r="V122" s="13"/>
      <c r="W122" s="13"/>
      <c r="X122" s="13"/>
      <c r="Y122" s="13"/>
      <c r="Z122" s="13"/>
      <c r="AA122" s="13"/>
      <c r="AB122" s="13"/>
      <c r="AC122" s="13"/>
      <c r="AD122" s="13"/>
      <c r="AE122" s="13"/>
      <c r="AT122" s="243" t="s">
        <v>139</v>
      </c>
      <c r="AU122" s="243" t="s">
        <v>85</v>
      </c>
      <c r="AV122" s="13" t="s">
        <v>85</v>
      </c>
      <c r="AW122" s="13" t="s">
        <v>32</v>
      </c>
      <c r="AX122" s="13" t="s">
        <v>81</v>
      </c>
      <c r="AY122" s="243" t="s">
        <v>131</v>
      </c>
    </row>
    <row r="123" s="14" customFormat="1">
      <c r="A123" s="14"/>
      <c r="B123" s="244"/>
      <c r="C123" s="245"/>
      <c r="D123" s="234" t="s">
        <v>139</v>
      </c>
      <c r="E123" s="246" t="s">
        <v>1</v>
      </c>
      <c r="F123" s="247" t="s">
        <v>341</v>
      </c>
      <c r="G123" s="245"/>
      <c r="H123" s="246" t="s">
        <v>1</v>
      </c>
      <c r="I123" s="248"/>
      <c r="J123" s="245"/>
      <c r="K123" s="245"/>
      <c r="L123" s="249"/>
      <c r="M123" s="250"/>
      <c r="N123" s="251"/>
      <c r="O123" s="251"/>
      <c r="P123" s="251"/>
      <c r="Q123" s="251"/>
      <c r="R123" s="251"/>
      <c r="S123" s="251"/>
      <c r="T123" s="252"/>
      <c r="U123" s="14"/>
      <c r="V123" s="14"/>
      <c r="W123" s="14"/>
      <c r="X123" s="14"/>
      <c r="Y123" s="14"/>
      <c r="Z123" s="14"/>
      <c r="AA123" s="14"/>
      <c r="AB123" s="14"/>
      <c r="AC123" s="14"/>
      <c r="AD123" s="14"/>
      <c r="AE123" s="14"/>
      <c r="AT123" s="253" t="s">
        <v>139</v>
      </c>
      <c r="AU123" s="253" t="s">
        <v>85</v>
      </c>
      <c r="AV123" s="14" t="s">
        <v>81</v>
      </c>
      <c r="AW123" s="14" t="s">
        <v>32</v>
      </c>
      <c r="AX123" s="14" t="s">
        <v>76</v>
      </c>
      <c r="AY123" s="253" t="s">
        <v>131</v>
      </c>
    </row>
    <row r="124" s="14" customFormat="1">
      <c r="A124" s="14"/>
      <c r="B124" s="244"/>
      <c r="C124" s="245"/>
      <c r="D124" s="234" t="s">
        <v>139</v>
      </c>
      <c r="E124" s="246" t="s">
        <v>1</v>
      </c>
      <c r="F124" s="247" t="s">
        <v>342</v>
      </c>
      <c r="G124" s="245"/>
      <c r="H124" s="246" t="s">
        <v>1</v>
      </c>
      <c r="I124" s="248"/>
      <c r="J124" s="245"/>
      <c r="K124" s="245"/>
      <c r="L124" s="249"/>
      <c r="M124" s="250"/>
      <c r="N124" s="251"/>
      <c r="O124" s="251"/>
      <c r="P124" s="251"/>
      <c r="Q124" s="251"/>
      <c r="R124" s="251"/>
      <c r="S124" s="251"/>
      <c r="T124" s="252"/>
      <c r="U124" s="14"/>
      <c r="V124" s="14"/>
      <c r="W124" s="14"/>
      <c r="X124" s="14"/>
      <c r="Y124" s="14"/>
      <c r="Z124" s="14"/>
      <c r="AA124" s="14"/>
      <c r="AB124" s="14"/>
      <c r="AC124" s="14"/>
      <c r="AD124" s="14"/>
      <c r="AE124" s="14"/>
      <c r="AT124" s="253" t="s">
        <v>139</v>
      </c>
      <c r="AU124" s="253" t="s">
        <v>85</v>
      </c>
      <c r="AV124" s="14" t="s">
        <v>81</v>
      </c>
      <c r="AW124" s="14" t="s">
        <v>32</v>
      </c>
      <c r="AX124" s="14" t="s">
        <v>76</v>
      </c>
      <c r="AY124" s="253" t="s">
        <v>131</v>
      </c>
    </row>
    <row r="125" s="14" customFormat="1">
      <c r="A125" s="14"/>
      <c r="B125" s="244"/>
      <c r="C125" s="245"/>
      <c r="D125" s="234" t="s">
        <v>139</v>
      </c>
      <c r="E125" s="246" t="s">
        <v>1</v>
      </c>
      <c r="F125" s="247" t="s">
        <v>343</v>
      </c>
      <c r="G125" s="245"/>
      <c r="H125" s="246" t="s">
        <v>1</v>
      </c>
      <c r="I125" s="248"/>
      <c r="J125" s="245"/>
      <c r="K125" s="245"/>
      <c r="L125" s="249"/>
      <c r="M125" s="250"/>
      <c r="N125" s="251"/>
      <c r="O125" s="251"/>
      <c r="P125" s="251"/>
      <c r="Q125" s="251"/>
      <c r="R125" s="251"/>
      <c r="S125" s="251"/>
      <c r="T125" s="252"/>
      <c r="U125" s="14"/>
      <c r="V125" s="14"/>
      <c r="W125" s="14"/>
      <c r="X125" s="14"/>
      <c r="Y125" s="14"/>
      <c r="Z125" s="14"/>
      <c r="AA125" s="14"/>
      <c r="AB125" s="14"/>
      <c r="AC125" s="14"/>
      <c r="AD125" s="14"/>
      <c r="AE125" s="14"/>
      <c r="AT125" s="253" t="s">
        <v>139</v>
      </c>
      <c r="AU125" s="253" t="s">
        <v>85</v>
      </c>
      <c r="AV125" s="14" t="s">
        <v>81</v>
      </c>
      <c r="AW125" s="14" t="s">
        <v>32</v>
      </c>
      <c r="AX125" s="14" t="s">
        <v>76</v>
      </c>
      <c r="AY125" s="253" t="s">
        <v>131</v>
      </c>
    </row>
    <row r="126" s="2" customFormat="1" ht="22.2" customHeight="1">
      <c r="A126" s="37"/>
      <c r="B126" s="38"/>
      <c r="C126" s="254" t="s">
        <v>85</v>
      </c>
      <c r="D126" s="254" t="s">
        <v>196</v>
      </c>
      <c r="E126" s="255" t="s">
        <v>344</v>
      </c>
      <c r="F126" s="256" t="s">
        <v>345</v>
      </c>
      <c r="G126" s="257" t="s">
        <v>137</v>
      </c>
      <c r="H126" s="258">
        <v>9.1199999999999992</v>
      </c>
      <c r="I126" s="259"/>
      <c r="J126" s="260">
        <f>ROUND(I126*H126,2)</f>
        <v>0</v>
      </c>
      <c r="K126" s="261"/>
      <c r="L126" s="262"/>
      <c r="M126" s="263" t="s">
        <v>1</v>
      </c>
      <c r="N126" s="264" t="s">
        <v>41</v>
      </c>
      <c r="O126" s="90"/>
      <c r="P126" s="228">
        <f>O126*H126</f>
        <v>0</v>
      </c>
      <c r="Q126" s="228">
        <v>0.070499999999999993</v>
      </c>
      <c r="R126" s="228">
        <f>Q126*H126</f>
        <v>0.64295999999999986</v>
      </c>
      <c r="S126" s="228">
        <v>0</v>
      </c>
      <c r="T126" s="229">
        <f>S126*H126</f>
        <v>0</v>
      </c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  <c r="AE126" s="37"/>
      <c r="AR126" s="230" t="s">
        <v>175</v>
      </c>
      <c r="AT126" s="230" t="s">
        <v>196</v>
      </c>
      <c r="AU126" s="230" t="s">
        <v>85</v>
      </c>
      <c r="AY126" s="16" t="s">
        <v>131</v>
      </c>
      <c r="BE126" s="231">
        <f>IF(N126="základní",J126,0)</f>
        <v>0</v>
      </c>
      <c r="BF126" s="231">
        <f>IF(N126="snížená",J126,0)</f>
        <v>0</v>
      </c>
      <c r="BG126" s="231">
        <f>IF(N126="zákl. přenesená",J126,0)</f>
        <v>0</v>
      </c>
      <c r="BH126" s="231">
        <f>IF(N126="sníž. přenesená",J126,0)</f>
        <v>0</v>
      </c>
      <c r="BI126" s="231">
        <f>IF(N126="nulová",J126,0)</f>
        <v>0</v>
      </c>
      <c r="BJ126" s="16" t="s">
        <v>81</v>
      </c>
      <c r="BK126" s="231">
        <f>ROUND(I126*H126,2)</f>
        <v>0</v>
      </c>
      <c r="BL126" s="16" t="s">
        <v>91</v>
      </c>
      <c r="BM126" s="230" t="s">
        <v>346</v>
      </c>
    </row>
    <row r="127" s="13" customFormat="1">
      <c r="A127" s="13"/>
      <c r="B127" s="232"/>
      <c r="C127" s="233"/>
      <c r="D127" s="234" t="s">
        <v>139</v>
      </c>
      <c r="E127" s="235" t="s">
        <v>1</v>
      </c>
      <c r="F127" s="236" t="s">
        <v>347</v>
      </c>
      <c r="G127" s="233"/>
      <c r="H127" s="237">
        <v>9.1199999999999992</v>
      </c>
      <c r="I127" s="238"/>
      <c r="J127" s="233"/>
      <c r="K127" s="233"/>
      <c r="L127" s="239"/>
      <c r="M127" s="240"/>
      <c r="N127" s="241"/>
      <c r="O127" s="241"/>
      <c r="P127" s="241"/>
      <c r="Q127" s="241"/>
      <c r="R127" s="241"/>
      <c r="S127" s="241"/>
      <c r="T127" s="242"/>
      <c r="U127" s="13"/>
      <c r="V127" s="13"/>
      <c r="W127" s="13"/>
      <c r="X127" s="13"/>
      <c r="Y127" s="13"/>
      <c r="Z127" s="13"/>
      <c r="AA127" s="13"/>
      <c r="AB127" s="13"/>
      <c r="AC127" s="13"/>
      <c r="AD127" s="13"/>
      <c r="AE127" s="13"/>
      <c r="AT127" s="243" t="s">
        <v>139</v>
      </c>
      <c r="AU127" s="243" t="s">
        <v>85</v>
      </c>
      <c r="AV127" s="13" t="s">
        <v>85</v>
      </c>
      <c r="AW127" s="13" t="s">
        <v>32</v>
      </c>
      <c r="AX127" s="13" t="s">
        <v>81</v>
      </c>
      <c r="AY127" s="243" t="s">
        <v>131</v>
      </c>
    </row>
    <row r="128" s="14" customFormat="1">
      <c r="A128" s="14"/>
      <c r="B128" s="244"/>
      <c r="C128" s="245"/>
      <c r="D128" s="234" t="s">
        <v>139</v>
      </c>
      <c r="E128" s="246" t="s">
        <v>1</v>
      </c>
      <c r="F128" s="247" t="s">
        <v>348</v>
      </c>
      <c r="G128" s="245"/>
      <c r="H128" s="246" t="s">
        <v>1</v>
      </c>
      <c r="I128" s="248"/>
      <c r="J128" s="245"/>
      <c r="K128" s="245"/>
      <c r="L128" s="249"/>
      <c r="M128" s="250"/>
      <c r="N128" s="251"/>
      <c r="O128" s="251"/>
      <c r="P128" s="251"/>
      <c r="Q128" s="251"/>
      <c r="R128" s="251"/>
      <c r="S128" s="251"/>
      <c r="T128" s="252"/>
      <c r="U128" s="14"/>
      <c r="V128" s="14"/>
      <c r="W128" s="14"/>
      <c r="X128" s="14"/>
      <c r="Y128" s="14"/>
      <c r="Z128" s="14"/>
      <c r="AA128" s="14"/>
      <c r="AB128" s="14"/>
      <c r="AC128" s="14"/>
      <c r="AD128" s="14"/>
      <c r="AE128" s="14"/>
      <c r="AT128" s="253" t="s">
        <v>139</v>
      </c>
      <c r="AU128" s="253" t="s">
        <v>85</v>
      </c>
      <c r="AV128" s="14" t="s">
        <v>81</v>
      </c>
      <c r="AW128" s="14" t="s">
        <v>32</v>
      </c>
      <c r="AX128" s="14" t="s">
        <v>76</v>
      </c>
      <c r="AY128" s="253" t="s">
        <v>131</v>
      </c>
    </row>
    <row r="129" s="14" customFormat="1">
      <c r="A129" s="14"/>
      <c r="B129" s="244"/>
      <c r="C129" s="245"/>
      <c r="D129" s="234" t="s">
        <v>139</v>
      </c>
      <c r="E129" s="246" t="s">
        <v>1</v>
      </c>
      <c r="F129" s="247" t="s">
        <v>349</v>
      </c>
      <c r="G129" s="245"/>
      <c r="H129" s="246" t="s">
        <v>1</v>
      </c>
      <c r="I129" s="248"/>
      <c r="J129" s="245"/>
      <c r="K129" s="245"/>
      <c r="L129" s="249"/>
      <c r="M129" s="250"/>
      <c r="N129" s="251"/>
      <c r="O129" s="251"/>
      <c r="P129" s="251"/>
      <c r="Q129" s="251"/>
      <c r="R129" s="251"/>
      <c r="S129" s="251"/>
      <c r="T129" s="252"/>
      <c r="U129" s="14"/>
      <c r="V129" s="14"/>
      <c r="W129" s="14"/>
      <c r="X129" s="14"/>
      <c r="Y129" s="14"/>
      <c r="Z129" s="14"/>
      <c r="AA129" s="14"/>
      <c r="AB129" s="14"/>
      <c r="AC129" s="14"/>
      <c r="AD129" s="14"/>
      <c r="AE129" s="14"/>
      <c r="AT129" s="253" t="s">
        <v>139</v>
      </c>
      <c r="AU129" s="253" t="s">
        <v>85</v>
      </c>
      <c r="AV129" s="14" t="s">
        <v>81</v>
      </c>
      <c r="AW129" s="14" t="s">
        <v>32</v>
      </c>
      <c r="AX129" s="14" t="s">
        <v>76</v>
      </c>
      <c r="AY129" s="253" t="s">
        <v>131</v>
      </c>
    </row>
    <row r="130" s="2" customFormat="1" ht="22.2" customHeight="1">
      <c r="A130" s="37"/>
      <c r="B130" s="38"/>
      <c r="C130" s="254" t="s">
        <v>91</v>
      </c>
      <c r="D130" s="254" t="s">
        <v>196</v>
      </c>
      <c r="E130" s="255" t="s">
        <v>344</v>
      </c>
      <c r="F130" s="256" t="s">
        <v>345</v>
      </c>
      <c r="G130" s="257" t="s">
        <v>137</v>
      </c>
      <c r="H130" s="258">
        <v>100</v>
      </c>
      <c r="I130" s="259"/>
      <c r="J130" s="260">
        <f>ROUND(I130*H130,2)</f>
        <v>0</v>
      </c>
      <c r="K130" s="261"/>
      <c r="L130" s="262"/>
      <c r="M130" s="263" t="s">
        <v>1</v>
      </c>
      <c r="N130" s="264" t="s">
        <v>41</v>
      </c>
      <c r="O130" s="90"/>
      <c r="P130" s="228">
        <f>O130*H130</f>
        <v>0</v>
      </c>
      <c r="Q130" s="228">
        <v>0.070499999999999993</v>
      </c>
      <c r="R130" s="228">
        <f>Q130*H130</f>
        <v>7.0499999999999989</v>
      </c>
      <c r="S130" s="228">
        <v>0</v>
      </c>
      <c r="T130" s="229">
        <f>S130*H130</f>
        <v>0</v>
      </c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  <c r="AE130" s="37"/>
      <c r="AR130" s="230" t="s">
        <v>175</v>
      </c>
      <c r="AT130" s="230" t="s">
        <v>196</v>
      </c>
      <c r="AU130" s="230" t="s">
        <v>85</v>
      </c>
      <c r="AY130" s="16" t="s">
        <v>131</v>
      </c>
      <c r="BE130" s="231">
        <f>IF(N130="základní",J130,0)</f>
        <v>0</v>
      </c>
      <c r="BF130" s="231">
        <f>IF(N130="snížená",J130,0)</f>
        <v>0</v>
      </c>
      <c r="BG130" s="231">
        <f>IF(N130="zákl. přenesená",J130,0)</f>
        <v>0</v>
      </c>
      <c r="BH130" s="231">
        <f>IF(N130="sníž. přenesená",J130,0)</f>
        <v>0</v>
      </c>
      <c r="BI130" s="231">
        <f>IF(N130="nulová",J130,0)</f>
        <v>0</v>
      </c>
      <c r="BJ130" s="16" t="s">
        <v>81</v>
      </c>
      <c r="BK130" s="231">
        <f>ROUND(I130*H130,2)</f>
        <v>0</v>
      </c>
      <c r="BL130" s="16" t="s">
        <v>91</v>
      </c>
      <c r="BM130" s="230" t="s">
        <v>350</v>
      </c>
    </row>
    <row r="131" s="13" customFormat="1">
      <c r="A131" s="13"/>
      <c r="B131" s="232"/>
      <c r="C131" s="233"/>
      <c r="D131" s="234" t="s">
        <v>139</v>
      </c>
      <c r="E131" s="235" t="s">
        <v>1</v>
      </c>
      <c r="F131" s="236" t="s">
        <v>351</v>
      </c>
      <c r="G131" s="233"/>
      <c r="H131" s="237">
        <v>100</v>
      </c>
      <c r="I131" s="238"/>
      <c r="J131" s="233"/>
      <c r="K131" s="233"/>
      <c r="L131" s="239"/>
      <c r="M131" s="240"/>
      <c r="N131" s="241"/>
      <c r="O131" s="241"/>
      <c r="P131" s="241"/>
      <c r="Q131" s="241"/>
      <c r="R131" s="241"/>
      <c r="S131" s="241"/>
      <c r="T131" s="242"/>
      <c r="U131" s="13"/>
      <c r="V131" s="13"/>
      <c r="W131" s="13"/>
      <c r="X131" s="13"/>
      <c r="Y131" s="13"/>
      <c r="Z131" s="13"/>
      <c r="AA131" s="13"/>
      <c r="AB131" s="13"/>
      <c r="AC131" s="13"/>
      <c r="AD131" s="13"/>
      <c r="AE131" s="13"/>
      <c r="AT131" s="243" t="s">
        <v>139</v>
      </c>
      <c r="AU131" s="243" t="s">
        <v>85</v>
      </c>
      <c r="AV131" s="13" t="s">
        <v>85</v>
      </c>
      <c r="AW131" s="13" t="s">
        <v>32</v>
      </c>
      <c r="AX131" s="13" t="s">
        <v>81</v>
      </c>
      <c r="AY131" s="243" t="s">
        <v>131</v>
      </c>
    </row>
    <row r="132" s="14" customFormat="1">
      <c r="A132" s="14"/>
      <c r="B132" s="244"/>
      <c r="C132" s="245"/>
      <c r="D132" s="234" t="s">
        <v>139</v>
      </c>
      <c r="E132" s="246" t="s">
        <v>1</v>
      </c>
      <c r="F132" s="247" t="s">
        <v>352</v>
      </c>
      <c r="G132" s="245"/>
      <c r="H132" s="246" t="s">
        <v>1</v>
      </c>
      <c r="I132" s="248"/>
      <c r="J132" s="245"/>
      <c r="K132" s="245"/>
      <c r="L132" s="249"/>
      <c r="M132" s="250"/>
      <c r="N132" s="251"/>
      <c r="O132" s="251"/>
      <c r="P132" s="251"/>
      <c r="Q132" s="251"/>
      <c r="R132" s="251"/>
      <c r="S132" s="251"/>
      <c r="T132" s="252"/>
      <c r="U132" s="14"/>
      <c r="V132" s="14"/>
      <c r="W132" s="14"/>
      <c r="X132" s="14"/>
      <c r="Y132" s="14"/>
      <c r="Z132" s="14"/>
      <c r="AA132" s="14"/>
      <c r="AB132" s="14"/>
      <c r="AC132" s="14"/>
      <c r="AD132" s="14"/>
      <c r="AE132" s="14"/>
      <c r="AT132" s="253" t="s">
        <v>139</v>
      </c>
      <c r="AU132" s="253" t="s">
        <v>85</v>
      </c>
      <c r="AV132" s="14" t="s">
        <v>81</v>
      </c>
      <c r="AW132" s="14" t="s">
        <v>32</v>
      </c>
      <c r="AX132" s="14" t="s">
        <v>76</v>
      </c>
      <c r="AY132" s="253" t="s">
        <v>131</v>
      </c>
    </row>
    <row r="133" s="14" customFormat="1">
      <c r="A133" s="14"/>
      <c r="B133" s="244"/>
      <c r="C133" s="245"/>
      <c r="D133" s="234" t="s">
        <v>139</v>
      </c>
      <c r="E133" s="246" t="s">
        <v>1</v>
      </c>
      <c r="F133" s="247" t="s">
        <v>353</v>
      </c>
      <c r="G133" s="245"/>
      <c r="H133" s="246" t="s">
        <v>1</v>
      </c>
      <c r="I133" s="248"/>
      <c r="J133" s="245"/>
      <c r="K133" s="245"/>
      <c r="L133" s="249"/>
      <c r="M133" s="250"/>
      <c r="N133" s="251"/>
      <c r="O133" s="251"/>
      <c r="P133" s="251"/>
      <c r="Q133" s="251"/>
      <c r="R133" s="251"/>
      <c r="S133" s="251"/>
      <c r="T133" s="252"/>
      <c r="U133" s="14"/>
      <c r="V133" s="14"/>
      <c r="W133" s="14"/>
      <c r="X133" s="14"/>
      <c r="Y133" s="14"/>
      <c r="Z133" s="14"/>
      <c r="AA133" s="14"/>
      <c r="AB133" s="14"/>
      <c r="AC133" s="14"/>
      <c r="AD133" s="14"/>
      <c r="AE133" s="14"/>
      <c r="AT133" s="253" t="s">
        <v>139</v>
      </c>
      <c r="AU133" s="253" t="s">
        <v>85</v>
      </c>
      <c r="AV133" s="14" t="s">
        <v>81</v>
      </c>
      <c r="AW133" s="14" t="s">
        <v>32</v>
      </c>
      <c r="AX133" s="14" t="s">
        <v>76</v>
      </c>
      <c r="AY133" s="253" t="s">
        <v>131</v>
      </c>
    </row>
    <row r="134" s="2" customFormat="1" ht="14.4" customHeight="1">
      <c r="A134" s="37"/>
      <c r="B134" s="38"/>
      <c r="C134" s="218" t="s">
        <v>88</v>
      </c>
      <c r="D134" s="218" t="s">
        <v>134</v>
      </c>
      <c r="E134" s="219" t="s">
        <v>354</v>
      </c>
      <c r="F134" s="220" t="s">
        <v>355</v>
      </c>
      <c r="G134" s="221" t="s">
        <v>137</v>
      </c>
      <c r="H134" s="222">
        <v>109.12000000000001</v>
      </c>
      <c r="I134" s="223"/>
      <c r="J134" s="224">
        <f>ROUND(I134*H134,2)</f>
        <v>0</v>
      </c>
      <c r="K134" s="225"/>
      <c r="L134" s="43"/>
      <c r="M134" s="226" t="s">
        <v>1</v>
      </c>
      <c r="N134" s="227" t="s">
        <v>41</v>
      </c>
      <c r="O134" s="90"/>
      <c r="P134" s="228">
        <f>O134*H134</f>
        <v>0</v>
      </c>
      <c r="Q134" s="228">
        <v>0.00058</v>
      </c>
      <c r="R134" s="228">
        <f>Q134*H134</f>
        <v>0.063289600000000001</v>
      </c>
      <c r="S134" s="228">
        <v>0</v>
      </c>
      <c r="T134" s="229">
        <f>S134*H134</f>
        <v>0</v>
      </c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  <c r="AE134" s="37"/>
      <c r="AR134" s="230" t="s">
        <v>91</v>
      </c>
      <c r="AT134" s="230" t="s">
        <v>134</v>
      </c>
      <c r="AU134" s="230" t="s">
        <v>85</v>
      </c>
      <c r="AY134" s="16" t="s">
        <v>131</v>
      </c>
      <c r="BE134" s="231">
        <f>IF(N134="základní",J134,0)</f>
        <v>0</v>
      </c>
      <c r="BF134" s="231">
        <f>IF(N134="snížená",J134,0)</f>
        <v>0</v>
      </c>
      <c r="BG134" s="231">
        <f>IF(N134="zákl. přenesená",J134,0)</f>
        <v>0</v>
      </c>
      <c r="BH134" s="231">
        <f>IF(N134="sníž. přenesená",J134,0)</f>
        <v>0</v>
      </c>
      <c r="BI134" s="231">
        <f>IF(N134="nulová",J134,0)</f>
        <v>0</v>
      </c>
      <c r="BJ134" s="16" t="s">
        <v>81</v>
      </c>
      <c r="BK134" s="231">
        <f>ROUND(I134*H134,2)</f>
        <v>0</v>
      </c>
      <c r="BL134" s="16" t="s">
        <v>91</v>
      </c>
      <c r="BM134" s="230" t="s">
        <v>356</v>
      </c>
    </row>
    <row r="135" s="14" customFormat="1">
      <c r="A135" s="14"/>
      <c r="B135" s="244"/>
      <c r="C135" s="245"/>
      <c r="D135" s="234" t="s">
        <v>139</v>
      </c>
      <c r="E135" s="246" t="s">
        <v>1</v>
      </c>
      <c r="F135" s="247" t="s">
        <v>357</v>
      </c>
      <c r="G135" s="245"/>
      <c r="H135" s="246" t="s">
        <v>1</v>
      </c>
      <c r="I135" s="248"/>
      <c r="J135" s="245"/>
      <c r="K135" s="245"/>
      <c r="L135" s="249"/>
      <c r="M135" s="250"/>
      <c r="N135" s="251"/>
      <c r="O135" s="251"/>
      <c r="P135" s="251"/>
      <c r="Q135" s="251"/>
      <c r="R135" s="251"/>
      <c r="S135" s="251"/>
      <c r="T135" s="252"/>
      <c r="U135" s="14"/>
      <c r="V135" s="14"/>
      <c r="W135" s="14"/>
      <c r="X135" s="14"/>
      <c r="Y135" s="14"/>
      <c r="Z135" s="14"/>
      <c r="AA135" s="14"/>
      <c r="AB135" s="14"/>
      <c r="AC135" s="14"/>
      <c r="AD135" s="14"/>
      <c r="AE135" s="14"/>
      <c r="AT135" s="253" t="s">
        <v>139</v>
      </c>
      <c r="AU135" s="253" t="s">
        <v>85</v>
      </c>
      <c r="AV135" s="14" t="s">
        <v>81</v>
      </c>
      <c r="AW135" s="14" t="s">
        <v>32</v>
      </c>
      <c r="AX135" s="14" t="s">
        <v>76</v>
      </c>
      <c r="AY135" s="253" t="s">
        <v>131</v>
      </c>
    </row>
    <row r="136" s="13" customFormat="1">
      <c r="A136" s="13"/>
      <c r="B136" s="232"/>
      <c r="C136" s="233"/>
      <c r="D136" s="234" t="s">
        <v>139</v>
      </c>
      <c r="E136" s="235" t="s">
        <v>1</v>
      </c>
      <c r="F136" s="236" t="s">
        <v>358</v>
      </c>
      <c r="G136" s="233"/>
      <c r="H136" s="237">
        <v>109.12000000000001</v>
      </c>
      <c r="I136" s="238"/>
      <c r="J136" s="233"/>
      <c r="K136" s="233"/>
      <c r="L136" s="239"/>
      <c r="M136" s="275"/>
      <c r="N136" s="276"/>
      <c r="O136" s="276"/>
      <c r="P136" s="276"/>
      <c r="Q136" s="276"/>
      <c r="R136" s="276"/>
      <c r="S136" s="276"/>
      <c r="T136" s="277"/>
      <c r="U136" s="13"/>
      <c r="V136" s="13"/>
      <c r="W136" s="13"/>
      <c r="X136" s="13"/>
      <c r="Y136" s="13"/>
      <c r="Z136" s="13"/>
      <c r="AA136" s="13"/>
      <c r="AB136" s="13"/>
      <c r="AC136" s="13"/>
      <c r="AD136" s="13"/>
      <c r="AE136" s="13"/>
      <c r="AT136" s="243" t="s">
        <v>139</v>
      </c>
      <c r="AU136" s="243" t="s">
        <v>85</v>
      </c>
      <c r="AV136" s="13" t="s">
        <v>85</v>
      </c>
      <c r="AW136" s="13" t="s">
        <v>32</v>
      </c>
      <c r="AX136" s="13" t="s">
        <v>81</v>
      </c>
      <c r="AY136" s="243" t="s">
        <v>131</v>
      </c>
    </row>
    <row r="137" s="2" customFormat="1" ht="6.96" customHeight="1">
      <c r="A137" s="37"/>
      <c r="B137" s="65"/>
      <c r="C137" s="66"/>
      <c r="D137" s="66"/>
      <c r="E137" s="66"/>
      <c r="F137" s="66"/>
      <c r="G137" s="66"/>
      <c r="H137" s="66"/>
      <c r="I137" s="66"/>
      <c r="J137" s="66"/>
      <c r="K137" s="66"/>
      <c r="L137" s="43"/>
      <c r="M137" s="37"/>
      <c r="O137" s="37"/>
      <c r="P137" s="37"/>
      <c r="Q137" s="37"/>
      <c r="R137" s="37"/>
      <c r="S137" s="37"/>
      <c r="T137" s="37"/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  <c r="AE137" s="37"/>
    </row>
  </sheetData>
  <sheetProtection sheet="1" autoFilter="0" formatColumns="0" formatRows="0" objects="1" scenarios="1" spinCount="100000" saltValue="47HSfw/yWz1fBJnSSLLigppHOnLs19wGxhMSs8A4hTNP+zYQCJxzKPQHG6x2vvZwuyP7tqMao6hkKEjMGk0wGQ==" hashValue="MnVuBdS/FWSFzlSkXsdBp5CV+BuIuiOfWkdNQqwA5uHkJMCUzxqNmxdLyGo0MTlR83rPi7ClQyi3IbHB0wQ2pg==" algorithmName="SHA-512" password="CC35"/>
  <autoFilter ref="C117:K136"/>
  <mergeCells count="9">
    <mergeCell ref="E7:H7"/>
    <mergeCell ref="E9:H9"/>
    <mergeCell ref="E18:H18"/>
    <mergeCell ref="E27:H27"/>
    <mergeCell ref="E85:H85"/>
    <mergeCell ref="E87:H87"/>
    <mergeCell ref="E108:H108"/>
    <mergeCell ref="E110:H110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6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851563" style="1" customWidth="1"/>
    <col min="2" max="2" width="1.148438" style="1" customWidth="1"/>
    <col min="3" max="3" width="4.421875" style="1" customWidth="1"/>
    <col min="4" max="4" width="4.574219" style="1" customWidth="1"/>
    <col min="5" max="5" width="18.28125" style="1" customWidth="1"/>
    <col min="6" max="6" width="54.42188" style="1" customWidth="1"/>
    <col min="7" max="7" width="8.003906" style="1" customWidth="1"/>
    <col min="8" max="8" width="15.00391" style="1" customWidth="1"/>
    <col min="9" max="9" width="16.85156" style="1" customWidth="1"/>
    <col min="10" max="10" width="23.85156" style="1" customWidth="1"/>
    <col min="11" max="11" width="23.85156" style="1" hidden="1" customWidth="1"/>
    <col min="12" max="12" width="10.00391" style="1" customWidth="1"/>
    <col min="13" max="13" width="11.57422" style="1" hidden="1" customWidth="1"/>
    <col min="14" max="14" width="9.140625" style="1" hidden="1"/>
    <col min="15" max="15" width="15.14063" style="1" hidden="1" customWidth="1"/>
    <col min="16" max="16" width="15.14063" style="1" hidden="1" customWidth="1"/>
    <col min="17" max="17" width="15.14063" style="1" hidden="1" customWidth="1"/>
    <col min="18" max="18" width="15.14063" style="1" hidden="1" customWidth="1"/>
    <col min="19" max="19" width="15.14063" style="1" hidden="1" customWidth="1"/>
    <col min="20" max="20" width="15.14063" style="1" hidden="1" customWidth="1"/>
    <col min="21" max="21" width="17.42188" style="1" hidden="1" customWidth="1"/>
    <col min="22" max="22" width="13.14063" style="1" customWidth="1"/>
    <col min="23" max="23" width="17.42188" style="1" customWidth="1"/>
    <col min="24" max="24" width="13.14063" style="1" customWidth="1"/>
    <col min="25" max="25" width="16.00391" style="1" customWidth="1"/>
    <col min="26" max="26" width="11.71094" style="1" customWidth="1"/>
    <col min="27" max="27" width="16.00391" style="1" customWidth="1"/>
    <col min="28" max="28" width="17.42188" style="1" customWidth="1"/>
    <col min="29" max="29" width="11.71094" style="1" customWidth="1"/>
    <col min="30" max="30" width="16.00391" style="1" customWidth="1"/>
    <col min="31" max="31" width="17.42188" style="1" customWidth="1"/>
    <col min="44" max="44" width="9.140625" style="1" hidden="1"/>
    <col min="45" max="45" width="9.140625" style="1" hidden="1"/>
    <col min="46" max="46" width="9.140625" style="1" hidden="1"/>
    <col min="47" max="47" width="9.140625" style="1" hidden="1"/>
    <col min="48" max="48" width="9.140625" style="1" hidden="1"/>
    <col min="49" max="49" width="9.140625" style="1" hidden="1"/>
    <col min="50" max="50" width="9.140625" style="1" hidden="1"/>
    <col min="51" max="51" width="9.140625" style="1" hidden="1"/>
    <col min="52" max="52" width="9.140625" style="1" hidden="1"/>
    <col min="53" max="53" width="9.140625" style="1" hidden="1"/>
    <col min="54" max="54" width="9.140625" style="1" hidden="1"/>
    <col min="55" max="55" width="9.140625" style="1" hidden="1"/>
    <col min="56" max="56" width="9.140625" style="1" hidden="1"/>
    <col min="57" max="57" width="9.140625" style="1" hidden="1"/>
    <col min="58" max="58" width="9.140625" style="1" hidden="1"/>
    <col min="59" max="59" width="9.140625" style="1" hidden="1"/>
    <col min="60" max="60" width="9.140625" style="1" hidden="1"/>
    <col min="61" max="61" width="9.140625" style="1" hidden="1"/>
    <col min="62" max="62" width="9.140625" style="1" hidden="1"/>
    <col min="63" max="63" width="9.140625" style="1" hidden="1"/>
    <col min="64" max="64" width="9.140625" style="1" hidden="1"/>
    <col min="65" max="65" width="9.140625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6" t="s">
        <v>96</v>
      </c>
    </row>
    <row r="3" s="1" customFormat="1" ht="6.96" customHeight="1">
      <c r="B3" s="135"/>
      <c r="C3" s="136"/>
      <c r="D3" s="136"/>
      <c r="E3" s="136"/>
      <c r="F3" s="136"/>
      <c r="G3" s="136"/>
      <c r="H3" s="136"/>
      <c r="I3" s="136"/>
      <c r="J3" s="136"/>
      <c r="K3" s="136"/>
      <c r="L3" s="19"/>
      <c r="AT3" s="16" t="s">
        <v>85</v>
      </c>
    </row>
    <row r="4" s="1" customFormat="1" ht="24.96" customHeight="1">
      <c r="B4" s="19"/>
      <c r="D4" s="137" t="s">
        <v>103</v>
      </c>
      <c r="L4" s="19"/>
      <c r="M4" s="138" t="s">
        <v>10</v>
      </c>
      <c r="AT4" s="16" t="s">
        <v>4</v>
      </c>
    </row>
    <row r="5" s="1" customFormat="1" ht="6.96" customHeight="1">
      <c r="B5" s="19"/>
      <c r="L5" s="19"/>
    </row>
    <row r="6" s="1" customFormat="1" ht="12" customHeight="1">
      <c r="B6" s="19"/>
      <c r="D6" s="139" t="s">
        <v>16</v>
      </c>
      <c r="L6" s="19"/>
    </row>
    <row r="7" s="1" customFormat="1" ht="27" customHeight="1">
      <c r="B7" s="19"/>
      <c r="E7" s="140" t="str">
        <f>'Rekapitulace stavby'!K6</f>
        <v>Rekonstrukce MVN na pozemku p.č. 1360/4 v obci Nesměřice u Zruče nad Sázavou</v>
      </c>
      <c r="F7" s="139"/>
      <c r="G7" s="139"/>
      <c r="H7" s="139"/>
      <c r="L7" s="19"/>
    </row>
    <row r="8" s="2" customFormat="1" ht="12" customHeight="1">
      <c r="A8" s="37"/>
      <c r="B8" s="43"/>
      <c r="C8" s="37"/>
      <c r="D8" s="139" t="s">
        <v>104</v>
      </c>
      <c r="E8" s="37"/>
      <c r="F8" s="37"/>
      <c r="G8" s="37"/>
      <c r="H8" s="37"/>
      <c r="I8" s="37"/>
      <c r="J8" s="37"/>
      <c r="K8" s="37"/>
      <c r="L8" s="62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</row>
    <row r="9" s="2" customFormat="1" ht="15.6" customHeight="1">
      <c r="A9" s="37"/>
      <c r="B9" s="43"/>
      <c r="C9" s="37"/>
      <c r="D9" s="37"/>
      <c r="E9" s="141" t="s">
        <v>359</v>
      </c>
      <c r="F9" s="37"/>
      <c r="G9" s="37"/>
      <c r="H9" s="37"/>
      <c r="I9" s="37"/>
      <c r="J9" s="37"/>
      <c r="K9" s="37"/>
      <c r="L9" s="62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</row>
    <row r="10" s="2" customFormat="1">
      <c r="A10" s="37"/>
      <c r="B10" s="43"/>
      <c r="C10" s="37"/>
      <c r="D10" s="37"/>
      <c r="E10" s="37"/>
      <c r="F10" s="37"/>
      <c r="G10" s="37"/>
      <c r="H10" s="37"/>
      <c r="I10" s="37"/>
      <c r="J10" s="37"/>
      <c r="K10" s="37"/>
      <c r="L10" s="62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</row>
    <row r="11" s="2" customFormat="1" ht="12" customHeight="1">
      <c r="A11" s="37"/>
      <c r="B11" s="43"/>
      <c r="C11" s="37"/>
      <c r="D11" s="139" t="s">
        <v>18</v>
      </c>
      <c r="E11" s="37"/>
      <c r="F11" s="142" t="s">
        <v>1</v>
      </c>
      <c r="G11" s="37"/>
      <c r="H11" s="37"/>
      <c r="I11" s="139" t="s">
        <v>19</v>
      </c>
      <c r="J11" s="142" t="s">
        <v>1</v>
      </c>
      <c r="K11" s="37"/>
      <c r="L11" s="62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</row>
    <row r="12" s="2" customFormat="1" ht="12" customHeight="1">
      <c r="A12" s="37"/>
      <c r="B12" s="43"/>
      <c r="C12" s="37"/>
      <c r="D12" s="139" t="s">
        <v>20</v>
      </c>
      <c r="E12" s="37"/>
      <c r="F12" s="142" t="s">
        <v>21</v>
      </c>
      <c r="G12" s="37"/>
      <c r="H12" s="37"/>
      <c r="I12" s="139" t="s">
        <v>22</v>
      </c>
      <c r="J12" s="143" t="str">
        <f>'Rekapitulace stavby'!AN8</f>
        <v>14. 9. 2023</v>
      </c>
      <c r="K12" s="37"/>
      <c r="L12" s="62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</row>
    <row r="13" s="2" customFormat="1" ht="10.8" customHeight="1">
      <c r="A13" s="37"/>
      <c r="B13" s="43"/>
      <c r="C13" s="37"/>
      <c r="D13" s="37"/>
      <c r="E13" s="37"/>
      <c r="F13" s="37"/>
      <c r="G13" s="37"/>
      <c r="H13" s="37"/>
      <c r="I13" s="37"/>
      <c r="J13" s="37"/>
      <c r="K13" s="37"/>
      <c r="L13" s="62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</row>
    <row r="14" s="2" customFormat="1" ht="12" customHeight="1">
      <c r="A14" s="37"/>
      <c r="B14" s="43"/>
      <c r="C14" s="37"/>
      <c r="D14" s="139" t="s">
        <v>24</v>
      </c>
      <c r="E14" s="37"/>
      <c r="F14" s="37"/>
      <c r="G14" s="37"/>
      <c r="H14" s="37"/>
      <c r="I14" s="139" t="s">
        <v>25</v>
      </c>
      <c r="J14" s="142" t="s">
        <v>1</v>
      </c>
      <c r="K14" s="37"/>
      <c r="L14" s="62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</row>
    <row r="15" s="2" customFormat="1" ht="18" customHeight="1">
      <c r="A15" s="37"/>
      <c r="B15" s="43"/>
      <c r="C15" s="37"/>
      <c r="D15" s="37"/>
      <c r="E15" s="142" t="s">
        <v>26</v>
      </c>
      <c r="F15" s="37"/>
      <c r="G15" s="37"/>
      <c r="H15" s="37"/>
      <c r="I15" s="139" t="s">
        <v>27</v>
      </c>
      <c r="J15" s="142" t="s">
        <v>1</v>
      </c>
      <c r="K15" s="37"/>
      <c r="L15" s="62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</row>
    <row r="16" s="2" customFormat="1" ht="6.96" customHeight="1">
      <c r="A16" s="37"/>
      <c r="B16" s="43"/>
      <c r="C16" s="37"/>
      <c r="D16" s="37"/>
      <c r="E16" s="37"/>
      <c r="F16" s="37"/>
      <c r="G16" s="37"/>
      <c r="H16" s="37"/>
      <c r="I16" s="37"/>
      <c r="J16" s="37"/>
      <c r="K16" s="37"/>
      <c r="L16" s="62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</row>
    <row r="17" s="2" customFormat="1" ht="12" customHeight="1">
      <c r="A17" s="37"/>
      <c r="B17" s="43"/>
      <c r="C17" s="37"/>
      <c r="D17" s="139" t="s">
        <v>28</v>
      </c>
      <c r="E17" s="37"/>
      <c r="F17" s="37"/>
      <c r="G17" s="37"/>
      <c r="H17" s="37"/>
      <c r="I17" s="139" t="s">
        <v>25</v>
      </c>
      <c r="J17" s="32" t="str">
        <f>'Rekapitulace stavby'!AN13</f>
        <v>Vyplň údaj</v>
      </c>
      <c r="K17" s="37"/>
      <c r="L17" s="62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</row>
    <row r="18" s="2" customFormat="1" ht="18" customHeight="1">
      <c r="A18" s="37"/>
      <c r="B18" s="43"/>
      <c r="C18" s="37"/>
      <c r="D18" s="37"/>
      <c r="E18" s="32" t="str">
        <f>'Rekapitulace stavby'!E14</f>
        <v>Vyplň údaj</v>
      </c>
      <c r="F18" s="142"/>
      <c r="G18" s="142"/>
      <c r="H18" s="142"/>
      <c r="I18" s="139" t="s">
        <v>27</v>
      </c>
      <c r="J18" s="32" t="str">
        <f>'Rekapitulace stavby'!AN14</f>
        <v>Vyplň údaj</v>
      </c>
      <c r="K18" s="37"/>
      <c r="L18" s="62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</row>
    <row r="19" s="2" customFormat="1" ht="6.96" customHeight="1">
      <c r="A19" s="37"/>
      <c r="B19" s="43"/>
      <c r="C19" s="37"/>
      <c r="D19" s="37"/>
      <c r="E19" s="37"/>
      <c r="F19" s="37"/>
      <c r="G19" s="37"/>
      <c r="H19" s="37"/>
      <c r="I19" s="37"/>
      <c r="J19" s="37"/>
      <c r="K19" s="37"/>
      <c r="L19" s="62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</row>
    <row r="20" s="2" customFormat="1" ht="12" customHeight="1">
      <c r="A20" s="37"/>
      <c r="B20" s="43"/>
      <c r="C20" s="37"/>
      <c r="D20" s="139" t="s">
        <v>30</v>
      </c>
      <c r="E20" s="37"/>
      <c r="F20" s="37"/>
      <c r="G20" s="37"/>
      <c r="H20" s="37"/>
      <c r="I20" s="139" t="s">
        <v>25</v>
      </c>
      <c r="J20" s="142" t="s">
        <v>1</v>
      </c>
      <c r="K20" s="37"/>
      <c r="L20" s="62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</row>
    <row r="21" s="2" customFormat="1" ht="18" customHeight="1">
      <c r="A21" s="37"/>
      <c r="B21" s="43"/>
      <c r="C21" s="37"/>
      <c r="D21" s="37"/>
      <c r="E21" s="142" t="s">
        <v>31</v>
      </c>
      <c r="F21" s="37"/>
      <c r="G21" s="37"/>
      <c r="H21" s="37"/>
      <c r="I21" s="139" t="s">
        <v>27</v>
      </c>
      <c r="J21" s="142" t="s">
        <v>1</v>
      </c>
      <c r="K21" s="37"/>
      <c r="L21" s="62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</row>
    <row r="22" s="2" customFormat="1" ht="6.96" customHeight="1">
      <c r="A22" s="37"/>
      <c r="B22" s="43"/>
      <c r="C22" s="37"/>
      <c r="D22" s="37"/>
      <c r="E22" s="37"/>
      <c r="F22" s="37"/>
      <c r="G22" s="37"/>
      <c r="H22" s="37"/>
      <c r="I22" s="37"/>
      <c r="J22" s="37"/>
      <c r="K22" s="37"/>
      <c r="L22" s="62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</row>
    <row r="23" s="2" customFormat="1" ht="12" customHeight="1">
      <c r="A23" s="37"/>
      <c r="B23" s="43"/>
      <c r="C23" s="37"/>
      <c r="D23" s="139" t="s">
        <v>33</v>
      </c>
      <c r="E23" s="37"/>
      <c r="F23" s="37"/>
      <c r="G23" s="37"/>
      <c r="H23" s="37"/>
      <c r="I23" s="139" t="s">
        <v>25</v>
      </c>
      <c r="J23" s="142" t="str">
        <f>IF('Rekapitulace stavby'!AN19="","",'Rekapitulace stavby'!AN19)</f>
        <v/>
      </c>
      <c r="K23" s="37"/>
      <c r="L23" s="62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</row>
    <row r="24" s="2" customFormat="1" ht="18" customHeight="1">
      <c r="A24" s="37"/>
      <c r="B24" s="43"/>
      <c r="C24" s="37"/>
      <c r="D24" s="37"/>
      <c r="E24" s="142" t="str">
        <f>IF('Rekapitulace stavby'!E20="","",'Rekapitulace stavby'!E20)</f>
        <v xml:space="preserve"> </v>
      </c>
      <c r="F24" s="37"/>
      <c r="G24" s="37"/>
      <c r="H24" s="37"/>
      <c r="I24" s="139" t="s">
        <v>27</v>
      </c>
      <c r="J24" s="142" t="str">
        <f>IF('Rekapitulace stavby'!AN20="","",'Rekapitulace stavby'!AN20)</f>
        <v/>
      </c>
      <c r="K24" s="37"/>
      <c r="L24" s="62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</row>
    <row r="25" s="2" customFormat="1" ht="6.96" customHeight="1">
      <c r="A25" s="37"/>
      <c r="B25" s="43"/>
      <c r="C25" s="37"/>
      <c r="D25" s="37"/>
      <c r="E25" s="37"/>
      <c r="F25" s="37"/>
      <c r="G25" s="37"/>
      <c r="H25" s="37"/>
      <c r="I25" s="37"/>
      <c r="J25" s="37"/>
      <c r="K25" s="37"/>
      <c r="L25" s="62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</row>
    <row r="26" s="2" customFormat="1" ht="12" customHeight="1">
      <c r="A26" s="37"/>
      <c r="B26" s="43"/>
      <c r="C26" s="37"/>
      <c r="D26" s="139" t="s">
        <v>35</v>
      </c>
      <c r="E26" s="37"/>
      <c r="F26" s="37"/>
      <c r="G26" s="37"/>
      <c r="H26" s="37"/>
      <c r="I26" s="37"/>
      <c r="J26" s="37"/>
      <c r="K26" s="37"/>
      <c r="L26" s="62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</row>
    <row r="27" s="8" customFormat="1" ht="14.4" customHeight="1">
      <c r="A27" s="144"/>
      <c r="B27" s="145"/>
      <c r="C27" s="144"/>
      <c r="D27" s="144"/>
      <c r="E27" s="146" t="s">
        <v>1</v>
      </c>
      <c r="F27" s="146"/>
      <c r="G27" s="146"/>
      <c r="H27" s="146"/>
      <c r="I27" s="144"/>
      <c r="J27" s="144"/>
      <c r="K27" s="144"/>
      <c r="L27" s="147"/>
      <c r="S27" s="144"/>
      <c r="T27" s="144"/>
      <c r="U27" s="144"/>
      <c r="V27" s="144"/>
      <c r="W27" s="144"/>
      <c r="X27" s="144"/>
      <c r="Y27" s="144"/>
      <c r="Z27" s="144"/>
      <c r="AA27" s="144"/>
      <c r="AB27" s="144"/>
      <c r="AC27" s="144"/>
      <c r="AD27" s="144"/>
      <c r="AE27" s="144"/>
    </row>
    <row r="28" s="2" customFormat="1" ht="6.96" customHeight="1">
      <c r="A28" s="37"/>
      <c r="B28" s="43"/>
      <c r="C28" s="37"/>
      <c r="D28" s="37"/>
      <c r="E28" s="37"/>
      <c r="F28" s="37"/>
      <c r="G28" s="37"/>
      <c r="H28" s="37"/>
      <c r="I28" s="37"/>
      <c r="J28" s="37"/>
      <c r="K28" s="37"/>
      <c r="L28" s="62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</row>
    <row r="29" s="2" customFormat="1" ht="6.96" customHeight="1">
      <c r="A29" s="37"/>
      <c r="B29" s="43"/>
      <c r="C29" s="37"/>
      <c r="D29" s="148"/>
      <c r="E29" s="148"/>
      <c r="F29" s="148"/>
      <c r="G29" s="148"/>
      <c r="H29" s="148"/>
      <c r="I29" s="148"/>
      <c r="J29" s="148"/>
      <c r="K29" s="148"/>
      <c r="L29" s="62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</row>
    <row r="30" s="2" customFormat="1" ht="25.44" customHeight="1">
      <c r="A30" s="37"/>
      <c r="B30" s="43"/>
      <c r="C30" s="37"/>
      <c r="D30" s="149" t="s">
        <v>36</v>
      </c>
      <c r="E30" s="37"/>
      <c r="F30" s="37"/>
      <c r="G30" s="37"/>
      <c r="H30" s="37"/>
      <c r="I30" s="37"/>
      <c r="J30" s="150">
        <f>ROUND(J122, 2)</f>
        <v>0</v>
      </c>
      <c r="K30" s="37"/>
      <c r="L30" s="62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</row>
    <row r="31" s="2" customFormat="1" ht="6.96" customHeight="1">
      <c r="A31" s="37"/>
      <c r="B31" s="43"/>
      <c r="C31" s="37"/>
      <c r="D31" s="148"/>
      <c r="E31" s="148"/>
      <c r="F31" s="148"/>
      <c r="G31" s="148"/>
      <c r="H31" s="148"/>
      <c r="I31" s="148"/>
      <c r="J31" s="148"/>
      <c r="K31" s="148"/>
      <c r="L31" s="62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</row>
    <row r="32" s="2" customFormat="1" ht="14.4" customHeight="1">
      <c r="A32" s="37"/>
      <c r="B32" s="43"/>
      <c r="C32" s="37"/>
      <c r="D32" s="37"/>
      <c r="E32" s="37"/>
      <c r="F32" s="151" t="s">
        <v>38</v>
      </c>
      <c r="G32" s="37"/>
      <c r="H32" s="37"/>
      <c r="I32" s="151" t="s">
        <v>37</v>
      </c>
      <c r="J32" s="151" t="s">
        <v>39</v>
      </c>
      <c r="K32" s="37"/>
      <c r="L32" s="62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</row>
    <row r="33" s="2" customFormat="1" ht="14.4" customHeight="1">
      <c r="A33" s="37"/>
      <c r="B33" s="43"/>
      <c r="C33" s="37"/>
      <c r="D33" s="152" t="s">
        <v>40</v>
      </c>
      <c r="E33" s="139" t="s">
        <v>41</v>
      </c>
      <c r="F33" s="153">
        <f>ROUND((SUM(BE122:BE149)),  2)</f>
        <v>0</v>
      </c>
      <c r="G33" s="37"/>
      <c r="H33" s="37"/>
      <c r="I33" s="154">
        <v>0.20999999999999999</v>
      </c>
      <c r="J33" s="153">
        <f>ROUND(((SUM(BE122:BE149))*I33),  2)</f>
        <v>0</v>
      </c>
      <c r="K33" s="37"/>
      <c r="L33" s="62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</row>
    <row r="34" s="2" customFormat="1" ht="14.4" customHeight="1">
      <c r="A34" s="37"/>
      <c r="B34" s="43"/>
      <c r="C34" s="37"/>
      <c r="D34" s="37"/>
      <c r="E34" s="139" t="s">
        <v>42</v>
      </c>
      <c r="F34" s="153">
        <f>ROUND((SUM(BF122:BF149)),  2)</f>
        <v>0</v>
      </c>
      <c r="G34" s="37"/>
      <c r="H34" s="37"/>
      <c r="I34" s="154">
        <v>0.12</v>
      </c>
      <c r="J34" s="153">
        <f>ROUND(((SUM(BF122:BF149))*I34),  2)</f>
        <v>0</v>
      </c>
      <c r="K34" s="37"/>
      <c r="L34" s="62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</row>
    <row r="35" hidden="1" s="2" customFormat="1" ht="14.4" customHeight="1">
      <c r="A35" s="37"/>
      <c r="B35" s="43"/>
      <c r="C35" s="37"/>
      <c r="D35" s="37"/>
      <c r="E35" s="139" t="s">
        <v>43</v>
      </c>
      <c r="F35" s="153">
        <f>ROUND((SUM(BG122:BG149)),  2)</f>
        <v>0</v>
      </c>
      <c r="G35" s="37"/>
      <c r="H35" s="37"/>
      <c r="I35" s="154">
        <v>0.20999999999999999</v>
      </c>
      <c r="J35" s="153">
        <f>0</f>
        <v>0</v>
      </c>
      <c r="K35" s="37"/>
      <c r="L35" s="62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</row>
    <row r="36" hidden="1" s="2" customFormat="1" ht="14.4" customHeight="1">
      <c r="A36" s="37"/>
      <c r="B36" s="43"/>
      <c r="C36" s="37"/>
      <c r="D36" s="37"/>
      <c r="E36" s="139" t="s">
        <v>44</v>
      </c>
      <c r="F36" s="153">
        <f>ROUND((SUM(BH122:BH149)),  2)</f>
        <v>0</v>
      </c>
      <c r="G36" s="37"/>
      <c r="H36" s="37"/>
      <c r="I36" s="154">
        <v>0.12</v>
      </c>
      <c r="J36" s="153">
        <f>0</f>
        <v>0</v>
      </c>
      <c r="K36" s="37"/>
      <c r="L36" s="62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</row>
    <row r="37" hidden="1" s="2" customFormat="1" ht="14.4" customHeight="1">
      <c r="A37" s="37"/>
      <c r="B37" s="43"/>
      <c r="C37" s="37"/>
      <c r="D37" s="37"/>
      <c r="E37" s="139" t="s">
        <v>45</v>
      </c>
      <c r="F37" s="153">
        <f>ROUND((SUM(BI122:BI149)),  2)</f>
        <v>0</v>
      </c>
      <c r="G37" s="37"/>
      <c r="H37" s="37"/>
      <c r="I37" s="154">
        <v>0</v>
      </c>
      <c r="J37" s="153">
        <f>0</f>
        <v>0</v>
      </c>
      <c r="K37" s="37"/>
      <c r="L37" s="62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</row>
    <row r="38" s="2" customFormat="1" ht="6.96" customHeight="1">
      <c r="A38" s="37"/>
      <c r="B38" s="43"/>
      <c r="C38" s="37"/>
      <c r="D38" s="37"/>
      <c r="E38" s="37"/>
      <c r="F38" s="37"/>
      <c r="G38" s="37"/>
      <c r="H38" s="37"/>
      <c r="I38" s="37"/>
      <c r="J38" s="37"/>
      <c r="K38" s="37"/>
      <c r="L38" s="62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</row>
    <row r="39" s="2" customFormat="1" ht="25.44" customHeight="1">
      <c r="A39" s="37"/>
      <c r="B39" s="43"/>
      <c r="C39" s="155"/>
      <c r="D39" s="156" t="s">
        <v>46</v>
      </c>
      <c r="E39" s="157"/>
      <c r="F39" s="157"/>
      <c r="G39" s="158" t="s">
        <v>47</v>
      </c>
      <c r="H39" s="159" t="s">
        <v>48</v>
      </c>
      <c r="I39" s="157"/>
      <c r="J39" s="160">
        <f>SUM(J30:J37)</f>
        <v>0</v>
      </c>
      <c r="K39" s="161"/>
      <c r="L39" s="62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</row>
    <row r="40" s="2" customFormat="1" ht="14.4" customHeight="1">
      <c r="A40" s="37"/>
      <c r="B40" s="43"/>
      <c r="C40" s="37"/>
      <c r="D40" s="37"/>
      <c r="E40" s="37"/>
      <c r="F40" s="37"/>
      <c r="G40" s="37"/>
      <c r="H40" s="37"/>
      <c r="I40" s="37"/>
      <c r="J40" s="37"/>
      <c r="K40" s="37"/>
      <c r="L40" s="62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</row>
    <row r="41" s="1" customFormat="1" ht="14.4" customHeight="1">
      <c r="B41" s="19"/>
      <c r="L41" s="19"/>
    </row>
    <row r="42" s="1" customFormat="1" ht="14.4" customHeight="1">
      <c r="B42" s="19"/>
      <c r="L42" s="19"/>
    </row>
    <row r="43" s="1" customFormat="1" ht="14.4" customHeight="1">
      <c r="B43" s="19"/>
      <c r="L43" s="19"/>
    </row>
    <row r="44" s="1" customFormat="1" ht="14.4" customHeight="1">
      <c r="B44" s="19"/>
      <c r="L44" s="19"/>
    </row>
    <row r="45" s="1" customFormat="1" ht="14.4" customHeight="1">
      <c r="B45" s="19"/>
      <c r="L45" s="19"/>
    </row>
    <row r="46" s="1" customFormat="1" ht="14.4" customHeight="1">
      <c r="B46" s="19"/>
      <c r="L46" s="19"/>
    </row>
    <row r="47" s="1" customFormat="1" ht="14.4" customHeight="1">
      <c r="B47" s="19"/>
      <c r="L47" s="19"/>
    </row>
    <row r="48" s="1" customFormat="1" ht="14.4" customHeight="1">
      <c r="B48" s="19"/>
      <c r="L48" s="19"/>
    </row>
    <row r="49" s="1" customFormat="1" ht="14.4" customHeight="1">
      <c r="B49" s="19"/>
      <c r="L49" s="19"/>
    </row>
    <row r="50" s="2" customFormat="1" ht="14.4" customHeight="1">
      <c r="B50" s="62"/>
      <c r="D50" s="162" t="s">
        <v>49</v>
      </c>
      <c r="E50" s="163"/>
      <c r="F50" s="163"/>
      <c r="G50" s="162" t="s">
        <v>50</v>
      </c>
      <c r="H50" s="163"/>
      <c r="I50" s="163"/>
      <c r="J50" s="163"/>
      <c r="K50" s="163"/>
      <c r="L50" s="62"/>
    </row>
    <row r="51">
      <c r="B51" s="19"/>
      <c r="L51" s="19"/>
    </row>
    <row r="52">
      <c r="B52" s="19"/>
      <c r="L52" s="19"/>
    </row>
    <row r="53">
      <c r="B53" s="19"/>
      <c r="L53" s="19"/>
    </row>
    <row r="54">
      <c r="B54" s="19"/>
      <c r="L54" s="19"/>
    </row>
    <row r="55">
      <c r="B55" s="19"/>
      <c r="L55" s="19"/>
    </row>
    <row r="56">
      <c r="B56" s="19"/>
      <c r="L56" s="19"/>
    </row>
    <row r="57">
      <c r="B57" s="19"/>
      <c r="L57" s="19"/>
    </row>
    <row r="58">
      <c r="B58" s="19"/>
      <c r="L58" s="19"/>
    </row>
    <row r="59">
      <c r="B59" s="19"/>
      <c r="L59" s="19"/>
    </row>
    <row r="60">
      <c r="B60" s="19"/>
      <c r="L60" s="19"/>
    </row>
    <row r="61" s="2" customFormat="1">
      <c r="A61" s="37"/>
      <c r="B61" s="43"/>
      <c r="C61" s="37"/>
      <c r="D61" s="164" t="s">
        <v>51</v>
      </c>
      <c r="E61" s="165"/>
      <c r="F61" s="166" t="s">
        <v>52</v>
      </c>
      <c r="G61" s="164" t="s">
        <v>51</v>
      </c>
      <c r="H61" s="165"/>
      <c r="I61" s="165"/>
      <c r="J61" s="167" t="s">
        <v>52</v>
      </c>
      <c r="K61" s="165"/>
      <c r="L61" s="62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</row>
    <row r="62">
      <c r="B62" s="19"/>
      <c r="L62" s="19"/>
    </row>
    <row r="63">
      <c r="B63" s="19"/>
      <c r="L63" s="19"/>
    </row>
    <row r="64">
      <c r="B64" s="19"/>
      <c r="L64" s="19"/>
    </row>
    <row r="65" s="2" customFormat="1">
      <c r="A65" s="37"/>
      <c r="B65" s="43"/>
      <c r="C65" s="37"/>
      <c r="D65" s="162" t="s">
        <v>53</v>
      </c>
      <c r="E65" s="168"/>
      <c r="F65" s="168"/>
      <c r="G65" s="162" t="s">
        <v>54</v>
      </c>
      <c r="H65" s="168"/>
      <c r="I65" s="168"/>
      <c r="J65" s="168"/>
      <c r="K65" s="168"/>
      <c r="L65" s="62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</row>
    <row r="66">
      <c r="B66" s="19"/>
      <c r="L66" s="19"/>
    </row>
    <row r="67">
      <c r="B67" s="19"/>
      <c r="L67" s="19"/>
    </row>
    <row r="68">
      <c r="B68" s="19"/>
      <c r="L68" s="19"/>
    </row>
    <row r="69">
      <c r="B69" s="19"/>
      <c r="L69" s="19"/>
    </row>
    <row r="70">
      <c r="B70" s="19"/>
      <c r="L70" s="19"/>
    </row>
    <row r="71">
      <c r="B71" s="19"/>
      <c r="L71" s="19"/>
    </row>
    <row r="72">
      <c r="B72" s="19"/>
      <c r="L72" s="19"/>
    </row>
    <row r="73">
      <c r="B73" s="19"/>
      <c r="L73" s="19"/>
    </row>
    <row r="74">
      <c r="B74" s="19"/>
      <c r="L74" s="19"/>
    </row>
    <row r="75">
      <c r="B75" s="19"/>
      <c r="L75" s="19"/>
    </row>
    <row r="76" s="2" customFormat="1">
      <c r="A76" s="37"/>
      <c r="B76" s="43"/>
      <c r="C76" s="37"/>
      <c r="D76" s="164" t="s">
        <v>51</v>
      </c>
      <c r="E76" s="165"/>
      <c r="F76" s="166" t="s">
        <v>52</v>
      </c>
      <c r="G76" s="164" t="s">
        <v>51</v>
      </c>
      <c r="H76" s="165"/>
      <c r="I76" s="165"/>
      <c r="J76" s="167" t="s">
        <v>52</v>
      </c>
      <c r="K76" s="165"/>
      <c r="L76" s="62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</row>
    <row r="77" s="2" customFormat="1" ht="14.4" customHeight="1">
      <c r="A77" s="37"/>
      <c r="B77" s="169"/>
      <c r="C77" s="170"/>
      <c r="D77" s="170"/>
      <c r="E77" s="170"/>
      <c r="F77" s="170"/>
      <c r="G77" s="170"/>
      <c r="H77" s="170"/>
      <c r="I77" s="170"/>
      <c r="J77" s="170"/>
      <c r="K77" s="170"/>
      <c r="L77" s="62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</row>
    <row r="81" s="2" customFormat="1" ht="6.96" customHeight="1">
      <c r="A81" s="37"/>
      <c r="B81" s="171"/>
      <c r="C81" s="172"/>
      <c r="D81" s="172"/>
      <c r="E81" s="172"/>
      <c r="F81" s="172"/>
      <c r="G81" s="172"/>
      <c r="H81" s="172"/>
      <c r="I81" s="172"/>
      <c r="J81" s="172"/>
      <c r="K81" s="172"/>
      <c r="L81" s="62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</row>
    <row r="82" s="2" customFormat="1" ht="24.96" customHeight="1">
      <c r="A82" s="37"/>
      <c r="B82" s="38"/>
      <c r="C82" s="22" t="s">
        <v>106</v>
      </c>
      <c r="D82" s="39"/>
      <c r="E82" s="39"/>
      <c r="F82" s="39"/>
      <c r="G82" s="39"/>
      <c r="H82" s="39"/>
      <c r="I82" s="39"/>
      <c r="J82" s="39"/>
      <c r="K82" s="39"/>
      <c r="L82" s="62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</row>
    <row r="83" s="2" customFormat="1" ht="6.96" customHeight="1">
      <c r="A83" s="37"/>
      <c r="B83" s="38"/>
      <c r="C83" s="39"/>
      <c r="D83" s="39"/>
      <c r="E83" s="39"/>
      <c r="F83" s="39"/>
      <c r="G83" s="39"/>
      <c r="H83" s="39"/>
      <c r="I83" s="39"/>
      <c r="J83" s="39"/>
      <c r="K83" s="39"/>
      <c r="L83" s="62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</row>
    <row r="84" s="2" customFormat="1" ht="12" customHeight="1">
      <c r="A84" s="37"/>
      <c r="B84" s="38"/>
      <c r="C84" s="31" t="s">
        <v>16</v>
      </c>
      <c r="D84" s="39"/>
      <c r="E84" s="39"/>
      <c r="F84" s="39"/>
      <c r="G84" s="39"/>
      <c r="H84" s="39"/>
      <c r="I84" s="39"/>
      <c r="J84" s="39"/>
      <c r="K84" s="39"/>
      <c r="L84" s="62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</row>
    <row r="85" s="2" customFormat="1" ht="27" customHeight="1">
      <c r="A85" s="37"/>
      <c r="B85" s="38"/>
      <c r="C85" s="39"/>
      <c r="D85" s="39"/>
      <c r="E85" s="173" t="str">
        <f>E7</f>
        <v>Rekonstrukce MVN na pozemku p.č. 1360/4 v obci Nesměřice u Zruče nad Sázavou</v>
      </c>
      <c r="F85" s="31"/>
      <c r="G85" s="31"/>
      <c r="H85" s="31"/>
      <c r="I85" s="39"/>
      <c r="J85" s="39"/>
      <c r="K85" s="39"/>
      <c r="L85" s="62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</row>
    <row r="86" s="2" customFormat="1" ht="12" customHeight="1">
      <c r="A86" s="37"/>
      <c r="B86" s="38"/>
      <c r="C86" s="31" t="s">
        <v>104</v>
      </c>
      <c r="D86" s="39"/>
      <c r="E86" s="39"/>
      <c r="F86" s="39"/>
      <c r="G86" s="39"/>
      <c r="H86" s="39"/>
      <c r="I86" s="39"/>
      <c r="J86" s="39"/>
      <c r="K86" s="39"/>
      <c r="L86" s="62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</row>
    <row r="87" s="2" customFormat="1" ht="15.6" customHeight="1">
      <c r="A87" s="37"/>
      <c r="B87" s="38"/>
      <c r="C87" s="39"/>
      <c r="D87" s="39"/>
      <c r="E87" s="75" t="str">
        <f>E9</f>
        <v>5 - Sanace betonových ploch</v>
      </c>
      <c r="F87" s="39"/>
      <c r="G87" s="39"/>
      <c r="H87" s="39"/>
      <c r="I87" s="39"/>
      <c r="J87" s="39"/>
      <c r="K87" s="39"/>
      <c r="L87" s="62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</row>
    <row r="88" s="2" customFormat="1" ht="6.96" customHeight="1">
      <c r="A88" s="37"/>
      <c r="B88" s="38"/>
      <c r="C88" s="39"/>
      <c r="D88" s="39"/>
      <c r="E88" s="39"/>
      <c r="F88" s="39"/>
      <c r="G88" s="39"/>
      <c r="H88" s="39"/>
      <c r="I88" s="39"/>
      <c r="J88" s="39"/>
      <c r="K88" s="39"/>
      <c r="L88" s="62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</row>
    <row r="89" s="2" customFormat="1" ht="12" customHeight="1">
      <c r="A89" s="37"/>
      <c r="B89" s="38"/>
      <c r="C89" s="31" t="s">
        <v>20</v>
      </c>
      <c r="D89" s="39"/>
      <c r="E89" s="39"/>
      <c r="F89" s="26" t="str">
        <f>F12</f>
        <v>Nesměřice</v>
      </c>
      <c r="G89" s="39"/>
      <c r="H89" s="39"/>
      <c r="I89" s="31" t="s">
        <v>22</v>
      </c>
      <c r="J89" s="78" t="str">
        <f>IF(J12="","",J12)</f>
        <v>14. 9. 2023</v>
      </c>
      <c r="K89" s="39"/>
      <c r="L89" s="62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</row>
    <row r="90" s="2" customFormat="1" ht="6.96" customHeight="1">
      <c r="A90" s="37"/>
      <c r="B90" s="38"/>
      <c r="C90" s="39"/>
      <c r="D90" s="39"/>
      <c r="E90" s="39"/>
      <c r="F90" s="39"/>
      <c r="G90" s="39"/>
      <c r="H90" s="39"/>
      <c r="I90" s="39"/>
      <c r="J90" s="39"/>
      <c r="K90" s="39"/>
      <c r="L90" s="62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</row>
    <row r="91" s="2" customFormat="1" ht="26.4" customHeight="1">
      <c r="A91" s="37"/>
      <c r="B91" s="38"/>
      <c r="C91" s="31" t="s">
        <v>24</v>
      </c>
      <c r="D91" s="39"/>
      <c r="E91" s="39"/>
      <c r="F91" s="26" t="str">
        <f>E15</f>
        <v>Město Zruč nad Sázavou</v>
      </c>
      <c r="G91" s="39"/>
      <c r="H91" s="39"/>
      <c r="I91" s="31" t="s">
        <v>30</v>
      </c>
      <c r="J91" s="35" t="str">
        <f>E21</f>
        <v>VDG Projektování s.r.o.</v>
      </c>
      <c r="K91" s="39"/>
      <c r="L91" s="62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</row>
    <row r="92" s="2" customFormat="1" ht="15.6" customHeight="1">
      <c r="A92" s="37"/>
      <c r="B92" s="38"/>
      <c r="C92" s="31" t="s">
        <v>28</v>
      </c>
      <c r="D92" s="39"/>
      <c r="E92" s="39"/>
      <c r="F92" s="26" t="str">
        <f>IF(E18="","",E18)</f>
        <v>Vyplň údaj</v>
      </c>
      <c r="G92" s="39"/>
      <c r="H92" s="39"/>
      <c r="I92" s="31" t="s">
        <v>33</v>
      </c>
      <c r="J92" s="35" t="str">
        <f>E24</f>
        <v xml:space="preserve"> </v>
      </c>
      <c r="K92" s="39"/>
      <c r="L92" s="62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</row>
    <row r="93" s="2" customFormat="1" ht="10.32" customHeight="1">
      <c r="A93" s="37"/>
      <c r="B93" s="38"/>
      <c r="C93" s="39"/>
      <c r="D93" s="39"/>
      <c r="E93" s="39"/>
      <c r="F93" s="39"/>
      <c r="G93" s="39"/>
      <c r="H93" s="39"/>
      <c r="I93" s="39"/>
      <c r="J93" s="39"/>
      <c r="K93" s="39"/>
      <c r="L93" s="62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</row>
    <row r="94" s="2" customFormat="1" ht="29.28" customHeight="1">
      <c r="A94" s="37"/>
      <c r="B94" s="38"/>
      <c r="C94" s="174" t="s">
        <v>107</v>
      </c>
      <c r="D94" s="175"/>
      <c r="E94" s="175"/>
      <c r="F94" s="175"/>
      <c r="G94" s="175"/>
      <c r="H94" s="175"/>
      <c r="I94" s="175"/>
      <c r="J94" s="176" t="s">
        <v>108</v>
      </c>
      <c r="K94" s="175"/>
      <c r="L94" s="62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</row>
    <row r="95" s="2" customFormat="1" ht="10.32" customHeight="1">
      <c r="A95" s="37"/>
      <c r="B95" s="38"/>
      <c r="C95" s="39"/>
      <c r="D95" s="39"/>
      <c r="E95" s="39"/>
      <c r="F95" s="39"/>
      <c r="G95" s="39"/>
      <c r="H95" s="39"/>
      <c r="I95" s="39"/>
      <c r="J95" s="39"/>
      <c r="K95" s="39"/>
      <c r="L95" s="62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</row>
    <row r="96" s="2" customFormat="1" ht="22.8" customHeight="1">
      <c r="A96" s="37"/>
      <c r="B96" s="38"/>
      <c r="C96" s="177" t="s">
        <v>109</v>
      </c>
      <c r="D96" s="39"/>
      <c r="E96" s="39"/>
      <c r="F96" s="39"/>
      <c r="G96" s="39"/>
      <c r="H96" s="39"/>
      <c r="I96" s="39"/>
      <c r="J96" s="109">
        <f>J122</f>
        <v>0</v>
      </c>
      <c r="K96" s="39"/>
      <c r="L96" s="62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U96" s="16" t="s">
        <v>110</v>
      </c>
    </row>
    <row r="97" s="9" customFormat="1" ht="24.96" customHeight="1">
      <c r="A97" s="9"/>
      <c r="B97" s="178"/>
      <c r="C97" s="179"/>
      <c r="D97" s="180" t="s">
        <v>111</v>
      </c>
      <c r="E97" s="181"/>
      <c r="F97" s="181"/>
      <c r="G97" s="181"/>
      <c r="H97" s="181"/>
      <c r="I97" s="181"/>
      <c r="J97" s="182">
        <f>J123</f>
        <v>0</v>
      </c>
      <c r="K97" s="179"/>
      <c r="L97" s="183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84"/>
      <c r="C98" s="185"/>
      <c r="D98" s="186" t="s">
        <v>360</v>
      </c>
      <c r="E98" s="187"/>
      <c r="F98" s="187"/>
      <c r="G98" s="187"/>
      <c r="H98" s="187"/>
      <c r="I98" s="187"/>
      <c r="J98" s="188">
        <f>J124</f>
        <v>0</v>
      </c>
      <c r="K98" s="185"/>
      <c r="L98" s="189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84"/>
      <c r="C99" s="185"/>
      <c r="D99" s="186" t="s">
        <v>232</v>
      </c>
      <c r="E99" s="187"/>
      <c r="F99" s="187"/>
      <c r="G99" s="187"/>
      <c r="H99" s="187"/>
      <c r="I99" s="187"/>
      <c r="J99" s="188">
        <f>J135</f>
        <v>0</v>
      </c>
      <c r="K99" s="185"/>
      <c r="L99" s="189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9" customFormat="1" ht="24.96" customHeight="1">
      <c r="A100" s="9"/>
      <c r="B100" s="178"/>
      <c r="C100" s="179"/>
      <c r="D100" s="180" t="s">
        <v>361</v>
      </c>
      <c r="E100" s="181"/>
      <c r="F100" s="181"/>
      <c r="G100" s="181"/>
      <c r="H100" s="181"/>
      <c r="I100" s="181"/>
      <c r="J100" s="182">
        <f>J140</f>
        <v>0</v>
      </c>
      <c r="K100" s="179"/>
      <c r="L100" s="183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</row>
    <row r="101" s="10" customFormat="1" ht="19.92" customHeight="1">
      <c r="A101" s="10"/>
      <c r="B101" s="184"/>
      <c r="C101" s="185"/>
      <c r="D101" s="186" t="s">
        <v>362</v>
      </c>
      <c r="E101" s="187"/>
      <c r="F101" s="187"/>
      <c r="G101" s="187"/>
      <c r="H101" s="187"/>
      <c r="I101" s="187"/>
      <c r="J101" s="188">
        <f>J141</f>
        <v>0</v>
      </c>
      <c r="K101" s="185"/>
      <c r="L101" s="189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184"/>
      <c r="C102" s="185"/>
      <c r="D102" s="186" t="s">
        <v>363</v>
      </c>
      <c r="E102" s="187"/>
      <c r="F102" s="187"/>
      <c r="G102" s="187"/>
      <c r="H102" s="187"/>
      <c r="I102" s="187"/>
      <c r="J102" s="188">
        <f>J148</f>
        <v>0</v>
      </c>
      <c r="K102" s="185"/>
      <c r="L102" s="189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2" customFormat="1" ht="21.84" customHeight="1">
      <c r="A103" s="37"/>
      <c r="B103" s="38"/>
      <c r="C103" s="39"/>
      <c r="D103" s="39"/>
      <c r="E103" s="39"/>
      <c r="F103" s="39"/>
      <c r="G103" s="39"/>
      <c r="H103" s="39"/>
      <c r="I103" s="39"/>
      <c r="J103" s="39"/>
      <c r="K103" s="39"/>
      <c r="L103" s="62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  <c r="AE103" s="37"/>
    </row>
    <row r="104" s="2" customFormat="1" ht="6.96" customHeight="1">
      <c r="A104" s="37"/>
      <c r="B104" s="65"/>
      <c r="C104" s="66"/>
      <c r="D104" s="66"/>
      <c r="E104" s="66"/>
      <c r="F104" s="66"/>
      <c r="G104" s="66"/>
      <c r="H104" s="66"/>
      <c r="I104" s="66"/>
      <c r="J104" s="66"/>
      <c r="K104" s="66"/>
      <c r="L104" s="62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  <c r="AE104" s="37"/>
    </row>
    <row r="108" s="2" customFormat="1" ht="6.96" customHeight="1">
      <c r="A108" s="37"/>
      <c r="B108" s="67"/>
      <c r="C108" s="68"/>
      <c r="D108" s="68"/>
      <c r="E108" s="68"/>
      <c r="F108" s="68"/>
      <c r="G108" s="68"/>
      <c r="H108" s="68"/>
      <c r="I108" s="68"/>
      <c r="J108" s="68"/>
      <c r="K108" s="68"/>
      <c r="L108" s="62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  <c r="AE108" s="37"/>
    </row>
    <row r="109" s="2" customFormat="1" ht="24.96" customHeight="1">
      <c r="A109" s="37"/>
      <c r="B109" s="38"/>
      <c r="C109" s="22" t="s">
        <v>116</v>
      </c>
      <c r="D109" s="39"/>
      <c r="E109" s="39"/>
      <c r="F109" s="39"/>
      <c r="G109" s="39"/>
      <c r="H109" s="39"/>
      <c r="I109" s="39"/>
      <c r="J109" s="39"/>
      <c r="K109" s="39"/>
      <c r="L109" s="62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  <c r="AE109" s="37"/>
    </row>
    <row r="110" s="2" customFormat="1" ht="6.96" customHeight="1">
      <c r="A110" s="37"/>
      <c r="B110" s="38"/>
      <c r="C110" s="39"/>
      <c r="D110" s="39"/>
      <c r="E110" s="39"/>
      <c r="F110" s="39"/>
      <c r="G110" s="39"/>
      <c r="H110" s="39"/>
      <c r="I110" s="39"/>
      <c r="J110" s="39"/>
      <c r="K110" s="39"/>
      <c r="L110" s="62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  <c r="AE110" s="37"/>
    </row>
    <row r="111" s="2" customFormat="1" ht="12" customHeight="1">
      <c r="A111" s="37"/>
      <c r="B111" s="38"/>
      <c r="C111" s="31" t="s">
        <v>16</v>
      </c>
      <c r="D111" s="39"/>
      <c r="E111" s="39"/>
      <c r="F111" s="39"/>
      <c r="G111" s="39"/>
      <c r="H111" s="39"/>
      <c r="I111" s="39"/>
      <c r="J111" s="39"/>
      <c r="K111" s="39"/>
      <c r="L111" s="62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  <c r="AE111" s="37"/>
    </row>
    <row r="112" s="2" customFormat="1" ht="27" customHeight="1">
      <c r="A112" s="37"/>
      <c r="B112" s="38"/>
      <c r="C112" s="39"/>
      <c r="D112" s="39"/>
      <c r="E112" s="173" t="str">
        <f>E7</f>
        <v>Rekonstrukce MVN na pozemku p.č. 1360/4 v obci Nesměřice u Zruče nad Sázavou</v>
      </c>
      <c r="F112" s="31"/>
      <c r="G112" s="31"/>
      <c r="H112" s="31"/>
      <c r="I112" s="39"/>
      <c r="J112" s="39"/>
      <c r="K112" s="39"/>
      <c r="L112" s="62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  <c r="AE112" s="37"/>
    </row>
    <row r="113" s="2" customFormat="1" ht="12" customHeight="1">
      <c r="A113" s="37"/>
      <c r="B113" s="38"/>
      <c r="C113" s="31" t="s">
        <v>104</v>
      </c>
      <c r="D113" s="39"/>
      <c r="E113" s="39"/>
      <c r="F113" s="39"/>
      <c r="G113" s="39"/>
      <c r="H113" s="39"/>
      <c r="I113" s="39"/>
      <c r="J113" s="39"/>
      <c r="K113" s="39"/>
      <c r="L113" s="62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  <c r="AE113" s="37"/>
    </row>
    <row r="114" s="2" customFormat="1" ht="15.6" customHeight="1">
      <c r="A114" s="37"/>
      <c r="B114" s="38"/>
      <c r="C114" s="39"/>
      <c r="D114" s="39"/>
      <c r="E114" s="75" t="str">
        <f>E9</f>
        <v>5 - Sanace betonových ploch</v>
      </c>
      <c r="F114" s="39"/>
      <c r="G114" s="39"/>
      <c r="H114" s="39"/>
      <c r="I114" s="39"/>
      <c r="J114" s="39"/>
      <c r="K114" s="39"/>
      <c r="L114" s="62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  <c r="AE114" s="37"/>
    </row>
    <row r="115" s="2" customFormat="1" ht="6.96" customHeight="1">
      <c r="A115" s="37"/>
      <c r="B115" s="38"/>
      <c r="C115" s="39"/>
      <c r="D115" s="39"/>
      <c r="E115" s="39"/>
      <c r="F115" s="39"/>
      <c r="G115" s="39"/>
      <c r="H115" s="39"/>
      <c r="I115" s="39"/>
      <c r="J115" s="39"/>
      <c r="K115" s="39"/>
      <c r="L115" s="62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  <c r="AE115" s="37"/>
    </row>
    <row r="116" s="2" customFormat="1" ht="12" customHeight="1">
      <c r="A116" s="37"/>
      <c r="B116" s="38"/>
      <c r="C116" s="31" t="s">
        <v>20</v>
      </c>
      <c r="D116" s="39"/>
      <c r="E116" s="39"/>
      <c r="F116" s="26" t="str">
        <f>F12</f>
        <v>Nesměřice</v>
      </c>
      <c r="G116" s="39"/>
      <c r="H116" s="39"/>
      <c r="I116" s="31" t="s">
        <v>22</v>
      </c>
      <c r="J116" s="78" t="str">
        <f>IF(J12="","",J12)</f>
        <v>14. 9. 2023</v>
      </c>
      <c r="K116" s="39"/>
      <c r="L116" s="62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  <c r="AE116" s="37"/>
    </row>
    <row r="117" s="2" customFormat="1" ht="6.96" customHeight="1">
      <c r="A117" s="37"/>
      <c r="B117" s="38"/>
      <c r="C117" s="39"/>
      <c r="D117" s="39"/>
      <c r="E117" s="39"/>
      <c r="F117" s="39"/>
      <c r="G117" s="39"/>
      <c r="H117" s="39"/>
      <c r="I117" s="39"/>
      <c r="J117" s="39"/>
      <c r="K117" s="39"/>
      <c r="L117" s="62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  <c r="AE117" s="37"/>
    </row>
    <row r="118" s="2" customFormat="1" ht="26.4" customHeight="1">
      <c r="A118" s="37"/>
      <c r="B118" s="38"/>
      <c r="C118" s="31" t="s">
        <v>24</v>
      </c>
      <c r="D118" s="39"/>
      <c r="E118" s="39"/>
      <c r="F118" s="26" t="str">
        <f>E15</f>
        <v>Město Zruč nad Sázavou</v>
      </c>
      <c r="G118" s="39"/>
      <c r="H118" s="39"/>
      <c r="I118" s="31" t="s">
        <v>30</v>
      </c>
      <c r="J118" s="35" t="str">
        <f>E21</f>
        <v>VDG Projektování s.r.o.</v>
      </c>
      <c r="K118" s="39"/>
      <c r="L118" s="62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  <c r="AE118" s="37"/>
    </row>
    <row r="119" s="2" customFormat="1" ht="15.6" customHeight="1">
      <c r="A119" s="37"/>
      <c r="B119" s="38"/>
      <c r="C119" s="31" t="s">
        <v>28</v>
      </c>
      <c r="D119" s="39"/>
      <c r="E119" s="39"/>
      <c r="F119" s="26" t="str">
        <f>IF(E18="","",E18)</f>
        <v>Vyplň údaj</v>
      </c>
      <c r="G119" s="39"/>
      <c r="H119" s="39"/>
      <c r="I119" s="31" t="s">
        <v>33</v>
      </c>
      <c r="J119" s="35" t="str">
        <f>E24</f>
        <v xml:space="preserve"> </v>
      </c>
      <c r="K119" s="39"/>
      <c r="L119" s="62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  <c r="AE119" s="37"/>
    </row>
    <row r="120" s="2" customFormat="1" ht="10.32" customHeight="1">
      <c r="A120" s="37"/>
      <c r="B120" s="38"/>
      <c r="C120" s="39"/>
      <c r="D120" s="39"/>
      <c r="E120" s="39"/>
      <c r="F120" s="39"/>
      <c r="G120" s="39"/>
      <c r="H120" s="39"/>
      <c r="I120" s="39"/>
      <c r="J120" s="39"/>
      <c r="K120" s="39"/>
      <c r="L120" s="62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  <c r="AE120" s="37"/>
    </row>
    <row r="121" s="11" customFormat="1" ht="29.28" customHeight="1">
      <c r="A121" s="190"/>
      <c r="B121" s="191"/>
      <c r="C121" s="192" t="s">
        <v>117</v>
      </c>
      <c r="D121" s="193" t="s">
        <v>61</v>
      </c>
      <c r="E121" s="193" t="s">
        <v>57</v>
      </c>
      <c r="F121" s="193" t="s">
        <v>58</v>
      </c>
      <c r="G121" s="193" t="s">
        <v>118</v>
      </c>
      <c r="H121" s="193" t="s">
        <v>119</v>
      </c>
      <c r="I121" s="193" t="s">
        <v>120</v>
      </c>
      <c r="J121" s="194" t="s">
        <v>108</v>
      </c>
      <c r="K121" s="195" t="s">
        <v>121</v>
      </c>
      <c r="L121" s="196"/>
      <c r="M121" s="99" t="s">
        <v>1</v>
      </c>
      <c r="N121" s="100" t="s">
        <v>40</v>
      </c>
      <c r="O121" s="100" t="s">
        <v>122</v>
      </c>
      <c r="P121" s="100" t="s">
        <v>123</v>
      </c>
      <c r="Q121" s="100" t="s">
        <v>124</v>
      </c>
      <c r="R121" s="100" t="s">
        <v>125</v>
      </c>
      <c r="S121" s="100" t="s">
        <v>126</v>
      </c>
      <c r="T121" s="101" t="s">
        <v>127</v>
      </c>
      <c r="U121" s="190"/>
      <c r="V121" s="190"/>
      <c r="W121" s="190"/>
      <c r="X121" s="190"/>
      <c r="Y121" s="190"/>
      <c r="Z121" s="190"/>
      <c r="AA121" s="190"/>
      <c r="AB121" s="190"/>
      <c r="AC121" s="190"/>
      <c r="AD121" s="190"/>
      <c r="AE121" s="190"/>
    </row>
    <row r="122" s="2" customFormat="1" ht="22.8" customHeight="1">
      <c r="A122" s="37"/>
      <c r="B122" s="38"/>
      <c r="C122" s="106" t="s">
        <v>128</v>
      </c>
      <c r="D122" s="39"/>
      <c r="E122" s="39"/>
      <c r="F122" s="39"/>
      <c r="G122" s="39"/>
      <c r="H122" s="39"/>
      <c r="I122" s="39"/>
      <c r="J122" s="197">
        <f>BK122</f>
        <v>0</v>
      </c>
      <c r="K122" s="39"/>
      <c r="L122" s="43"/>
      <c r="M122" s="102"/>
      <c r="N122" s="198"/>
      <c r="O122" s="103"/>
      <c r="P122" s="199">
        <f>P123+P140</f>
        <v>0</v>
      </c>
      <c r="Q122" s="103"/>
      <c r="R122" s="199">
        <f>R123+R140</f>
        <v>34.840319999999998</v>
      </c>
      <c r="S122" s="103"/>
      <c r="T122" s="200">
        <f>T123+T140</f>
        <v>0</v>
      </c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  <c r="AE122" s="37"/>
      <c r="AT122" s="16" t="s">
        <v>75</v>
      </c>
      <c r="AU122" s="16" t="s">
        <v>110</v>
      </c>
      <c r="BK122" s="201">
        <f>BK123+BK140</f>
        <v>0</v>
      </c>
    </row>
    <row r="123" s="12" customFormat="1" ht="25.92" customHeight="1">
      <c r="A123" s="12"/>
      <c r="B123" s="202"/>
      <c r="C123" s="203"/>
      <c r="D123" s="204" t="s">
        <v>75</v>
      </c>
      <c r="E123" s="205" t="s">
        <v>129</v>
      </c>
      <c r="F123" s="205" t="s">
        <v>130</v>
      </c>
      <c r="G123" s="203"/>
      <c r="H123" s="203"/>
      <c r="I123" s="206"/>
      <c r="J123" s="207">
        <f>BK123</f>
        <v>0</v>
      </c>
      <c r="K123" s="203"/>
      <c r="L123" s="208"/>
      <c r="M123" s="209"/>
      <c r="N123" s="210"/>
      <c r="O123" s="210"/>
      <c r="P123" s="211">
        <f>P124+P135</f>
        <v>0</v>
      </c>
      <c r="Q123" s="210"/>
      <c r="R123" s="211">
        <f>R124+R135</f>
        <v>34.309640000000002</v>
      </c>
      <c r="S123" s="210"/>
      <c r="T123" s="212">
        <f>T124+T135</f>
        <v>0</v>
      </c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R123" s="213" t="s">
        <v>81</v>
      </c>
      <c r="AT123" s="214" t="s">
        <v>75</v>
      </c>
      <c r="AU123" s="214" t="s">
        <v>76</v>
      </c>
      <c r="AY123" s="213" t="s">
        <v>131</v>
      </c>
      <c r="BK123" s="215">
        <f>BK124+BK135</f>
        <v>0</v>
      </c>
    </row>
    <row r="124" s="12" customFormat="1" ht="22.8" customHeight="1">
      <c r="A124" s="12"/>
      <c r="B124" s="202"/>
      <c r="C124" s="203"/>
      <c r="D124" s="204" t="s">
        <v>75</v>
      </c>
      <c r="E124" s="216" t="s">
        <v>97</v>
      </c>
      <c r="F124" s="216" t="s">
        <v>364</v>
      </c>
      <c r="G124" s="203"/>
      <c r="H124" s="203"/>
      <c r="I124" s="206"/>
      <c r="J124" s="217">
        <f>BK124</f>
        <v>0</v>
      </c>
      <c r="K124" s="203"/>
      <c r="L124" s="208"/>
      <c r="M124" s="209"/>
      <c r="N124" s="210"/>
      <c r="O124" s="210"/>
      <c r="P124" s="211">
        <f>SUM(P125:P134)</f>
        <v>0</v>
      </c>
      <c r="Q124" s="210"/>
      <c r="R124" s="211">
        <f>SUM(R125:R134)</f>
        <v>34.299100000000003</v>
      </c>
      <c r="S124" s="210"/>
      <c r="T124" s="212">
        <f>SUM(T125:T134)</f>
        <v>0</v>
      </c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R124" s="213" t="s">
        <v>81</v>
      </c>
      <c r="AT124" s="214" t="s">
        <v>75</v>
      </c>
      <c r="AU124" s="214" t="s">
        <v>81</v>
      </c>
      <c r="AY124" s="213" t="s">
        <v>131</v>
      </c>
      <c r="BK124" s="215">
        <f>SUM(BK125:BK134)</f>
        <v>0</v>
      </c>
    </row>
    <row r="125" s="2" customFormat="1" ht="22.2" customHeight="1">
      <c r="A125" s="37"/>
      <c r="B125" s="38"/>
      <c r="C125" s="218" t="s">
        <v>81</v>
      </c>
      <c r="D125" s="218" t="s">
        <v>134</v>
      </c>
      <c r="E125" s="219" t="s">
        <v>365</v>
      </c>
      <c r="F125" s="220" t="s">
        <v>366</v>
      </c>
      <c r="G125" s="221" t="s">
        <v>149</v>
      </c>
      <c r="H125" s="222">
        <v>500</v>
      </c>
      <c r="I125" s="223"/>
      <c r="J125" s="224">
        <f>ROUND(I125*H125,2)</f>
        <v>0</v>
      </c>
      <c r="K125" s="225"/>
      <c r="L125" s="43"/>
      <c r="M125" s="226" t="s">
        <v>1</v>
      </c>
      <c r="N125" s="227" t="s">
        <v>41</v>
      </c>
      <c r="O125" s="90"/>
      <c r="P125" s="228">
        <f>O125*H125</f>
        <v>0</v>
      </c>
      <c r="Q125" s="228">
        <v>0.0080000000000000002</v>
      </c>
      <c r="R125" s="228">
        <f>Q125*H125</f>
        <v>4</v>
      </c>
      <c r="S125" s="228">
        <v>0</v>
      </c>
      <c r="T125" s="229">
        <f>S125*H125</f>
        <v>0</v>
      </c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  <c r="AE125" s="37"/>
      <c r="AR125" s="230" t="s">
        <v>91</v>
      </c>
      <c r="AT125" s="230" t="s">
        <v>134</v>
      </c>
      <c r="AU125" s="230" t="s">
        <v>85</v>
      </c>
      <c r="AY125" s="16" t="s">
        <v>131</v>
      </c>
      <c r="BE125" s="231">
        <f>IF(N125="základní",J125,0)</f>
        <v>0</v>
      </c>
      <c r="BF125" s="231">
        <f>IF(N125="snížená",J125,0)</f>
        <v>0</v>
      </c>
      <c r="BG125" s="231">
        <f>IF(N125="zákl. přenesená",J125,0)</f>
        <v>0</v>
      </c>
      <c r="BH125" s="231">
        <f>IF(N125="sníž. přenesená",J125,0)</f>
        <v>0</v>
      </c>
      <c r="BI125" s="231">
        <f>IF(N125="nulová",J125,0)</f>
        <v>0</v>
      </c>
      <c r="BJ125" s="16" t="s">
        <v>81</v>
      </c>
      <c r="BK125" s="231">
        <f>ROUND(I125*H125,2)</f>
        <v>0</v>
      </c>
      <c r="BL125" s="16" t="s">
        <v>91</v>
      </c>
      <c r="BM125" s="230" t="s">
        <v>367</v>
      </c>
    </row>
    <row r="126" s="13" customFormat="1">
      <c r="A126" s="13"/>
      <c r="B126" s="232"/>
      <c r="C126" s="233"/>
      <c r="D126" s="234" t="s">
        <v>139</v>
      </c>
      <c r="E126" s="235" t="s">
        <v>1</v>
      </c>
      <c r="F126" s="236" t="s">
        <v>368</v>
      </c>
      <c r="G126" s="233"/>
      <c r="H126" s="237">
        <v>500</v>
      </c>
      <c r="I126" s="238"/>
      <c r="J126" s="233"/>
      <c r="K126" s="233"/>
      <c r="L126" s="239"/>
      <c r="M126" s="240"/>
      <c r="N126" s="241"/>
      <c r="O126" s="241"/>
      <c r="P126" s="241"/>
      <c r="Q126" s="241"/>
      <c r="R126" s="241"/>
      <c r="S126" s="241"/>
      <c r="T126" s="242"/>
      <c r="U126" s="13"/>
      <c r="V126" s="13"/>
      <c r="W126" s="13"/>
      <c r="X126" s="13"/>
      <c r="Y126" s="13"/>
      <c r="Z126" s="13"/>
      <c r="AA126" s="13"/>
      <c r="AB126" s="13"/>
      <c r="AC126" s="13"/>
      <c r="AD126" s="13"/>
      <c r="AE126" s="13"/>
      <c r="AT126" s="243" t="s">
        <v>139</v>
      </c>
      <c r="AU126" s="243" t="s">
        <v>85</v>
      </c>
      <c r="AV126" s="13" t="s">
        <v>85</v>
      </c>
      <c r="AW126" s="13" t="s">
        <v>32</v>
      </c>
      <c r="AX126" s="13" t="s">
        <v>81</v>
      </c>
      <c r="AY126" s="243" t="s">
        <v>131</v>
      </c>
    </row>
    <row r="127" s="14" customFormat="1">
      <c r="A127" s="14"/>
      <c r="B127" s="244"/>
      <c r="C127" s="245"/>
      <c r="D127" s="234" t="s">
        <v>139</v>
      </c>
      <c r="E127" s="246" t="s">
        <v>1</v>
      </c>
      <c r="F127" s="247" t="s">
        <v>369</v>
      </c>
      <c r="G127" s="245"/>
      <c r="H127" s="246" t="s">
        <v>1</v>
      </c>
      <c r="I127" s="248"/>
      <c r="J127" s="245"/>
      <c r="K127" s="245"/>
      <c r="L127" s="249"/>
      <c r="M127" s="250"/>
      <c r="N127" s="251"/>
      <c r="O127" s="251"/>
      <c r="P127" s="251"/>
      <c r="Q127" s="251"/>
      <c r="R127" s="251"/>
      <c r="S127" s="251"/>
      <c r="T127" s="252"/>
      <c r="U127" s="14"/>
      <c r="V127" s="14"/>
      <c r="W127" s="14"/>
      <c r="X127" s="14"/>
      <c r="Y127" s="14"/>
      <c r="Z127" s="14"/>
      <c r="AA127" s="14"/>
      <c r="AB127" s="14"/>
      <c r="AC127" s="14"/>
      <c r="AD127" s="14"/>
      <c r="AE127" s="14"/>
      <c r="AT127" s="253" t="s">
        <v>139</v>
      </c>
      <c r="AU127" s="253" t="s">
        <v>85</v>
      </c>
      <c r="AV127" s="14" t="s">
        <v>81</v>
      </c>
      <c r="AW127" s="14" t="s">
        <v>32</v>
      </c>
      <c r="AX127" s="14" t="s">
        <v>76</v>
      </c>
      <c r="AY127" s="253" t="s">
        <v>131</v>
      </c>
    </row>
    <row r="128" s="2" customFormat="1" ht="22.2" customHeight="1">
      <c r="A128" s="37"/>
      <c r="B128" s="38"/>
      <c r="C128" s="218" t="s">
        <v>85</v>
      </c>
      <c r="D128" s="218" t="s">
        <v>134</v>
      </c>
      <c r="E128" s="219" t="s">
        <v>370</v>
      </c>
      <c r="F128" s="220" t="s">
        <v>371</v>
      </c>
      <c r="G128" s="221" t="s">
        <v>137</v>
      </c>
      <c r="H128" s="222">
        <v>62</v>
      </c>
      <c r="I128" s="223"/>
      <c r="J128" s="224">
        <f>ROUND(I128*H128,2)</f>
        <v>0</v>
      </c>
      <c r="K128" s="225"/>
      <c r="L128" s="43"/>
      <c r="M128" s="226" t="s">
        <v>1</v>
      </c>
      <c r="N128" s="227" t="s">
        <v>41</v>
      </c>
      <c r="O128" s="90"/>
      <c r="P128" s="228">
        <f>O128*H128</f>
        <v>0</v>
      </c>
      <c r="Q128" s="228">
        <v>0.00075000000000000002</v>
      </c>
      <c r="R128" s="228">
        <f>Q128*H128</f>
        <v>0.0465</v>
      </c>
      <c r="S128" s="228">
        <v>0</v>
      </c>
      <c r="T128" s="229">
        <f>S128*H128</f>
        <v>0</v>
      </c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  <c r="AE128" s="37"/>
      <c r="AR128" s="230" t="s">
        <v>91</v>
      </c>
      <c r="AT128" s="230" t="s">
        <v>134</v>
      </c>
      <c r="AU128" s="230" t="s">
        <v>85</v>
      </c>
      <c r="AY128" s="16" t="s">
        <v>131</v>
      </c>
      <c r="BE128" s="231">
        <f>IF(N128="základní",J128,0)</f>
        <v>0</v>
      </c>
      <c r="BF128" s="231">
        <f>IF(N128="snížená",J128,0)</f>
        <v>0</v>
      </c>
      <c r="BG128" s="231">
        <f>IF(N128="zákl. přenesená",J128,0)</f>
        <v>0</v>
      </c>
      <c r="BH128" s="231">
        <f>IF(N128="sníž. přenesená",J128,0)</f>
        <v>0</v>
      </c>
      <c r="BI128" s="231">
        <f>IF(N128="nulová",J128,0)</f>
        <v>0</v>
      </c>
      <c r="BJ128" s="16" t="s">
        <v>81</v>
      </c>
      <c r="BK128" s="231">
        <f>ROUND(I128*H128,2)</f>
        <v>0</v>
      </c>
      <c r="BL128" s="16" t="s">
        <v>91</v>
      </c>
      <c r="BM128" s="230" t="s">
        <v>372</v>
      </c>
    </row>
    <row r="129" s="13" customFormat="1">
      <c r="A129" s="13"/>
      <c r="B129" s="232"/>
      <c r="C129" s="233"/>
      <c r="D129" s="234" t="s">
        <v>139</v>
      </c>
      <c r="E129" s="235" t="s">
        <v>1</v>
      </c>
      <c r="F129" s="236" t="s">
        <v>373</v>
      </c>
      <c r="G129" s="233"/>
      <c r="H129" s="237">
        <v>62</v>
      </c>
      <c r="I129" s="238"/>
      <c r="J129" s="233"/>
      <c r="K129" s="233"/>
      <c r="L129" s="239"/>
      <c r="M129" s="240"/>
      <c r="N129" s="241"/>
      <c r="O129" s="241"/>
      <c r="P129" s="241"/>
      <c r="Q129" s="241"/>
      <c r="R129" s="241"/>
      <c r="S129" s="241"/>
      <c r="T129" s="242"/>
      <c r="U129" s="13"/>
      <c r="V129" s="13"/>
      <c r="W129" s="13"/>
      <c r="X129" s="13"/>
      <c r="Y129" s="13"/>
      <c r="Z129" s="13"/>
      <c r="AA129" s="13"/>
      <c r="AB129" s="13"/>
      <c r="AC129" s="13"/>
      <c r="AD129" s="13"/>
      <c r="AE129" s="13"/>
      <c r="AT129" s="243" t="s">
        <v>139</v>
      </c>
      <c r="AU129" s="243" t="s">
        <v>85</v>
      </c>
      <c r="AV129" s="13" t="s">
        <v>85</v>
      </c>
      <c r="AW129" s="13" t="s">
        <v>32</v>
      </c>
      <c r="AX129" s="13" t="s">
        <v>81</v>
      </c>
      <c r="AY129" s="243" t="s">
        <v>131</v>
      </c>
    </row>
    <row r="130" s="14" customFormat="1">
      <c r="A130" s="14"/>
      <c r="B130" s="244"/>
      <c r="C130" s="245"/>
      <c r="D130" s="234" t="s">
        <v>139</v>
      </c>
      <c r="E130" s="246" t="s">
        <v>1</v>
      </c>
      <c r="F130" s="247" t="s">
        <v>374</v>
      </c>
      <c r="G130" s="245"/>
      <c r="H130" s="246" t="s">
        <v>1</v>
      </c>
      <c r="I130" s="248"/>
      <c r="J130" s="245"/>
      <c r="K130" s="245"/>
      <c r="L130" s="249"/>
      <c r="M130" s="250"/>
      <c r="N130" s="251"/>
      <c r="O130" s="251"/>
      <c r="P130" s="251"/>
      <c r="Q130" s="251"/>
      <c r="R130" s="251"/>
      <c r="S130" s="251"/>
      <c r="T130" s="252"/>
      <c r="U130" s="14"/>
      <c r="V130" s="14"/>
      <c r="W130" s="14"/>
      <c r="X130" s="14"/>
      <c r="Y130" s="14"/>
      <c r="Z130" s="14"/>
      <c r="AA130" s="14"/>
      <c r="AB130" s="14"/>
      <c r="AC130" s="14"/>
      <c r="AD130" s="14"/>
      <c r="AE130" s="14"/>
      <c r="AT130" s="253" t="s">
        <v>139</v>
      </c>
      <c r="AU130" s="253" t="s">
        <v>85</v>
      </c>
      <c r="AV130" s="14" t="s">
        <v>81</v>
      </c>
      <c r="AW130" s="14" t="s">
        <v>32</v>
      </c>
      <c r="AX130" s="14" t="s">
        <v>76</v>
      </c>
      <c r="AY130" s="253" t="s">
        <v>131</v>
      </c>
    </row>
    <row r="131" s="14" customFormat="1">
      <c r="A131" s="14"/>
      <c r="B131" s="244"/>
      <c r="C131" s="245"/>
      <c r="D131" s="234" t="s">
        <v>139</v>
      </c>
      <c r="E131" s="246" t="s">
        <v>1</v>
      </c>
      <c r="F131" s="247" t="s">
        <v>375</v>
      </c>
      <c r="G131" s="245"/>
      <c r="H131" s="246" t="s">
        <v>1</v>
      </c>
      <c r="I131" s="248"/>
      <c r="J131" s="245"/>
      <c r="K131" s="245"/>
      <c r="L131" s="249"/>
      <c r="M131" s="250"/>
      <c r="N131" s="251"/>
      <c r="O131" s="251"/>
      <c r="P131" s="251"/>
      <c r="Q131" s="251"/>
      <c r="R131" s="251"/>
      <c r="S131" s="251"/>
      <c r="T131" s="252"/>
      <c r="U131" s="14"/>
      <c r="V131" s="14"/>
      <c r="W131" s="14"/>
      <c r="X131" s="14"/>
      <c r="Y131" s="14"/>
      <c r="Z131" s="14"/>
      <c r="AA131" s="14"/>
      <c r="AB131" s="14"/>
      <c r="AC131" s="14"/>
      <c r="AD131" s="14"/>
      <c r="AE131" s="14"/>
      <c r="AT131" s="253" t="s">
        <v>139</v>
      </c>
      <c r="AU131" s="253" t="s">
        <v>85</v>
      </c>
      <c r="AV131" s="14" t="s">
        <v>81</v>
      </c>
      <c r="AW131" s="14" t="s">
        <v>32</v>
      </c>
      <c r="AX131" s="14" t="s">
        <v>76</v>
      </c>
      <c r="AY131" s="253" t="s">
        <v>131</v>
      </c>
    </row>
    <row r="132" s="2" customFormat="1" ht="22.2" customHeight="1">
      <c r="A132" s="37"/>
      <c r="B132" s="38"/>
      <c r="C132" s="218" t="s">
        <v>88</v>
      </c>
      <c r="D132" s="218" t="s">
        <v>134</v>
      </c>
      <c r="E132" s="219" t="s">
        <v>376</v>
      </c>
      <c r="F132" s="220" t="s">
        <v>377</v>
      </c>
      <c r="G132" s="221" t="s">
        <v>149</v>
      </c>
      <c r="H132" s="222">
        <v>588</v>
      </c>
      <c r="I132" s="223"/>
      <c r="J132" s="224">
        <f>ROUND(I132*H132,2)</f>
        <v>0</v>
      </c>
      <c r="K132" s="225"/>
      <c r="L132" s="43"/>
      <c r="M132" s="226" t="s">
        <v>1</v>
      </c>
      <c r="N132" s="227" t="s">
        <v>41</v>
      </c>
      <c r="O132" s="90"/>
      <c r="P132" s="228">
        <f>O132*H132</f>
        <v>0</v>
      </c>
      <c r="Q132" s="228">
        <v>0.051450000000000003</v>
      </c>
      <c r="R132" s="228">
        <f>Q132*H132</f>
        <v>30.252600000000001</v>
      </c>
      <c r="S132" s="228">
        <v>0</v>
      </c>
      <c r="T132" s="229">
        <f>S132*H132</f>
        <v>0</v>
      </c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  <c r="AE132" s="37"/>
      <c r="AR132" s="230" t="s">
        <v>91</v>
      </c>
      <c r="AT132" s="230" t="s">
        <v>134</v>
      </c>
      <c r="AU132" s="230" t="s">
        <v>85</v>
      </c>
      <c r="AY132" s="16" t="s">
        <v>131</v>
      </c>
      <c r="BE132" s="231">
        <f>IF(N132="základní",J132,0)</f>
        <v>0</v>
      </c>
      <c r="BF132" s="231">
        <f>IF(N132="snížená",J132,0)</f>
        <v>0</v>
      </c>
      <c r="BG132" s="231">
        <f>IF(N132="zákl. přenesená",J132,0)</f>
        <v>0</v>
      </c>
      <c r="BH132" s="231">
        <f>IF(N132="sníž. přenesená",J132,0)</f>
        <v>0</v>
      </c>
      <c r="BI132" s="231">
        <f>IF(N132="nulová",J132,0)</f>
        <v>0</v>
      </c>
      <c r="BJ132" s="16" t="s">
        <v>81</v>
      </c>
      <c r="BK132" s="231">
        <f>ROUND(I132*H132,2)</f>
        <v>0</v>
      </c>
      <c r="BL132" s="16" t="s">
        <v>91</v>
      </c>
      <c r="BM132" s="230" t="s">
        <v>378</v>
      </c>
    </row>
    <row r="133" s="13" customFormat="1">
      <c r="A133" s="13"/>
      <c r="B133" s="232"/>
      <c r="C133" s="233"/>
      <c r="D133" s="234" t="s">
        <v>139</v>
      </c>
      <c r="E133" s="235" t="s">
        <v>1</v>
      </c>
      <c r="F133" s="236" t="s">
        <v>151</v>
      </c>
      <c r="G133" s="233"/>
      <c r="H133" s="237">
        <v>588</v>
      </c>
      <c r="I133" s="238"/>
      <c r="J133" s="233"/>
      <c r="K133" s="233"/>
      <c r="L133" s="239"/>
      <c r="M133" s="240"/>
      <c r="N133" s="241"/>
      <c r="O133" s="241"/>
      <c r="P133" s="241"/>
      <c r="Q133" s="241"/>
      <c r="R133" s="241"/>
      <c r="S133" s="241"/>
      <c r="T133" s="242"/>
      <c r="U133" s="13"/>
      <c r="V133" s="13"/>
      <c r="W133" s="13"/>
      <c r="X133" s="13"/>
      <c r="Y133" s="13"/>
      <c r="Z133" s="13"/>
      <c r="AA133" s="13"/>
      <c r="AB133" s="13"/>
      <c r="AC133" s="13"/>
      <c r="AD133" s="13"/>
      <c r="AE133" s="13"/>
      <c r="AT133" s="243" t="s">
        <v>139</v>
      </c>
      <c r="AU133" s="243" t="s">
        <v>85</v>
      </c>
      <c r="AV133" s="13" t="s">
        <v>85</v>
      </c>
      <c r="AW133" s="13" t="s">
        <v>32</v>
      </c>
      <c r="AX133" s="13" t="s">
        <v>81</v>
      </c>
      <c r="AY133" s="243" t="s">
        <v>131</v>
      </c>
    </row>
    <row r="134" s="14" customFormat="1">
      <c r="A134" s="14"/>
      <c r="B134" s="244"/>
      <c r="C134" s="245"/>
      <c r="D134" s="234" t="s">
        <v>139</v>
      </c>
      <c r="E134" s="246" t="s">
        <v>1</v>
      </c>
      <c r="F134" s="247" t="s">
        <v>379</v>
      </c>
      <c r="G134" s="245"/>
      <c r="H134" s="246" t="s">
        <v>1</v>
      </c>
      <c r="I134" s="248"/>
      <c r="J134" s="245"/>
      <c r="K134" s="245"/>
      <c r="L134" s="249"/>
      <c r="M134" s="250"/>
      <c r="N134" s="251"/>
      <c r="O134" s="251"/>
      <c r="P134" s="251"/>
      <c r="Q134" s="251"/>
      <c r="R134" s="251"/>
      <c r="S134" s="251"/>
      <c r="T134" s="252"/>
      <c r="U134" s="14"/>
      <c r="V134" s="14"/>
      <c r="W134" s="14"/>
      <c r="X134" s="14"/>
      <c r="Y134" s="14"/>
      <c r="Z134" s="14"/>
      <c r="AA134" s="14"/>
      <c r="AB134" s="14"/>
      <c r="AC134" s="14"/>
      <c r="AD134" s="14"/>
      <c r="AE134" s="14"/>
      <c r="AT134" s="253" t="s">
        <v>139</v>
      </c>
      <c r="AU134" s="253" t="s">
        <v>85</v>
      </c>
      <c r="AV134" s="14" t="s">
        <v>81</v>
      </c>
      <c r="AW134" s="14" t="s">
        <v>32</v>
      </c>
      <c r="AX134" s="14" t="s">
        <v>76</v>
      </c>
      <c r="AY134" s="253" t="s">
        <v>131</v>
      </c>
    </row>
    <row r="135" s="12" customFormat="1" ht="22.8" customHeight="1">
      <c r="A135" s="12"/>
      <c r="B135" s="202"/>
      <c r="C135" s="203"/>
      <c r="D135" s="204" t="s">
        <v>75</v>
      </c>
      <c r="E135" s="216" t="s">
        <v>132</v>
      </c>
      <c r="F135" s="216" t="s">
        <v>300</v>
      </c>
      <c r="G135" s="203"/>
      <c r="H135" s="203"/>
      <c r="I135" s="206"/>
      <c r="J135" s="217">
        <f>BK135</f>
        <v>0</v>
      </c>
      <c r="K135" s="203"/>
      <c r="L135" s="208"/>
      <c r="M135" s="209"/>
      <c r="N135" s="210"/>
      <c r="O135" s="210"/>
      <c r="P135" s="211">
        <f>SUM(P136:P139)</f>
        <v>0</v>
      </c>
      <c r="Q135" s="210"/>
      <c r="R135" s="211">
        <f>SUM(R136:R139)</f>
        <v>0.010540000000000001</v>
      </c>
      <c r="S135" s="210"/>
      <c r="T135" s="212">
        <f>SUM(T136:T139)</f>
        <v>0</v>
      </c>
      <c r="U135" s="12"/>
      <c r="V135" s="12"/>
      <c r="W135" s="12"/>
      <c r="X135" s="12"/>
      <c r="Y135" s="12"/>
      <c r="Z135" s="12"/>
      <c r="AA135" s="12"/>
      <c r="AB135" s="12"/>
      <c r="AC135" s="12"/>
      <c r="AD135" s="12"/>
      <c r="AE135" s="12"/>
      <c r="AR135" s="213" t="s">
        <v>81</v>
      </c>
      <c r="AT135" s="214" t="s">
        <v>75</v>
      </c>
      <c r="AU135" s="214" t="s">
        <v>81</v>
      </c>
      <c r="AY135" s="213" t="s">
        <v>131</v>
      </c>
      <c r="BK135" s="215">
        <f>SUM(BK136:BK139)</f>
        <v>0</v>
      </c>
    </row>
    <row r="136" s="2" customFormat="1" ht="22.2" customHeight="1">
      <c r="A136" s="37"/>
      <c r="B136" s="38"/>
      <c r="C136" s="218" t="s">
        <v>91</v>
      </c>
      <c r="D136" s="218" t="s">
        <v>134</v>
      </c>
      <c r="E136" s="219" t="s">
        <v>380</v>
      </c>
      <c r="F136" s="220" t="s">
        <v>381</v>
      </c>
      <c r="G136" s="221" t="s">
        <v>137</v>
      </c>
      <c r="H136" s="222">
        <v>62</v>
      </c>
      <c r="I136" s="223"/>
      <c r="J136" s="224">
        <f>ROUND(I136*H136,2)</f>
        <v>0</v>
      </c>
      <c r="K136" s="225"/>
      <c r="L136" s="43"/>
      <c r="M136" s="226" t="s">
        <v>1</v>
      </c>
      <c r="N136" s="227" t="s">
        <v>41</v>
      </c>
      <c r="O136" s="90"/>
      <c r="P136" s="228">
        <f>O136*H136</f>
        <v>0</v>
      </c>
      <c r="Q136" s="228">
        <v>0.00017000000000000001</v>
      </c>
      <c r="R136" s="228">
        <f>Q136*H136</f>
        <v>0.010540000000000001</v>
      </c>
      <c r="S136" s="228">
        <v>0</v>
      </c>
      <c r="T136" s="229">
        <f>S136*H136</f>
        <v>0</v>
      </c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  <c r="AE136" s="37"/>
      <c r="AR136" s="230" t="s">
        <v>91</v>
      </c>
      <c r="AT136" s="230" t="s">
        <v>134</v>
      </c>
      <c r="AU136" s="230" t="s">
        <v>85</v>
      </c>
      <c r="AY136" s="16" t="s">
        <v>131</v>
      </c>
      <c r="BE136" s="231">
        <f>IF(N136="základní",J136,0)</f>
        <v>0</v>
      </c>
      <c r="BF136" s="231">
        <f>IF(N136="snížená",J136,0)</f>
        <v>0</v>
      </c>
      <c r="BG136" s="231">
        <f>IF(N136="zákl. přenesená",J136,0)</f>
        <v>0</v>
      </c>
      <c r="BH136" s="231">
        <f>IF(N136="sníž. přenesená",J136,0)</f>
        <v>0</v>
      </c>
      <c r="BI136" s="231">
        <f>IF(N136="nulová",J136,0)</f>
        <v>0</v>
      </c>
      <c r="BJ136" s="16" t="s">
        <v>81</v>
      </c>
      <c r="BK136" s="231">
        <f>ROUND(I136*H136,2)</f>
        <v>0</v>
      </c>
      <c r="BL136" s="16" t="s">
        <v>91</v>
      </c>
      <c r="BM136" s="230" t="s">
        <v>382</v>
      </c>
    </row>
    <row r="137" s="13" customFormat="1">
      <c r="A137" s="13"/>
      <c r="B137" s="232"/>
      <c r="C137" s="233"/>
      <c r="D137" s="234" t="s">
        <v>139</v>
      </c>
      <c r="E137" s="235" t="s">
        <v>1</v>
      </c>
      <c r="F137" s="236" t="s">
        <v>373</v>
      </c>
      <c r="G137" s="233"/>
      <c r="H137" s="237">
        <v>62</v>
      </c>
      <c r="I137" s="238"/>
      <c r="J137" s="233"/>
      <c r="K137" s="233"/>
      <c r="L137" s="239"/>
      <c r="M137" s="240"/>
      <c r="N137" s="241"/>
      <c r="O137" s="241"/>
      <c r="P137" s="241"/>
      <c r="Q137" s="241"/>
      <c r="R137" s="241"/>
      <c r="S137" s="241"/>
      <c r="T137" s="242"/>
      <c r="U137" s="13"/>
      <c r="V137" s="13"/>
      <c r="W137" s="13"/>
      <c r="X137" s="13"/>
      <c r="Y137" s="13"/>
      <c r="Z137" s="13"/>
      <c r="AA137" s="13"/>
      <c r="AB137" s="13"/>
      <c r="AC137" s="13"/>
      <c r="AD137" s="13"/>
      <c r="AE137" s="13"/>
      <c r="AT137" s="243" t="s">
        <v>139</v>
      </c>
      <c r="AU137" s="243" t="s">
        <v>85</v>
      </c>
      <c r="AV137" s="13" t="s">
        <v>85</v>
      </c>
      <c r="AW137" s="13" t="s">
        <v>32</v>
      </c>
      <c r="AX137" s="13" t="s">
        <v>81</v>
      </c>
      <c r="AY137" s="243" t="s">
        <v>131</v>
      </c>
    </row>
    <row r="138" s="14" customFormat="1">
      <c r="A138" s="14"/>
      <c r="B138" s="244"/>
      <c r="C138" s="245"/>
      <c r="D138" s="234" t="s">
        <v>139</v>
      </c>
      <c r="E138" s="246" t="s">
        <v>1</v>
      </c>
      <c r="F138" s="247" t="s">
        <v>383</v>
      </c>
      <c r="G138" s="245"/>
      <c r="H138" s="246" t="s">
        <v>1</v>
      </c>
      <c r="I138" s="248"/>
      <c r="J138" s="245"/>
      <c r="K138" s="245"/>
      <c r="L138" s="249"/>
      <c r="M138" s="250"/>
      <c r="N138" s="251"/>
      <c r="O138" s="251"/>
      <c r="P138" s="251"/>
      <c r="Q138" s="251"/>
      <c r="R138" s="251"/>
      <c r="S138" s="251"/>
      <c r="T138" s="252"/>
      <c r="U138" s="14"/>
      <c r="V138" s="14"/>
      <c r="W138" s="14"/>
      <c r="X138" s="14"/>
      <c r="Y138" s="14"/>
      <c r="Z138" s="14"/>
      <c r="AA138" s="14"/>
      <c r="AB138" s="14"/>
      <c r="AC138" s="14"/>
      <c r="AD138" s="14"/>
      <c r="AE138" s="14"/>
      <c r="AT138" s="253" t="s">
        <v>139</v>
      </c>
      <c r="AU138" s="253" t="s">
        <v>85</v>
      </c>
      <c r="AV138" s="14" t="s">
        <v>81</v>
      </c>
      <c r="AW138" s="14" t="s">
        <v>32</v>
      </c>
      <c r="AX138" s="14" t="s">
        <v>76</v>
      </c>
      <c r="AY138" s="253" t="s">
        <v>131</v>
      </c>
    </row>
    <row r="139" s="14" customFormat="1">
      <c r="A139" s="14"/>
      <c r="B139" s="244"/>
      <c r="C139" s="245"/>
      <c r="D139" s="234" t="s">
        <v>139</v>
      </c>
      <c r="E139" s="246" t="s">
        <v>1</v>
      </c>
      <c r="F139" s="247" t="s">
        <v>384</v>
      </c>
      <c r="G139" s="245"/>
      <c r="H139" s="246" t="s">
        <v>1</v>
      </c>
      <c r="I139" s="248"/>
      <c r="J139" s="245"/>
      <c r="K139" s="245"/>
      <c r="L139" s="249"/>
      <c r="M139" s="250"/>
      <c r="N139" s="251"/>
      <c r="O139" s="251"/>
      <c r="P139" s="251"/>
      <c r="Q139" s="251"/>
      <c r="R139" s="251"/>
      <c r="S139" s="251"/>
      <c r="T139" s="252"/>
      <c r="U139" s="14"/>
      <c r="V139" s="14"/>
      <c r="W139" s="14"/>
      <c r="X139" s="14"/>
      <c r="Y139" s="14"/>
      <c r="Z139" s="14"/>
      <c r="AA139" s="14"/>
      <c r="AB139" s="14"/>
      <c r="AC139" s="14"/>
      <c r="AD139" s="14"/>
      <c r="AE139" s="14"/>
      <c r="AT139" s="253" t="s">
        <v>139</v>
      </c>
      <c r="AU139" s="253" t="s">
        <v>85</v>
      </c>
      <c r="AV139" s="14" t="s">
        <v>81</v>
      </c>
      <c r="AW139" s="14" t="s">
        <v>32</v>
      </c>
      <c r="AX139" s="14" t="s">
        <v>76</v>
      </c>
      <c r="AY139" s="253" t="s">
        <v>131</v>
      </c>
    </row>
    <row r="140" s="12" customFormat="1" ht="25.92" customHeight="1">
      <c r="A140" s="12"/>
      <c r="B140" s="202"/>
      <c r="C140" s="203"/>
      <c r="D140" s="204" t="s">
        <v>75</v>
      </c>
      <c r="E140" s="205" t="s">
        <v>385</v>
      </c>
      <c r="F140" s="205" t="s">
        <v>386</v>
      </c>
      <c r="G140" s="203"/>
      <c r="H140" s="203"/>
      <c r="I140" s="206"/>
      <c r="J140" s="207">
        <f>BK140</f>
        <v>0</v>
      </c>
      <c r="K140" s="203"/>
      <c r="L140" s="208"/>
      <c r="M140" s="209"/>
      <c r="N140" s="210"/>
      <c r="O140" s="210"/>
      <c r="P140" s="211">
        <f>P141+P148</f>
        <v>0</v>
      </c>
      <c r="Q140" s="210"/>
      <c r="R140" s="211">
        <f>R141+R148</f>
        <v>0.53067999999999993</v>
      </c>
      <c r="S140" s="210"/>
      <c r="T140" s="212">
        <f>T141+T148</f>
        <v>0</v>
      </c>
      <c r="U140" s="12"/>
      <c r="V140" s="12"/>
      <c r="W140" s="12"/>
      <c r="X140" s="12"/>
      <c r="Y140" s="12"/>
      <c r="Z140" s="12"/>
      <c r="AA140" s="12"/>
      <c r="AB140" s="12"/>
      <c r="AC140" s="12"/>
      <c r="AD140" s="12"/>
      <c r="AE140" s="12"/>
      <c r="AR140" s="213" t="s">
        <v>85</v>
      </c>
      <c r="AT140" s="214" t="s">
        <v>75</v>
      </c>
      <c r="AU140" s="214" t="s">
        <v>76</v>
      </c>
      <c r="AY140" s="213" t="s">
        <v>131</v>
      </c>
      <c r="BK140" s="215">
        <f>BK141+BK148</f>
        <v>0</v>
      </c>
    </row>
    <row r="141" s="12" customFormat="1" ht="22.8" customHeight="1">
      <c r="A141" s="12"/>
      <c r="B141" s="202"/>
      <c r="C141" s="203"/>
      <c r="D141" s="204" t="s">
        <v>75</v>
      </c>
      <c r="E141" s="216" t="s">
        <v>387</v>
      </c>
      <c r="F141" s="216" t="s">
        <v>388</v>
      </c>
      <c r="G141" s="203"/>
      <c r="H141" s="203"/>
      <c r="I141" s="206"/>
      <c r="J141" s="217">
        <f>BK141</f>
        <v>0</v>
      </c>
      <c r="K141" s="203"/>
      <c r="L141" s="208"/>
      <c r="M141" s="209"/>
      <c r="N141" s="210"/>
      <c r="O141" s="210"/>
      <c r="P141" s="211">
        <f>SUM(P142:P147)</f>
        <v>0</v>
      </c>
      <c r="Q141" s="210"/>
      <c r="R141" s="211">
        <f>SUM(R142:R147)</f>
        <v>0.43567999999999996</v>
      </c>
      <c r="S141" s="210"/>
      <c r="T141" s="212">
        <f>SUM(T142:T147)</f>
        <v>0</v>
      </c>
      <c r="U141" s="12"/>
      <c r="V141" s="12"/>
      <c r="W141" s="12"/>
      <c r="X141" s="12"/>
      <c r="Y141" s="12"/>
      <c r="Z141" s="12"/>
      <c r="AA141" s="12"/>
      <c r="AB141" s="12"/>
      <c r="AC141" s="12"/>
      <c r="AD141" s="12"/>
      <c r="AE141" s="12"/>
      <c r="AR141" s="213" t="s">
        <v>85</v>
      </c>
      <c r="AT141" s="214" t="s">
        <v>75</v>
      </c>
      <c r="AU141" s="214" t="s">
        <v>81</v>
      </c>
      <c r="AY141" s="213" t="s">
        <v>131</v>
      </c>
      <c r="BK141" s="215">
        <f>SUM(BK142:BK147)</f>
        <v>0</v>
      </c>
    </row>
    <row r="142" s="2" customFormat="1" ht="22.2" customHeight="1">
      <c r="A142" s="37"/>
      <c r="B142" s="38"/>
      <c r="C142" s="218" t="s">
        <v>94</v>
      </c>
      <c r="D142" s="218" t="s">
        <v>134</v>
      </c>
      <c r="E142" s="219" t="s">
        <v>389</v>
      </c>
      <c r="F142" s="220" t="s">
        <v>390</v>
      </c>
      <c r="G142" s="221" t="s">
        <v>149</v>
      </c>
      <c r="H142" s="222">
        <v>88</v>
      </c>
      <c r="I142" s="223"/>
      <c r="J142" s="224">
        <f>ROUND(I142*H142,2)</f>
        <v>0</v>
      </c>
      <c r="K142" s="225"/>
      <c r="L142" s="43"/>
      <c r="M142" s="226" t="s">
        <v>1</v>
      </c>
      <c r="N142" s="227" t="s">
        <v>41</v>
      </c>
      <c r="O142" s="90"/>
      <c r="P142" s="228">
        <f>O142*H142</f>
        <v>0</v>
      </c>
      <c r="Q142" s="228">
        <v>0.0035000000000000001</v>
      </c>
      <c r="R142" s="228">
        <f>Q142*H142</f>
        <v>0.308</v>
      </c>
      <c r="S142" s="228">
        <v>0</v>
      </c>
      <c r="T142" s="229">
        <f>S142*H142</f>
        <v>0</v>
      </c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  <c r="AE142" s="37"/>
      <c r="AR142" s="230" t="s">
        <v>220</v>
      </c>
      <c r="AT142" s="230" t="s">
        <v>134</v>
      </c>
      <c r="AU142" s="230" t="s">
        <v>85</v>
      </c>
      <c r="AY142" s="16" t="s">
        <v>131</v>
      </c>
      <c r="BE142" s="231">
        <f>IF(N142="základní",J142,0)</f>
        <v>0</v>
      </c>
      <c r="BF142" s="231">
        <f>IF(N142="snížená",J142,0)</f>
        <v>0</v>
      </c>
      <c r="BG142" s="231">
        <f>IF(N142="zákl. přenesená",J142,0)</f>
        <v>0</v>
      </c>
      <c r="BH142" s="231">
        <f>IF(N142="sníž. přenesená",J142,0)</f>
        <v>0</v>
      </c>
      <c r="BI142" s="231">
        <f>IF(N142="nulová",J142,0)</f>
        <v>0</v>
      </c>
      <c r="BJ142" s="16" t="s">
        <v>81</v>
      </c>
      <c r="BK142" s="231">
        <f>ROUND(I142*H142,2)</f>
        <v>0</v>
      </c>
      <c r="BL142" s="16" t="s">
        <v>220</v>
      </c>
      <c r="BM142" s="230" t="s">
        <v>391</v>
      </c>
    </row>
    <row r="143" s="13" customFormat="1">
      <c r="A143" s="13"/>
      <c r="B143" s="232"/>
      <c r="C143" s="233"/>
      <c r="D143" s="234" t="s">
        <v>139</v>
      </c>
      <c r="E143" s="235" t="s">
        <v>1</v>
      </c>
      <c r="F143" s="236" t="s">
        <v>156</v>
      </c>
      <c r="G143" s="233"/>
      <c r="H143" s="237">
        <v>88</v>
      </c>
      <c r="I143" s="238"/>
      <c r="J143" s="233"/>
      <c r="K143" s="233"/>
      <c r="L143" s="239"/>
      <c r="M143" s="240"/>
      <c r="N143" s="241"/>
      <c r="O143" s="241"/>
      <c r="P143" s="241"/>
      <c r="Q143" s="241"/>
      <c r="R143" s="241"/>
      <c r="S143" s="241"/>
      <c r="T143" s="242"/>
      <c r="U143" s="13"/>
      <c r="V143" s="13"/>
      <c r="W143" s="13"/>
      <c r="X143" s="13"/>
      <c r="Y143" s="13"/>
      <c r="Z143" s="13"/>
      <c r="AA143" s="13"/>
      <c r="AB143" s="13"/>
      <c r="AC143" s="13"/>
      <c r="AD143" s="13"/>
      <c r="AE143" s="13"/>
      <c r="AT143" s="243" t="s">
        <v>139</v>
      </c>
      <c r="AU143" s="243" t="s">
        <v>85</v>
      </c>
      <c r="AV143" s="13" t="s">
        <v>85</v>
      </c>
      <c r="AW143" s="13" t="s">
        <v>32</v>
      </c>
      <c r="AX143" s="13" t="s">
        <v>81</v>
      </c>
      <c r="AY143" s="243" t="s">
        <v>131</v>
      </c>
    </row>
    <row r="144" s="14" customFormat="1">
      <c r="A144" s="14"/>
      <c r="B144" s="244"/>
      <c r="C144" s="245"/>
      <c r="D144" s="234" t="s">
        <v>139</v>
      </c>
      <c r="E144" s="246" t="s">
        <v>1</v>
      </c>
      <c r="F144" s="247" t="s">
        <v>392</v>
      </c>
      <c r="G144" s="245"/>
      <c r="H144" s="246" t="s">
        <v>1</v>
      </c>
      <c r="I144" s="248"/>
      <c r="J144" s="245"/>
      <c r="K144" s="245"/>
      <c r="L144" s="249"/>
      <c r="M144" s="250"/>
      <c r="N144" s="251"/>
      <c r="O144" s="251"/>
      <c r="P144" s="251"/>
      <c r="Q144" s="251"/>
      <c r="R144" s="251"/>
      <c r="S144" s="251"/>
      <c r="T144" s="252"/>
      <c r="U144" s="14"/>
      <c r="V144" s="14"/>
      <c r="W144" s="14"/>
      <c r="X144" s="14"/>
      <c r="Y144" s="14"/>
      <c r="Z144" s="14"/>
      <c r="AA144" s="14"/>
      <c r="AB144" s="14"/>
      <c r="AC144" s="14"/>
      <c r="AD144" s="14"/>
      <c r="AE144" s="14"/>
      <c r="AT144" s="253" t="s">
        <v>139</v>
      </c>
      <c r="AU144" s="253" t="s">
        <v>85</v>
      </c>
      <c r="AV144" s="14" t="s">
        <v>81</v>
      </c>
      <c r="AW144" s="14" t="s">
        <v>32</v>
      </c>
      <c r="AX144" s="14" t="s">
        <v>76</v>
      </c>
      <c r="AY144" s="253" t="s">
        <v>131</v>
      </c>
    </row>
    <row r="145" s="2" customFormat="1" ht="22.2" customHeight="1">
      <c r="A145" s="37"/>
      <c r="B145" s="38"/>
      <c r="C145" s="218" t="s">
        <v>97</v>
      </c>
      <c r="D145" s="218" t="s">
        <v>134</v>
      </c>
      <c r="E145" s="219" t="s">
        <v>393</v>
      </c>
      <c r="F145" s="220" t="s">
        <v>394</v>
      </c>
      <c r="G145" s="221" t="s">
        <v>149</v>
      </c>
      <c r="H145" s="222">
        <v>36.479999999999997</v>
      </c>
      <c r="I145" s="223"/>
      <c r="J145" s="224">
        <f>ROUND(I145*H145,2)</f>
        <v>0</v>
      </c>
      <c r="K145" s="225"/>
      <c r="L145" s="43"/>
      <c r="M145" s="226" t="s">
        <v>1</v>
      </c>
      <c r="N145" s="227" t="s">
        <v>41</v>
      </c>
      <c r="O145" s="90"/>
      <c r="P145" s="228">
        <f>O145*H145</f>
        <v>0</v>
      </c>
      <c r="Q145" s="228">
        <v>0.0035000000000000001</v>
      </c>
      <c r="R145" s="228">
        <f>Q145*H145</f>
        <v>0.12767999999999999</v>
      </c>
      <c r="S145" s="228">
        <v>0</v>
      </c>
      <c r="T145" s="229">
        <f>S145*H145</f>
        <v>0</v>
      </c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  <c r="AE145" s="37"/>
      <c r="AR145" s="230" t="s">
        <v>220</v>
      </c>
      <c r="AT145" s="230" t="s">
        <v>134</v>
      </c>
      <c r="AU145" s="230" t="s">
        <v>85</v>
      </c>
      <c r="AY145" s="16" t="s">
        <v>131</v>
      </c>
      <c r="BE145" s="231">
        <f>IF(N145="základní",J145,0)</f>
        <v>0</v>
      </c>
      <c r="BF145" s="231">
        <f>IF(N145="snížená",J145,0)</f>
        <v>0</v>
      </c>
      <c r="BG145" s="231">
        <f>IF(N145="zákl. přenesená",J145,0)</f>
        <v>0</v>
      </c>
      <c r="BH145" s="231">
        <f>IF(N145="sníž. přenesená",J145,0)</f>
        <v>0</v>
      </c>
      <c r="BI145" s="231">
        <f>IF(N145="nulová",J145,0)</f>
        <v>0</v>
      </c>
      <c r="BJ145" s="16" t="s">
        <v>81</v>
      </c>
      <c r="BK145" s="231">
        <f>ROUND(I145*H145,2)</f>
        <v>0</v>
      </c>
      <c r="BL145" s="16" t="s">
        <v>220</v>
      </c>
      <c r="BM145" s="230" t="s">
        <v>395</v>
      </c>
    </row>
    <row r="146" s="13" customFormat="1">
      <c r="A146" s="13"/>
      <c r="B146" s="232"/>
      <c r="C146" s="233"/>
      <c r="D146" s="234" t="s">
        <v>139</v>
      </c>
      <c r="E146" s="235" t="s">
        <v>1</v>
      </c>
      <c r="F146" s="236" t="s">
        <v>396</v>
      </c>
      <c r="G146" s="233"/>
      <c r="H146" s="237">
        <v>36.479999999999997</v>
      </c>
      <c r="I146" s="238"/>
      <c r="J146" s="233"/>
      <c r="K146" s="233"/>
      <c r="L146" s="239"/>
      <c r="M146" s="240"/>
      <c r="N146" s="241"/>
      <c r="O146" s="241"/>
      <c r="P146" s="241"/>
      <c r="Q146" s="241"/>
      <c r="R146" s="241"/>
      <c r="S146" s="241"/>
      <c r="T146" s="242"/>
      <c r="U146" s="13"/>
      <c r="V146" s="13"/>
      <c r="W146" s="13"/>
      <c r="X146" s="13"/>
      <c r="Y146" s="13"/>
      <c r="Z146" s="13"/>
      <c r="AA146" s="13"/>
      <c r="AB146" s="13"/>
      <c r="AC146" s="13"/>
      <c r="AD146" s="13"/>
      <c r="AE146" s="13"/>
      <c r="AT146" s="243" t="s">
        <v>139</v>
      </c>
      <c r="AU146" s="243" t="s">
        <v>85</v>
      </c>
      <c r="AV146" s="13" t="s">
        <v>85</v>
      </c>
      <c r="AW146" s="13" t="s">
        <v>32</v>
      </c>
      <c r="AX146" s="13" t="s">
        <v>81</v>
      </c>
      <c r="AY146" s="243" t="s">
        <v>131</v>
      </c>
    </row>
    <row r="147" s="14" customFormat="1">
      <c r="A147" s="14"/>
      <c r="B147" s="244"/>
      <c r="C147" s="245"/>
      <c r="D147" s="234" t="s">
        <v>139</v>
      </c>
      <c r="E147" s="246" t="s">
        <v>1</v>
      </c>
      <c r="F147" s="247" t="s">
        <v>397</v>
      </c>
      <c r="G147" s="245"/>
      <c r="H147" s="246" t="s">
        <v>1</v>
      </c>
      <c r="I147" s="248"/>
      <c r="J147" s="245"/>
      <c r="K147" s="245"/>
      <c r="L147" s="249"/>
      <c r="M147" s="250"/>
      <c r="N147" s="251"/>
      <c r="O147" s="251"/>
      <c r="P147" s="251"/>
      <c r="Q147" s="251"/>
      <c r="R147" s="251"/>
      <c r="S147" s="251"/>
      <c r="T147" s="252"/>
      <c r="U147" s="14"/>
      <c r="V147" s="14"/>
      <c r="W147" s="14"/>
      <c r="X147" s="14"/>
      <c r="Y147" s="14"/>
      <c r="Z147" s="14"/>
      <c r="AA147" s="14"/>
      <c r="AB147" s="14"/>
      <c r="AC147" s="14"/>
      <c r="AD147" s="14"/>
      <c r="AE147" s="14"/>
      <c r="AT147" s="253" t="s">
        <v>139</v>
      </c>
      <c r="AU147" s="253" t="s">
        <v>85</v>
      </c>
      <c r="AV147" s="14" t="s">
        <v>81</v>
      </c>
      <c r="AW147" s="14" t="s">
        <v>32</v>
      </c>
      <c r="AX147" s="14" t="s">
        <v>76</v>
      </c>
      <c r="AY147" s="253" t="s">
        <v>131</v>
      </c>
    </row>
    <row r="148" s="12" customFormat="1" ht="22.8" customHeight="1">
      <c r="A148" s="12"/>
      <c r="B148" s="202"/>
      <c r="C148" s="203"/>
      <c r="D148" s="204" t="s">
        <v>75</v>
      </c>
      <c r="E148" s="216" t="s">
        <v>398</v>
      </c>
      <c r="F148" s="216" t="s">
        <v>399</v>
      </c>
      <c r="G148" s="203"/>
      <c r="H148" s="203"/>
      <c r="I148" s="206"/>
      <c r="J148" s="217">
        <f>BK148</f>
        <v>0</v>
      </c>
      <c r="K148" s="203"/>
      <c r="L148" s="208"/>
      <c r="M148" s="209"/>
      <c r="N148" s="210"/>
      <c r="O148" s="210"/>
      <c r="P148" s="211">
        <f>P149</f>
        <v>0</v>
      </c>
      <c r="Q148" s="210"/>
      <c r="R148" s="211">
        <f>R149</f>
        <v>0.095000000000000001</v>
      </c>
      <c r="S148" s="210"/>
      <c r="T148" s="212">
        <f>T149</f>
        <v>0</v>
      </c>
      <c r="U148" s="12"/>
      <c r="V148" s="12"/>
      <c r="W148" s="12"/>
      <c r="X148" s="12"/>
      <c r="Y148" s="12"/>
      <c r="Z148" s="12"/>
      <c r="AA148" s="12"/>
      <c r="AB148" s="12"/>
      <c r="AC148" s="12"/>
      <c r="AD148" s="12"/>
      <c r="AE148" s="12"/>
      <c r="AR148" s="213" t="s">
        <v>85</v>
      </c>
      <c r="AT148" s="214" t="s">
        <v>75</v>
      </c>
      <c r="AU148" s="214" t="s">
        <v>81</v>
      </c>
      <c r="AY148" s="213" t="s">
        <v>131</v>
      </c>
      <c r="BK148" s="215">
        <f>BK149</f>
        <v>0</v>
      </c>
    </row>
    <row r="149" s="2" customFormat="1" ht="19.8" customHeight="1">
      <c r="A149" s="37"/>
      <c r="B149" s="38"/>
      <c r="C149" s="218" t="s">
        <v>100</v>
      </c>
      <c r="D149" s="218" t="s">
        <v>134</v>
      </c>
      <c r="E149" s="219" t="s">
        <v>400</v>
      </c>
      <c r="F149" s="220" t="s">
        <v>401</v>
      </c>
      <c r="G149" s="221" t="s">
        <v>149</v>
      </c>
      <c r="H149" s="222">
        <v>500</v>
      </c>
      <c r="I149" s="223"/>
      <c r="J149" s="224">
        <f>ROUND(I149*H149,2)</f>
        <v>0</v>
      </c>
      <c r="K149" s="225"/>
      <c r="L149" s="43"/>
      <c r="M149" s="270" t="s">
        <v>1</v>
      </c>
      <c r="N149" s="271" t="s">
        <v>41</v>
      </c>
      <c r="O149" s="267"/>
      <c r="P149" s="268">
        <f>O149*H149</f>
        <v>0</v>
      </c>
      <c r="Q149" s="268">
        <v>0.00019000000000000001</v>
      </c>
      <c r="R149" s="268">
        <f>Q149*H149</f>
        <v>0.095000000000000001</v>
      </c>
      <c r="S149" s="268">
        <v>0</v>
      </c>
      <c r="T149" s="269">
        <f>S149*H149</f>
        <v>0</v>
      </c>
      <c r="U149" s="37"/>
      <c r="V149" s="37"/>
      <c r="W149" s="37"/>
      <c r="X149" s="37"/>
      <c r="Y149" s="37"/>
      <c r="Z149" s="37"/>
      <c r="AA149" s="37"/>
      <c r="AB149" s="37"/>
      <c r="AC149" s="37"/>
      <c r="AD149" s="37"/>
      <c r="AE149" s="37"/>
      <c r="AR149" s="230" t="s">
        <v>220</v>
      </c>
      <c r="AT149" s="230" t="s">
        <v>134</v>
      </c>
      <c r="AU149" s="230" t="s">
        <v>85</v>
      </c>
      <c r="AY149" s="16" t="s">
        <v>131</v>
      </c>
      <c r="BE149" s="231">
        <f>IF(N149="základní",J149,0)</f>
        <v>0</v>
      </c>
      <c r="BF149" s="231">
        <f>IF(N149="snížená",J149,0)</f>
        <v>0</v>
      </c>
      <c r="BG149" s="231">
        <f>IF(N149="zákl. přenesená",J149,0)</f>
        <v>0</v>
      </c>
      <c r="BH149" s="231">
        <f>IF(N149="sníž. přenesená",J149,0)</f>
        <v>0</v>
      </c>
      <c r="BI149" s="231">
        <f>IF(N149="nulová",J149,0)</f>
        <v>0</v>
      </c>
      <c r="BJ149" s="16" t="s">
        <v>81</v>
      </c>
      <c r="BK149" s="231">
        <f>ROUND(I149*H149,2)</f>
        <v>0</v>
      </c>
      <c r="BL149" s="16" t="s">
        <v>220</v>
      </c>
      <c r="BM149" s="230" t="s">
        <v>402</v>
      </c>
    </row>
    <row r="150" s="2" customFormat="1" ht="6.96" customHeight="1">
      <c r="A150" s="37"/>
      <c r="B150" s="65"/>
      <c r="C150" s="66"/>
      <c r="D150" s="66"/>
      <c r="E150" s="66"/>
      <c r="F150" s="66"/>
      <c r="G150" s="66"/>
      <c r="H150" s="66"/>
      <c r="I150" s="66"/>
      <c r="J150" s="66"/>
      <c r="K150" s="66"/>
      <c r="L150" s="43"/>
      <c r="M150" s="37"/>
      <c r="O150" s="37"/>
      <c r="P150" s="37"/>
      <c r="Q150" s="37"/>
      <c r="R150" s="37"/>
      <c r="S150" s="37"/>
      <c r="T150" s="37"/>
      <c r="U150" s="37"/>
      <c r="V150" s="37"/>
      <c r="W150" s="37"/>
      <c r="X150" s="37"/>
      <c r="Y150" s="37"/>
      <c r="Z150" s="37"/>
      <c r="AA150" s="37"/>
      <c r="AB150" s="37"/>
      <c r="AC150" s="37"/>
      <c r="AD150" s="37"/>
      <c r="AE150" s="37"/>
    </row>
  </sheetData>
  <sheetProtection sheet="1" autoFilter="0" formatColumns="0" formatRows="0" objects="1" scenarios="1" spinCount="100000" saltValue="aXdIP8KyO129Vv5wheBIu+OfxDxrO74LHKtpZ904eV6UmdSZ/RwemV8U2MoK7eju/yK+E5gBqxNRGs0w9ip9iQ==" hashValue="T7iCSNViPPWNxrnMItNmeA6amCMBCIegW4YIq3j8TJFgO3DuJO0qmkZH8kGhPREjFfnXpUvCGhRYBSirpIQ7Og==" algorithmName="SHA-512" password="CC35"/>
  <autoFilter ref="C121:K149"/>
  <mergeCells count="9">
    <mergeCell ref="E7:H7"/>
    <mergeCell ref="E9:H9"/>
    <mergeCell ref="E18:H18"/>
    <mergeCell ref="E27:H27"/>
    <mergeCell ref="E85:H85"/>
    <mergeCell ref="E87:H87"/>
    <mergeCell ref="E112:H112"/>
    <mergeCell ref="E114:H114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7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851563" style="1" customWidth="1"/>
    <col min="2" max="2" width="1.148438" style="1" customWidth="1"/>
    <col min="3" max="3" width="4.421875" style="1" customWidth="1"/>
    <col min="4" max="4" width="4.574219" style="1" customWidth="1"/>
    <col min="5" max="5" width="18.28125" style="1" customWidth="1"/>
    <col min="6" max="6" width="54.42188" style="1" customWidth="1"/>
    <col min="7" max="7" width="8.003906" style="1" customWidth="1"/>
    <col min="8" max="8" width="15.00391" style="1" customWidth="1"/>
    <col min="9" max="9" width="16.85156" style="1" customWidth="1"/>
    <col min="10" max="10" width="23.85156" style="1" customWidth="1"/>
    <col min="11" max="11" width="23.85156" style="1" hidden="1" customWidth="1"/>
    <col min="12" max="12" width="10.00391" style="1" customWidth="1"/>
    <col min="13" max="13" width="11.57422" style="1" hidden="1" customWidth="1"/>
    <col min="14" max="14" width="9.140625" style="1" hidden="1"/>
    <col min="15" max="15" width="15.14063" style="1" hidden="1" customWidth="1"/>
    <col min="16" max="16" width="15.14063" style="1" hidden="1" customWidth="1"/>
    <col min="17" max="17" width="15.14063" style="1" hidden="1" customWidth="1"/>
    <col min="18" max="18" width="15.14063" style="1" hidden="1" customWidth="1"/>
    <col min="19" max="19" width="15.14063" style="1" hidden="1" customWidth="1"/>
    <col min="20" max="20" width="15.14063" style="1" hidden="1" customWidth="1"/>
    <col min="21" max="21" width="17.42188" style="1" hidden="1" customWidth="1"/>
    <col min="22" max="22" width="13.14063" style="1" customWidth="1"/>
    <col min="23" max="23" width="17.42188" style="1" customWidth="1"/>
    <col min="24" max="24" width="13.14063" style="1" customWidth="1"/>
    <col min="25" max="25" width="16.00391" style="1" customWidth="1"/>
    <col min="26" max="26" width="11.71094" style="1" customWidth="1"/>
    <col min="27" max="27" width="16.00391" style="1" customWidth="1"/>
    <col min="28" max="28" width="17.42188" style="1" customWidth="1"/>
    <col min="29" max="29" width="11.71094" style="1" customWidth="1"/>
    <col min="30" max="30" width="16.00391" style="1" customWidth="1"/>
    <col min="31" max="31" width="17.42188" style="1" customWidth="1"/>
    <col min="44" max="44" width="9.140625" style="1" hidden="1"/>
    <col min="45" max="45" width="9.140625" style="1" hidden="1"/>
    <col min="46" max="46" width="9.140625" style="1" hidden="1"/>
    <col min="47" max="47" width="9.140625" style="1" hidden="1"/>
    <col min="48" max="48" width="9.140625" style="1" hidden="1"/>
    <col min="49" max="49" width="9.140625" style="1" hidden="1"/>
    <col min="50" max="50" width="9.140625" style="1" hidden="1"/>
    <col min="51" max="51" width="9.140625" style="1" hidden="1"/>
    <col min="52" max="52" width="9.140625" style="1" hidden="1"/>
    <col min="53" max="53" width="9.140625" style="1" hidden="1"/>
    <col min="54" max="54" width="9.140625" style="1" hidden="1"/>
    <col min="55" max="55" width="9.140625" style="1" hidden="1"/>
    <col min="56" max="56" width="9.140625" style="1" hidden="1"/>
    <col min="57" max="57" width="9.140625" style="1" hidden="1"/>
    <col min="58" max="58" width="9.140625" style="1" hidden="1"/>
    <col min="59" max="59" width="9.140625" style="1" hidden="1"/>
    <col min="60" max="60" width="9.140625" style="1" hidden="1"/>
    <col min="61" max="61" width="9.140625" style="1" hidden="1"/>
    <col min="62" max="62" width="9.140625" style="1" hidden="1"/>
    <col min="63" max="63" width="9.140625" style="1" hidden="1"/>
    <col min="64" max="64" width="9.140625" style="1" hidden="1"/>
    <col min="65" max="65" width="9.140625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6" t="s">
        <v>99</v>
      </c>
    </row>
    <row r="3" s="1" customFormat="1" ht="6.96" customHeight="1">
      <c r="B3" s="135"/>
      <c r="C3" s="136"/>
      <c r="D3" s="136"/>
      <c r="E3" s="136"/>
      <c r="F3" s="136"/>
      <c r="G3" s="136"/>
      <c r="H3" s="136"/>
      <c r="I3" s="136"/>
      <c r="J3" s="136"/>
      <c r="K3" s="136"/>
      <c r="L3" s="19"/>
      <c r="AT3" s="16" t="s">
        <v>85</v>
      </c>
    </row>
    <row r="4" s="1" customFormat="1" ht="24.96" customHeight="1">
      <c r="B4" s="19"/>
      <c r="D4" s="137" t="s">
        <v>103</v>
      </c>
      <c r="L4" s="19"/>
      <c r="M4" s="138" t="s">
        <v>10</v>
      </c>
      <c r="AT4" s="16" t="s">
        <v>4</v>
      </c>
    </row>
    <row r="5" s="1" customFormat="1" ht="6.96" customHeight="1">
      <c r="B5" s="19"/>
      <c r="L5" s="19"/>
    </row>
    <row r="6" s="1" customFormat="1" ht="12" customHeight="1">
      <c r="B6" s="19"/>
      <c r="D6" s="139" t="s">
        <v>16</v>
      </c>
      <c r="L6" s="19"/>
    </row>
    <row r="7" s="1" customFormat="1" ht="27" customHeight="1">
      <c r="B7" s="19"/>
      <c r="E7" s="140" t="str">
        <f>'Rekapitulace stavby'!K6</f>
        <v>Rekonstrukce MVN na pozemku p.č. 1360/4 v obci Nesměřice u Zruče nad Sázavou</v>
      </c>
      <c r="F7" s="139"/>
      <c r="G7" s="139"/>
      <c r="H7" s="139"/>
      <c r="L7" s="19"/>
    </row>
    <row r="8" s="2" customFormat="1" ht="12" customHeight="1">
      <c r="A8" s="37"/>
      <c r="B8" s="43"/>
      <c r="C8" s="37"/>
      <c r="D8" s="139" t="s">
        <v>104</v>
      </c>
      <c r="E8" s="37"/>
      <c r="F8" s="37"/>
      <c r="G8" s="37"/>
      <c r="H8" s="37"/>
      <c r="I8" s="37"/>
      <c r="J8" s="37"/>
      <c r="K8" s="37"/>
      <c r="L8" s="62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</row>
    <row r="9" s="2" customFormat="1" ht="15.6" customHeight="1">
      <c r="A9" s="37"/>
      <c r="B9" s="43"/>
      <c r="C9" s="37"/>
      <c r="D9" s="37"/>
      <c r="E9" s="141" t="s">
        <v>403</v>
      </c>
      <c r="F9" s="37"/>
      <c r="G9" s="37"/>
      <c r="H9" s="37"/>
      <c r="I9" s="37"/>
      <c r="J9" s="37"/>
      <c r="K9" s="37"/>
      <c r="L9" s="62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</row>
    <row r="10" s="2" customFormat="1">
      <c r="A10" s="37"/>
      <c r="B10" s="43"/>
      <c r="C10" s="37"/>
      <c r="D10" s="37"/>
      <c r="E10" s="37"/>
      <c r="F10" s="37"/>
      <c r="G10" s="37"/>
      <c r="H10" s="37"/>
      <c r="I10" s="37"/>
      <c r="J10" s="37"/>
      <c r="K10" s="37"/>
      <c r="L10" s="62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</row>
    <row r="11" s="2" customFormat="1" ht="12" customHeight="1">
      <c r="A11" s="37"/>
      <c r="B11" s="43"/>
      <c r="C11" s="37"/>
      <c r="D11" s="139" t="s">
        <v>18</v>
      </c>
      <c r="E11" s="37"/>
      <c r="F11" s="142" t="s">
        <v>1</v>
      </c>
      <c r="G11" s="37"/>
      <c r="H11" s="37"/>
      <c r="I11" s="139" t="s">
        <v>19</v>
      </c>
      <c r="J11" s="142" t="s">
        <v>1</v>
      </c>
      <c r="K11" s="37"/>
      <c r="L11" s="62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</row>
    <row r="12" s="2" customFormat="1" ht="12" customHeight="1">
      <c r="A12" s="37"/>
      <c r="B12" s="43"/>
      <c r="C12" s="37"/>
      <c r="D12" s="139" t="s">
        <v>20</v>
      </c>
      <c r="E12" s="37"/>
      <c r="F12" s="142" t="s">
        <v>21</v>
      </c>
      <c r="G12" s="37"/>
      <c r="H12" s="37"/>
      <c r="I12" s="139" t="s">
        <v>22</v>
      </c>
      <c r="J12" s="143" t="str">
        <f>'Rekapitulace stavby'!AN8</f>
        <v>14. 9. 2023</v>
      </c>
      <c r="K12" s="37"/>
      <c r="L12" s="62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</row>
    <row r="13" s="2" customFormat="1" ht="10.8" customHeight="1">
      <c r="A13" s="37"/>
      <c r="B13" s="43"/>
      <c r="C13" s="37"/>
      <c r="D13" s="37"/>
      <c r="E13" s="37"/>
      <c r="F13" s="37"/>
      <c r="G13" s="37"/>
      <c r="H13" s="37"/>
      <c r="I13" s="37"/>
      <c r="J13" s="37"/>
      <c r="K13" s="37"/>
      <c r="L13" s="62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</row>
    <row r="14" s="2" customFormat="1" ht="12" customHeight="1">
      <c r="A14" s="37"/>
      <c r="B14" s="43"/>
      <c r="C14" s="37"/>
      <c r="D14" s="139" t="s">
        <v>24</v>
      </c>
      <c r="E14" s="37"/>
      <c r="F14" s="37"/>
      <c r="G14" s="37"/>
      <c r="H14" s="37"/>
      <c r="I14" s="139" t="s">
        <v>25</v>
      </c>
      <c r="J14" s="142" t="s">
        <v>1</v>
      </c>
      <c r="K14" s="37"/>
      <c r="L14" s="62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</row>
    <row r="15" s="2" customFormat="1" ht="18" customHeight="1">
      <c r="A15" s="37"/>
      <c r="B15" s="43"/>
      <c r="C15" s="37"/>
      <c r="D15" s="37"/>
      <c r="E15" s="142" t="s">
        <v>26</v>
      </c>
      <c r="F15" s="37"/>
      <c r="G15" s="37"/>
      <c r="H15" s="37"/>
      <c r="I15" s="139" t="s">
        <v>27</v>
      </c>
      <c r="J15" s="142" t="s">
        <v>1</v>
      </c>
      <c r="K15" s="37"/>
      <c r="L15" s="62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</row>
    <row r="16" s="2" customFormat="1" ht="6.96" customHeight="1">
      <c r="A16" s="37"/>
      <c r="B16" s="43"/>
      <c r="C16" s="37"/>
      <c r="D16" s="37"/>
      <c r="E16" s="37"/>
      <c r="F16" s="37"/>
      <c r="G16" s="37"/>
      <c r="H16" s="37"/>
      <c r="I16" s="37"/>
      <c r="J16" s="37"/>
      <c r="K16" s="37"/>
      <c r="L16" s="62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</row>
    <row r="17" s="2" customFormat="1" ht="12" customHeight="1">
      <c r="A17" s="37"/>
      <c r="B17" s="43"/>
      <c r="C17" s="37"/>
      <c r="D17" s="139" t="s">
        <v>28</v>
      </c>
      <c r="E17" s="37"/>
      <c r="F17" s="37"/>
      <c r="G17" s="37"/>
      <c r="H17" s="37"/>
      <c r="I17" s="139" t="s">
        <v>25</v>
      </c>
      <c r="J17" s="32" t="str">
        <f>'Rekapitulace stavby'!AN13</f>
        <v>Vyplň údaj</v>
      </c>
      <c r="K17" s="37"/>
      <c r="L17" s="62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</row>
    <row r="18" s="2" customFormat="1" ht="18" customHeight="1">
      <c r="A18" s="37"/>
      <c r="B18" s="43"/>
      <c r="C18" s="37"/>
      <c r="D18" s="37"/>
      <c r="E18" s="32" t="str">
        <f>'Rekapitulace stavby'!E14</f>
        <v>Vyplň údaj</v>
      </c>
      <c r="F18" s="142"/>
      <c r="G18" s="142"/>
      <c r="H18" s="142"/>
      <c r="I18" s="139" t="s">
        <v>27</v>
      </c>
      <c r="J18" s="32" t="str">
        <f>'Rekapitulace stavby'!AN14</f>
        <v>Vyplň údaj</v>
      </c>
      <c r="K18" s="37"/>
      <c r="L18" s="62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</row>
    <row r="19" s="2" customFormat="1" ht="6.96" customHeight="1">
      <c r="A19" s="37"/>
      <c r="B19" s="43"/>
      <c r="C19" s="37"/>
      <c r="D19" s="37"/>
      <c r="E19" s="37"/>
      <c r="F19" s="37"/>
      <c r="G19" s="37"/>
      <c r="H19" s="37"/>
      <c r="I19" s="37"/>
      <c r="J19" s="37"/>
      <c r="K19" s="37"/>
      <c r="L19" s="62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</row>
    <row r="20" s="2" customFormat="1" ht="12" customHeight="1">
      <c r="A20" s="37"/>
      <c r="B20" s="43"/>
      <c r="C20" s="37"/>
      <c r="D20" s="139" t="s">
        <v>30</v>
      </c>
      <c r="E20" s="37"/>
      <c r="F20" s="37"/>
      <c r="G20" s="37"/>
      <c r="H20" s="37"/>
      <c r="I20" s="139" t="s">
        <v>25</v>
      </c>
      <c r="J20" s="142" t="s">
        <v>1</v>
      </c>
      <c r="K20" s="37"/>
      <c r="L20" s="62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</row>
    <row r="21" s="2" customFormat="1" ht="18" customHeight="1">
      <c r="A21" s="37"/>
      <c r="B21" s="43"/>
      <c r="C21" s="37"/>
      <c r="D21" s="37"/>
      <c r="E21" s="142" t="s">
        <v>31</v>
      </c>
      <c r="F21" s="37"/>
      <c r="G21" s="37"/>
      <c r="H21" s="37"/>
      <c r="I21" s="139" t="s">
        <v>27</v>
      </c>
      <c r="J21" s="142" t="s">
        <v>1</v>
      </c>
      <c r="K21" s="37"/>
      <c r="L21" s="62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</row>
    <row r="22" s="2" customFormat="1" ht="6.96" customHeight="1">
      <c r="A22" s="37"/>
      <c r="B22" s="43"/>
      <c r="C22" s="37"/>
      <c r="D22" s="37"/>
      <c r="E22" s="37"/>
      <c r="F22" s="37"/>
      <c r="G22" s="37"/>
      <c r="H22" s="37"/>
      <c r="I22" s="37"/>
      <c r="J22" s="37"/>
      <c r="K22" s="37"/>
      <c r="L22" s="62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</row>
    <row r="23" s="2" customFormat="1" ht="12" customHeight="1">
      <c r="A23" s="37"/>
      <c r="B23" s="43"/>
      <c r="C23" s="37"/>
      <c r="D23" s="139" t="s">
        <v>33</v>
      </c>
      <c r="E23" s="37"/>
      <c r="F23" s="37"/>
      <c r="G23" s="37"/>
      <c r="H23" s="37"/>
      <c r="I23" s="139" t="s">
        <v>25</v>
      </c>
      <c r="J23" s="142" t="str">
        <f>IF('Rekapitulace stavby'!AN19="","",'Rekapitulace stavby'!AN19)</f>
        <v/>
      </c>
      <c r="K23" s="37"/>
      <c r="L23" s="62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</row>
    <row r="24" s="2" customFormat="1" ht="18" customHeight="1">
      <c r="A24" s="37"/>
      <c r="B24" s="43"/>
      <c r="C24" s="37"/>
      <c r="D24" s="37"/>
      <c r="E24" s="142" t="str">
        <f>IF('Rekapitulace stavby'!E20="","",'Rekapitulace stavby'!E20)</f>
        <v xml:space="preserve"> </v>
      </c>
      <c r="F24" s="37"/>
      <c r="G24" s="37"/>
      <c r="H24" s="37"/>
      <c r="I24" s="139" t="s">
        <v>27</v>
      </c>
      <c r="J24" s="142" t="str">
        <f>IF('Rekapitulace stavby'!AN20="","",'Rekapitulace stavby'!AN20)</f>
        <v/>
      </c>
      <c r="K24" s="37"/>
      <c r="L24" s="62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</row>
    <row r="25" s="2" customFormat="1" ht="6.96" customHeight="1">
      <c r="A25" s="37"/>
      <c r="B25" s="43"/>
      <c r="C25" s="37"/>
      <c r="D25" s="37"/>
      <c r="E25" s="37"/>
      <c r="F25" s="37"/>
      <c r="G25" s="37"/>
      <c r="H25" s="37"/>
      <c r="I25" s="37"/>
      <c r="J25" s="37"/>
      <c r="K25" s="37"/>
      <c r="L25" s="62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</row>
    <row r="26" s="2" customFormat="1" ht="12" customHeight="1">
      <c r="A26" s="37"/>
      <c r="B26" s="43"/>
      <c r="C26" s="37"/>
      <c r="D26" s="139" t="s">
        <v>35</v>
      </c>
      <c r="E26" s="37"/>
      <c r="F26" s="37"/>
      <c r="G26" s="37"/>
      <c r="H26" s="37"/>
      <c r="I26" s="37"/>
      <c r="J26" s="37"/>
      <c r="K26" s="37"/>
      <c r="L26" s="62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</row>
    <row r="27" s="8" customFormat="1" ht="14.4" customHeight="1">
      <c r="A27" s="144"/>
      <c r="B27" s="145"/>
      <c r="C27" s="144"/>
      <c r="D27" s="144"/>
      <c r="E27" s="146" t="s">
        <v>1</v>
      </c>
      <c r="F27" s="146"/>
      <c r="G27" s="146"/>
      <c r="H27" s="146"/>
      <c r="I27" s="144"/>
      <c r="J27" s="144"/>
      <c r="K27" s="144"/>
      <c r="L27" s="147"/>
      <c r="S27" s="144"/>
      <c r="T27" s="144"/>
      <c r="U27" s="144"/>
      <c r="V27" s="144"/>
      <c r="W27" s="144"/>
      <c r="X27" s="144"/>
      <c r="Y27" s="144"/>
      <c r="Z27" s="144"/>
      <c r="AA27" s="144"/>
      <c r="AB27" s="144"/>
      <c r="AC27" s="144"/>
      <c r="AD27" s="144"/>
      <c r="AE27" s="144"/>
    </row>
    <row r="28" s="2" customFormat="1" ht="6.96" customHeight="1">
      <c r="A28" s="37"/>
      <c r="B28" s="43"/>
      <c r="C28" s="37"/>
      <c r="D28" s="37"/>
      <c r="E28" s="37"/>
      <c r="F28" s="37"/>
      <c r="G28" s="37"/>
      <c r="H28" s="37"/>
      <c r="I28" s="37"/>
      <c r="J28" s="37"/>
      <c r="K28" s="37"/>
      <c r="L28" s="62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</row>
    <row r="29" s="2" customFormat="1" ht="6.96" customHeight="1">
      <c r="A29" s="37"/>
      <c r="B29" s="43"/>
      <c r="C29" s="37"/>
      <c r="D29" s="148"/>
      <c r="E29" s="148"/>
      <c r="F29" s="148"/>
      <c r="G29" s="148"/>
      <c r="H29" s="148"/>
      <c r="I29" s="148"/>
      <c r="J29" s="148"/>
      <c r="K29" s="148"/>
      <c r="L29" s="62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</row>
    <row r="30" s="2" customFormat="1" ht="25.44" customHeight="1">
      <c r="A30" s="37"/>
      <c r="B30" s="43"/>
      <c r="C30" s="37"/>
      <c r="D30" s="149" t="s">
        <v>36</v>
      </c>
      <c r="E30" s="37"/>
      <c r="F30" s="37"/>
      <c r="G30" s="37"/>
      <c r="H30" s="37"/>
      <c r="I30" s="37"/>
      <c r="J30" s="150">
        <f>ROUND(J118, 2)</f>
        <v>0</v>
      </c>
      <c r="K30" s="37"/>
      <c r="L30" s="62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</row>
    <row r="31" s="2" customFormat="1" ht="6.96" customHeight="1">
      <c r="A31" s="37"/>
      <c r="B31" s="43"/>
      <c r="C31" s="37"/>
      <c r="D31" s="148"/>
      <c r="E31" s="148"/>
      <c r="F31" s="148"/>
      <c r="G31" s="148"/>
      <c r="H31" s="148"/>
      <c r="I31" s="148"/>
      <c r="J31" s="148"/>
      <c r="K31" s="148"/>
      <c r="L31" s="62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</row>
    <row r="32" s="2" customFormat="1" ht="14.4" customHeight="1">
      <c r="A32" s="37"/>
      <c r="B32" s="43"/>
      <c r="C32" s="37"/>
      <c r="D32" s="37"/>
      <c r="E32" s="37"/>
      <c r="F32" s="151" t="s">
        <v>38</v>
      </c>
      <c r="G32" s="37"/>
      <c r="H32" s="37"/>
      <c r="I32" s="151" t="s">
        <v>37</v>
      </c>
      <c r="J32" s="151" t="s">
        <v>39</v>
      </c>
      <c r="K32" s="37"/>
      <c r="L32" s="62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</row>
    <row r="33" s="2" customFormat="1" ht="14.4" customHeight="1">
      <c r="A33" s="37"/>
      <c r="B33" s="43"/>
      <c r="C33" s="37"/>
      <c r="D33" s="152" t="s">
        <v>40</v>
      </c>
      <c r="E33" s="139" t="s">
        <v>41</v>
      </c>
      <c r="F33" s="153">
        <f>ROUND((SUM(BE118:BE126)),  2)</f>
        <v>0</v>
      </c>
      <c r="G33" s="37"/>
      <c r="H33" s="37"/>
      <c r="I33" s="154">
        <v>0.20999999999999999</v>
      </c>
      <c r="J33" s="153">
        <f>ROUND(((SUM(BE118:BE126))*I33),  2)</f>
        <v>0</v>
      </c>
      <c r="K33" s="37"/>
      <c r="L33" s="62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</row>
    <row r="34" s="2" customFormat="1" ht="14.4" customHeight="1">
      <c r="A34" s="37"/>
      <c r="B34" s="43"/>
      <c r="C34" s="37"/>
      <c r="D34" s="37"/>
      <c r="E34" s="139" t="s">
        <v>42</v>
      </c>
      <c r="F34" s="153">
        <f>ROUND((SUM(BF118:BF126)),  2)</f>
        <v>0</v>
      </c>
      <c r="G34" s="37"/>
      <c r="H34" s="37"/>
      <c r="I34" s="154">
        <v>0.12</v>
      </c>
      <c r="J34" s="153">
        <f>ROUND(((SUM(BF118:BF126))*I34),  2)</f>
        <v>0</v>
      </c>
      <c r="K34" s="37"/>
      <c r="L34" s="62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</row>
    <row r="35" hidden="1" s="2" customFormat="1" ht="14.4" customHeight="1">
      <c r="A35" s="37"/>
      <c r="B35" s="43"/>
      <c r="C35" s="37"/>
      <c r="D35" s="37"/>
      <c r="E35" s="139" t="s">
        <v>43</v>
      </c>
      <c r="F35" s="153">
        <f>ROUND((SUM(BG118:BG126)),  2)</f>
        <v>0</v>
      </c>
      <c r="G35" s="37"/>
      <c r="H35" s="37"/>
      <c r="I35" s="154">
        <v>0.20999999999999999</v>
      </c>
      <c r="J35" s="153">
        <f>0</f>
        <v>0</v>
      </c>
      <c r="K35" s="37"/>
      <c r="L35" s="62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</row>
    <row r="36" hidden="1" s="2" customFormat="1" ht="14.4" customHeight="1">
      <c r="A36" s="37"/>
      <c r="B36" s="43"/>
      <c r="C36" s="37"/>
      <c r="D36" s="37"/>
      <c r="E36" s="139" t="s">
        <v>44</v>
      </c>
      <c r="F36" s="153">
        <f>ROUND((SUM(BH118:BH126)),  2)</f>
        <v>0</v>
      </c>
      <c r="G36" s="37"/>
      <c r="H36" s="37"/>
      <c r="I36" s="154">
        <v>0.12</v>
      </c>
      <c r="J36" s="153">
        <f>0</f>
        <v>0</v>
      </c>
      <c r="K36" s="37"/>
      <c r="L36" s="62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</row>
    <row r="37" hidden="1" s="2" customFormat="1" ht="14.4" customHeight="1">
      <c r="A37" s="37"/>
      <c r="B37" s="43"/>
      <c r="C37" s="37"/>
      <c r="D37" s="37"/>
      <c r="E37" s="139" t="s">
        <v>45</v>
      </c>
      <c r="F37" s="153">
        <f>ROUND((SUM(BI118:BI126)),  2)</f>
        <v>0</v>
      </c>
      <c r="G37" s="37"/>
      <c r="H37" s="37"/>
      <c r="I37" s="154">
        <v>0</v>
      </c>
      <c r="J37" s="153">
        <f>0</f>
        <v>0</v>
      </c>
      <c r="K37" s="37"/>
      <c r="L37" s="62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</row>
    <row r="38" s="2" customFormat="1" ht="6.96" customHeight="1">
      <c r="A38" s="37"/>
      <c r="B38" s="43"/>
      <c r="C38" s="37"/>
      <c r="D38" s="37"/>
      <c r="E38" s="37"/>
      <c r="F38" s="37"/>
      <c r="G38" s="37"/>
      <c r="H38" s="37"/>
      <c r="I38" s="37"/>
      <c r="J38" s="37"/>
      <c r="K38" s="37"/>
      <c r="L38" s="62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</row>
    <row r="39" s="2" customFormat="1" ht="25.44" customHeight="1">
      <c r="A39" s="37"/>
      <c r="B39" s="43"/>
      <c r="C39" s="155"/>
      <c r="D39" s="156" t="s">
        <v>46</v>
      </c>
      <c r="E39" s="157"/>
      <c r="F39" s="157"/>
      <c r="G39" s="158" t="s">
        <v>47</v>
      </c>
      <c r="H39" s="159" t="s">
        <v>48</v>
      </c>
      <c r="I39" s="157"/>
      <c r="J39" s="160">
        <f>SUM(J30:J37)</f>
        <v>0</v>
      </c>
      <c r="K39" s="161"/>
      <c r="L39" s="62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</row>
    <row r="40" s="2" customFormat="1" ht="14.4" customHeight="1">
      <c r="A40" s="37"/>
      <c r="B40" s="43"/>
      <c r="C40" s="37"/>
      <c r="D40" s="37"/>
      <c r="E40" s="37"/>
      <c r="F40" s="37"/>
      <c r="G40" s="37"/>
      <c r="H40" s="37"/>
      <c r="I40" s="37"/>
      <c r="J40" s="37"/>
      <c r="K40" s="37"/>
      <c r="L40" s="62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</row>
    <row r="41" s="1" customFormat="1" ht="14.4" customHeight="1">
      <c r="B41" s="19"/>
      <c r="L41" s="19"/>
    </row>
    <row r="42" s="1" customFormat="1" ht="14.4" customHeight="1">
      <c r="B42" s="19"/>
      <c r="L42" s="19"/>
    </row>
    <row r="43" s="1" customFormat="1" ht="14.4" customHeight="1">
      <c r="B43" s="19"/>
      <c r="L43" s="19"/>
    </row>
    <row r="44" s="1" customFormat="1" ht="14.4" customHeight="1">
      <c r="B44" s="19"/>
      <c r="L44" s="19"/>
    </row>
    <row r="45" s="1" customFormat="1" ht="14.4" customHeight="1">
      <c r="B45" s="19"/>
      <c r="L45" s="19"/>
    </row>
    <row r="46" s="1" customFormat="1" ht="14.4" customHeight="1">
      <c r="B46" s="19"/>
      <c r="L46" s="19"/>
    </row>
    <row r="47" s="1" customFormat="1" ht="14.4" customHeight="1">
      <c r="B47" s="19"/>
      <c r="L47" s="19"/>
    </row>
    <row r="48" s="1" customFormat="1" ht="14.4" customHeight="1">
      <c r="B48" s="19"/>
      <c r="L48" s="19"/>
    </row>
    <row r="49" s="1" customFormat="1" ht="14.4" customHeight="1">
      <c r="B49" s="19"/>
      <c r="L49" s="19"/>
    </row>
    <row r="50" s="2" customFormat="1" ht="14.4" customHeight="1">
      <c r="B50" s="62"/>
      <c r="D50" s="162" t="s">
        <v>49</v>
      </c>
      <c r="E50" s="163"/>
      <c r="F50" s="163"/>
      <c r="G50" s="162" t="s">
        <v>50</v>
      </c>
      <c r="H50" s="163"/>
      <c r="I50" s="163"/>
      <c r="J50" s="163"/>
      <c r="K50" s="163"/>
      <c r="L50" s="62"/>
    </row>
    <row r="51">
      <c r="B51" s="19"/>
      <c r="L51" s="19"/>
    </row>
    <row r="52">
      <c r="B52" s="19"/>
      <c r="L52" s="19"/>
    </row>
    <row r="53">
      <c r="B53" s="19"/>
      <c r="L53" s="19"/>
    </row>
    <row r="54">
      <c r="B54" s="19"/>
      <c r="L54" s="19"/>
    </row>
    <row r="55">
      <c r="B55" s="19"/>
      <c r="L55" s="19"/>
    </row>
    <row r="56">
      <c r="B56" s="19"/>
      <c r="L56" s="19"/>
    </row>
    <row r="57">
      <c r="B57" s="19"/>
      <c r="L57" s="19"/>
    </row>
    <row r="58">
      <c r="B58" s="19"/>
      <c r="L58" s="19"/>
    </row>
    <row r="59">
      <c r="B59" s="19"/>
      <c r="L59" s="19"/>
    </row>
    <row r="60">
      <c r="B60" s="19"/>
      <c r="L60" s="19"/>
    </row>
    <row r="61" s="2" customFormat="1">
      <c r="A61" s="37"/>
      <c r="B61" s="43"/>
      <c r="C61" s="37"/>
      <c r="D61" s="164" t="s">
        <v>51</v>
      </c>
      <c r="E61" s="165"/>
      <c r="F61" s="166" t="s">
        <v>52</v>
      </c>
      <c r="G61" s="164" t="s">
        <v>51</v>
      </c>
      <c r="H61" s="165"/>
      <c r="I61" s="165"/>
      <c r="J61" s="167" t="s">
        <v>52</v>
      </c>
      <c r="K61" s="165"/>
      <c r="L61" s="62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</row>
    <row r="62">
      <c r="B62" s="19"/>
      <c r="L62" s="19"/>
    </row>
    <row r="63">
      <c r="B63" s="19"/>
      <c r="L63" s="19"/>
    </row>
    <row r="64">
      <c r="B64" s="19"/>
      <c r="L64" s="19"/>
    </row>
    <row r="65" s="2" customFormat="1">
      <c r="A65" s="37"/>
      <c r="B65" s="43"/>
      <c r="C65" s="37"/>
      <c r="D65" s="162" t="s">
        <v>53</v>
      </c>
      <c r="E65" s="168"/>
      <c r="F65" s="168"/>
      <c r="G65" s="162" t="s">
        <v>54</v>
      </c>
      <c r="H65" s="168"/>
      <c r="I65" s="168"/>
      <c r="J65" s="168"/>
      <c r="K65" s="168"/>
      <c r="L65" s="62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</row>
    <row r="66">
      <c r="B66" s="19"/>
      <c r="L66" s="19"/>
    </row>
    <row r="67">
      <c r="B67" s="19"/>
      <c r="L67" s="19"/>
    </row>
    <row r="68">
      <c r="B68" s="19"/>
      <c r="L68" s="19"/>
    </row>
    <row r="69">
      <c r="B69" s="19"/>
      <c r="L69" s="19"/>
    </row>
    <row r="70">
      <c r="B70" s="19"/>
      <c r="L70" s="19"/>
    </row>
    <row r="71">
      <c r="B71" s="19"/>
      <c r="L71" s="19"/>
    </row>
    <row r="72">
      <c r="B72" s="19"/>
      <c r="L72" s="19"/>
    </row>
    <row r="73">
      <c r="B73" s="19"/>
      <c r="L73" s="19"/>
    </row>
    <row r="74">
      <c r="B74" s="19"/>
      <c r="L74" s="19"/>
    </row>
    <row r="75">
      <c r="B75" s="19"/>
      <c r="L75" s="19"/>
    </row>
    <row r="76" s="2" customFormat="1">
      <c r="A76" s="37"/>
      <c r="B76" s="43"/>
      <c r="C76" s="37"/>
      <c r="D76" s="164" t="s">
        <v>51</v>
      </c>
      <c r="E76" s="165"/>
      <c r="F76" s="166" t="s">
        <v>52</v>
      </c>
      <c r="G76" s="164" t="s">
        <v>51</v>
      </c>
      <c r="H76" s="165"/>
      <c r="I76" s="165"/>
      <c r="J76" s="167" t="s">
        <v>52</v>
      </c>
      <c r="K76" s="165"/>
      <c r="L76" s="62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</row>
    <row r="77" s="2" customFormat="1" ht="14.4" customHeight="1">
      <c r="A77" s="37"/>
      <c r="B77" s="169"/>
      <c r="C77" s="170"/>
      <c r="D77" s="170"/>
      <c r="E77" s="170"/>
      <c r="F77" s="170"/>
      <c r="G77" s="170"/>
      <c r="H77" s="170"/>
      <c r="I77" s="170"/>
      <c r="J77" s="170"/>
      <c r="K77" s="170"/>
      <c r="L77" s="62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</row>
    <row r="81" s="2" customFormat="1" ht="6.96" customHeight="1">
      <c r="A81" s="37"/>
      <c r="B81" s="171"/>
      <c r="C81" s="172"/>
      <c r="D81" s="172"/>
      <c r="E81" s="172"/>
      <c r="F81" s="172"/>
      <c r="G81" s="172"/>
      <c r="H81" s="172"/>
      <c r="I81" s="172"/>
      <c r="J81" s="172"/>
      <c r="K81" s="172"/>
      <c r="L81" s="62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</row>
    <row r="82" s="2" customFormat="1" ht="24.96" customHeight="1">
      <c r="A82" s="37"/>
      <c r="B82" s="38"/>
      <c r="C82" s="22" t="s">
        <v>106</v>
      </c>
      <c r="D82" s="39"/>
      <c r="E82" s="39"/>
      <c r="F82" s="39"/>
      <c r="G82" s="39"/>
      <c r="H82" s="39"/>
      <c r="I82" s="39"/>
      <c r="J82" s="39"/>
      <c r="K82" s="39"/>
      <c r="L82" s="62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</row>
    <row r="83" s="2" customFormat="1" ht="6.96" customHeight="1">
      <c r="A83" s="37"/>
      <c r="B83" s="38"/>
      <c r="C83" s="39"/>
      <c r="D83" s="39"/>
      <c r="E83" s="39"/>
      <c r="F83" s="39"/>
      <c r="G83" s="39"/>
      <c r="H83" s="39"/>
      <c r="I83" s="39"/>
      <c r="J83" s="39"/>
      <c r="K83" s="39"/>
      <c r="L83" s="62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</row>
    <row r="84" s="2" customFormat="1" ht="12" customHeight="1">
      <c r="A84" s="37"/>
      <c r="B84" s="38"/>
      <c r="C84" s="31" t="s">
        <v>16</v>
      </c>
      <c r="D84" s="39"/>
      <c r="E84" s="39"/>
      <c r="F84" s="39"/>
      <c r="G84" s="39"/>
      <c r="H84" s="39"/>
      <c r="I84" s="39"/>
      <c r="J84" s="39"/>
      <c r="K84" s="39"/>
      <c r="L84" s="62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</row>
    <row r="85" s="2" customFormat="1" ht="27" customHeight="1">
      <c r="A85" s="37"/>
      <c r="B85" s="38"/>
      <c r="C85" s="39"/>
      <c r="D85" s="39"/>
      <c r="E85" s="173" t="str">
        <f>E7</f>
        <v>Rekonstrukce MVN na pozemku p.č. 1360/4 v obci Nesměřice u Zruče nad Sázavou</v>
      </c>
      <c r="F85" s="31"/>
      <c r="G85" s="31"/>
      <c r="H85" s="31"/>
      <c r="I85" s="39"/>
      <c r="J85" s="39"/>
      <c r="K85" s="39"/>
      <c r="L85" s="62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</row>
    <row r="86" s="2" customFormat="1" ht="12" customHeight="1">
      <c r="A86" s="37"/>
      <c r="B86" s="38"/>
      <c r="C86" s="31" t="s">
        <v>104</v>
      </c>
      <c r="D86" s="39"/>
      <c r="E86" s="39"/>
      <c r="F86" s="39"/>
      <c r="G86" s="39"/>
      <c r="H86" s="39"/>
      <c r="I86" s="39"/>
      <c r="J86" s="39"/>
      <c r="K86" s="39"/>
      <c r="L86" s="62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</row>
    <row r="87" s="2" customFormat="1" ht="15.6" customHeight="1">
      <c r="A87" s="37"/>
      <c r="B87" s="38"/>
      <c r="C87" s="39"/>
      <c r="D87" s="39"/>
      <c r="E87" s="75" t="str">
        <f>E9</f>
        <v>6 - Sadové úpravy</v>
      </c>
      <c r="F87" s="39"/>
      <c r="G87" s="39"/>
      <c r="H87" s="39"/>
      <c r="I87" s="39"/>
      <c r="J87" s="39"/>
      <c r="K87" s="39"/>
      <c r="L87" s="62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</row>
    <row r="88" s="2" customFormat="1" ht="6.96" customHeight="1">
      <c r="A88" s="37"/>
      <c r="B88" s="38"/>
      <c r="C88" s="39"/>
      <c r="D88" s="39"/>
      <c r="E88" s="39"/>
      <c r="F88" s="39"/>
      <c r="G88" s="39"/>
      <c r="H88" s="39"/>
      <c r="I88" s="39"/>
      <c r="J88" s="39"/>
      <c r="K88" s="39"/>
      <c r="L88" s="62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</row>
    <row r="89" s="2" customFormat="1" ht="12" customHeight="1">
      <c r="A89" s="37"/>
      <c r="B89" s="38"/>
      <c r="C89" s="31" t="s">
        <v>20</v>
      </c>
      <c r="D89" s="39"/>
      <c r="E89" s="39"/>
      <c r="F89" s="26" t="str">
        <f>F12</f>
        <v>Nesměřice</v>
      </c>
      <c r="G89" s="39"/>
      <c r="H89" s="39"/>
      <c r="I89" s="31" t="s">
        <v>22</v>
      </c>
      <c r="J89" s="78" t="str">
        <f>IF(J12="","",J12)</f>
        <v>14. 9. 2023</v>
      </c>
      <c r="K89" s="39"/>
      <c r="L89" s="62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</row>
    <row r="90" s="2" customFormat="1" ht="6.96" customHeight="1">
      <c r="A90" s="37"/>
      <c r="B90" s="38"/>
      <c r="C90" s="39"/>
      <c r="D90" s="39"/>
      <c r="E90" s="39"/>
      <c r="F90" s="39"/>
      <c r="G90" s="39"/>
      <c r="H90" s="39"/>
      <c r="I90" s="39"/>
      <c r="J90" s="39"/>
      <c r="K90" s="39"/>
      <c r="L90" s="62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</row>
    <row r="91" s="2" customFormat="1" ht="26.4" customHeight="1">
      <c r="A91" s="37"/>
      <c r="B91" s="38"/>
      <c r="C91" s="31" t="s">
        <v>24</v>
      </c>
      <c r="D91" s="39"/>
      <c r="E91" s="39"/>
      <c r="F91" s="26" t="str">
        <f>E15</f>
        <v>Město Zruč nad Sázavou</v>
      </c>
      <c r="G91" s="39"/>
      <c r="H91" s="39"/>
      <c r="I91" s="31" t="s">
        <v>30</v>
      </c>
      <c r="J91" s="35" t="str">
        <f>E21</f>
        <v>VDG Projektování s.r.o.</v>
      </c>
      <c r="K91" s="39"/>
      <c r="L91" s="62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</row>
    <row r="92" s="2" customFormat="1" ht="15.6" customHeight="1">
      <c r="A92" s="37"/>
      <c r="B92" s="38"/>
      <c r="C92" s="31" t="s">
        <v>28</v>
      </c>
      <c r="D92" s="39"/>
      <c r="E92" s="39"/>
      <c r="F92" s="26" t="str">
        <f>IF(E18="","",E18)</f>
        <v>Vyplň údaj</v>
      </c>
      <c r="G92" s="39"/>
      <c r="H92" s="39"/>
      <c r="I92" s="31" t="s">
        <v>33</v>
      </c>
      <c r="J92" s="35" t="str">
        <f>E24</f>
        <v xml:space="preserve"> </v>
      </c>
      <c r="K92" s="39"/>
      <c r="L92" s="62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</row>
    <row r="93" s="2" customFormat="1" ht="10.32" customHeight="1">
      <c r="A93" s="37"/>
      <c r="B93" s="38"/>
      <c r="C93" s="39"/>
      <c r="D93" s="39"/>
      <c r="E93" s="39"/>
      <c r="F93" s="39"/>
      <c r="G93" s="39"/>
      <c r="H93" s="39"/>
      <c r="I93" s="39"/>
      <c r="J93" s="39"/>
      <c r="K93" s="39"/>
      <c r="L93" s="62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</row>
    <row r="94" s="2" customFormat="1" ht="29.28" customHeight="1">
      <c r="A94" s="37"/>
      <c r="B94" s="38"/>
      <c r="C94" s="174" t="s">
        <v>107</v>
      </c>
      <c r="D94" s="175"/>
      <c r="E94" s="175"/>
      <c r="F94" s="175"/>
      <c r="G94" s="175"/>
      <c r="H94" s="175"/>
      <c r="I94" s="175"/>
      <c r="J94" s="176" t="s">
        <v>108</v>
      </c>
      <c r="K94" s="175"/>
      <c r="L94" s="62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</row>
    <row r="95" s="2" customFormat="1" ht="10.32" customHeight="1">
      <c r="A95" s="37"/>
      <c r="B95" s="38"/>
      <c r="C95" s="39"/>
      <c r="D95" s="39"/>
      <c r="E95" s="39"/>
      <c r="F95" s="39"/>
      <c r="G95" s="39"/>
      <c r="H95" s="39"/>
      <c r="I95" s="39"/>
      <c r="J95" s="39"/>
      <c r="K95" s="39"/>
      <c r="L95" s="62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</row>
    <row r="96" s="2" customFormat="1" ht="22.8" customHeight="1">
      <c r="A96" s="37"/>
      <c r="B96" s="38"/>
      <c r="C96" s="177" t="s">
        <v>109</v>
      </c>
      <c r="D96" s="39"/>
      <c r="E96" s="39"/>
      <c r="F96" s="39"/>
      <c r="G96" s="39"/>
      <c r="H96" s="39"/>
      <c r="I96" s="39"/>
      <c r="J96" s="109">
        <f>J118</f>
        <v>0</v>
      </c>
      <c r="K96" s="39"/>
      <c r="L96" s="62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U96" s="16" t="s">
        <v>110</v>
      </c>
    </row>
    <row r="97" s="9" customFormat="1" ht="24.96" customHeight="1">
      <c r="A97" s="9"/>
      <c r="B97" s="178"/>
      <c r="C97" s="179"/>
      <c r="D97" s="180" t="s">
        <v>111</v>
      </c>
      <c r="E97" s="181"/>
      <c r="F97" s="181"/>
      <c r="G97" s="181"/>
      <c r="H97" s="181"/>
      <c r="I97" s="181"/>
      <c r="J97" s="182">
        <f>J119</f>
        <v>0</v>
      </c>
      <c r="K97" s="179"/>
      <c r="L97" s="183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84"/>
      <c r="C98" s="185"/>
      <c r="D98" s="186" t="s">
        <v>232</v>
      </c>
      <c r="E98" s="187"/>
      <c r="F98" s="187"/>
      <c r="G98" s="187"/>
      <c r="H98" s="187"/>
      <c r="I98" s="187"/>
      <c r="J98" s="188">
        <f>J120</f>
        <v>0</v>
      </c>
      <c r="K98" s="185"/>
      <c r="L98" s="189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2" customFormat="1" ht="21.84" customHeight="1">
      <c r="A99" s="37"/>
      <c r="B99" s="38"/>
      <c r="C99" s="39"/>
      <c r="D99" s="39"/>
      <c r="E99" s="39"/>
      <c r="F99" s="39"/>
      <c r="G99" s="39"/>
      <c r="H99" s="39"/>
      <c r="I99" s="39"/>
      <c r="J99" s="39"/>
      <c r="K99" s="39"/>
      <c r="L99" s="62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37"/>
      <c r="AD99" s="37"/>
      <c r="AE99" s="37"/>
    </row>
    <row r="100" s="2" customFormat="1" ht="6.96" customHeight="1">
      <c r="A100" s="37"/>
      <c r="B100" s="65"/>
      <c r="C100" s="66"/>
      <c r="D100" s="66"/>
      <c r="E100" s="66"/>
      <c r="F100" s="66"/>
      <c r="G100" s="66"/>
      <c r="H100" s="66"/>
      <c r="I100" s="66"/>
      <c r="J100" s="66"/>
      <c r="K100" s="66"/>
      <c r="L100" s="62"/>
      <c r="S100" s="37"/>
      <c r="T100" s="37"/>
      <c r="U100" s="37"/>
      <c r="V100" s="37"/>
      <c r="W100" s="37"/>
      <c r="X100" s="37"/>
      <c r="Y100" s="37"/>
      <c r="Z100" s="37"/>
      <c r="AA100" s="37"/>
      <c r="AB100" s="37"/>
      <c r="AC100" s="37"/>
      <c r="AD100" s="37"/>
      <c r="AE100" s="37"/>
    </row>
    <row r="104" s="2" customFormat="1" ht="6.96" customHeight="1">
      <c r="A104" s="37"/>
      <c r="B104" s="67"/>
      <c r="C104" s="68"/>
      <c r="D104" s="68"/>
      <c r="E104" s="68"/>
      <c r="F104" s="68"/>
      <c r="G104" s="68"/>
      <c r="H104" s="68"/>
      <c r="I104" s="68"/>
      <c r="J104" s="68"/>
      <c r="K104" s="68"/>
      <c r="L104" s="62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  <c r="AE104" s="37"/>
    </row>
    <row r="105" s="2" customFormat="1" ht="24.96" customHeight="1">
      <c r="A105" s="37"/>
      <c r="B105" s="38"/>
      <c r="C105" s="22" t="s">
        <v>116</v>
      </c>
      <c r="D105" s="39"/>
      <c r="E105" s="39"/>
      <c r="F105" s="39"/>
      <c r="G105" s="39"/>
      <c r="H105" s="39"/>
      <c r="I105" s="39"/>
      <c r="J105" s="39"/>
      <c r="K105" s="39"/>
      <c r="L105" s="62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  <c r="AE105" s="37"/>
    </row>
    <row r="106" s="2" customFormat="1" ht="6.96" customHeight="1">
      <c r="A106" s="37"/>
      <c r="B106" s="38"/>
      <c r="C106" s="39"/>
      <c r="D106" s="39"/>
      <c r="E106" s="39"/>
      <c r="F106" s="39"/>
      <c r="G106" s="39"/>
      <c r="H106" s="39"/>
      <c r="I106" s="39"/>
      <c r="J106" s="39"/>
      <c r="K106" s="39"/>
      <c r="L106" s="62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  <c r="AE106" s="37"/>
    </row>
    <row r="107" s="2" customFormat="1" ht="12" customHeight="1">
      <c r="A107" s="37"/>
      <c r="B107" s="38"/>
      <c r="C107" s="31" t="s">
        <v>16</v>
      </c>
      <c r="D107" s="39"/>
      <c r="E107" s="39"/>
      <c r="F107" s="39"/>
      <c r="G107" s="39"/>
      <c r="H107" s="39"/>
      <c r="I107" s="39"/>
      <c r="J107" s="39"/>
      <c r="K107" s="39"/>
      <c r="L107" s="62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  <c r="AE107" s="37"/>
    </row>
    <row r="108" s="2" customFormat="1" ht="27" customHeight="1">
      <c r="A108" s="37"/>
      <c r="B108" s="38"/>
      <c r="C108" s="39"/>
      <c r="D108" s="39"/>
      <c r="E108" s="173" t="str">
        <f>E7</f>
        <v>Rekonstrukce MVN na pozemku p.č. 1360/4 v obci Nesměřice u Zruče nad Sázavou</v>
      </c>
      <c r="F108" s="31"/>
      <c r="G108" s="31"/>
      <c r="H108" s="31"/>
      <c r="I108" s="39"/>
      <c r="J108" s="39"/>
      <c r="K108" s="39"/>
      <c r="L108" s="62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  <c r="AE108" s="37"/>
    </row>
    <row r="109" s="2" customFormat="1" ht="12" customHeight="1">
      <c r="A109" s="37"/>
      <c r="B109" s="38"/>
      <c r="C109" s="31" t="s">
        <v>104</v>
      </c>
      <c r="D109" s="39"/>
      <c r="E109" s="39"/>
      <c r="F109" s="39"/>
      <c r="G109" s="39"/>
      <c r="H109" s="39"/>
      <c r="I109" s="39"/>
      <c r="J109" s="39"/>
      <c r="K109" s="39"/>
      <c r="L109" s="62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  <c r="AE109" s="37"/>
    </row>
    <row r="110" s="2" customFormat="1" ht="15.6" customHeight="1">
      <c r="A110" s="37"/>
      <c r="B110" s="38"/>
      <c r="C110" s="39"/>
      <c r="D110" s="39"/>
      <c r="E110" s="75" t="str">
        <f>E9</f>
        <v>6 - Sadové úpravy</v>
      </c>
      <c r="F110" s="39"/>
      <c r="G110" s="39"/>
      <c r="H110" s="39"/>
      <c r="I110" s="39"/>
      <c r="J110" s="39"/>
      <c r="K110" s="39"/>
      <c r="L110" s="62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  <c r="AE110" s="37"/>
    </row>
    <row r="111" s="2" customFormat="1" ht="6.96" customHeight="1">
      <c r="A111" s="37"/>
      <c r="B111" s="38"/>
      <c r="C111" s="39"/>
      <c r="D111" s="39"/>
      <c r="E111" s="39"/>
      <c r="F111" s="39"/>
      <c r="G111" s="39"/>
      <c r="H111" s="39"/>
      <c r="I111" s="39"/>
      <c r="J111" s="39"/>
      <c r="K111" s="39"/>
      <c r="L111" s="62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  <c r="AE111" s="37"/>
    </row>
    <row r="112" s="2" customFormat="1" ht="12" customHeight="1">
      <c r="A112" s="37"/>
      <c r="B112" s="38"/>
      <c r="C112" s="31" t="s">
        <v>20</v>
      </c>
      <c r="D112" s="39"/>
      <c r="E112" s="39"/>
      <c r="F112" s="26" t="str">
        <f>F12</f>
        <v>Nesměřice</v>
      </c>
      <c r="G112" s="39"/>
      <c r="H112" s="39"/>
      <c r="I112" s="31" t="s">
        <v>22</v>
      </c>
      <c r="J112" s="78" t="str">
        <f>IF(J12="","",J12)</f>
        <v>14. 9. 2023</v>
      </c>
      <c r="K112" s="39"/>
      <c r="L112" s="62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  <c r="AE112" s="37"/>
    </row>
    <row r="113" s="2" customFormat="1" ht="6.96" customHeight="1">
      <c r="A113" s="37"/>
      <c r="B113" s="38"/>
      <c r="C113" s="39"/>
      <c r="D113" s="39"/>
      <c r="E113" s="39"/>
      <c r="F113" s="39"/>
      <c r="G113" s="39"/>
      <c r="H113" s="39"/>
      <c r="I113" s="39"/>
      <c r="J113" s="39"/>
      <c r="K113" s="39"/>
      <c r="L113" s="62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  <c r="AE113" s="37"/>
    </row>
    <row r="114" s="2" customFormat="1" ht="26.4" customHeight="1">
      <c r="A114" s="37"/>
      <c r="B114" s="38"/>
      <c r="C114" s="31" t="s">
        <v>24</v>
      </c>
      <c r="D114" s="39"/>
      <c r="E114" s="39"/>
      <c r="F114" s="26" t="str">
        <f>E15</f>
        <v>Město Zruč nad Sázavou</v>
      </c>
      <c r="G114" s="39"/>
      <c r="H114" s="39"/>
      <c r="I114" s="31" t="s">
        <v>30</v>
      </c>
      <c r="J114" s="35" t="str">
        <f>E21</f>
        <v>VDG Projektování s.r.o.</v>
      </c>
      <c r="K114" s="39"/>
      <c r="L114" s="62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  <c r="AE114" s="37"/>
    </row>
    <row r="115" s="2" customFormat="1" ht="15.6" customHeight="1">
      <c r="A115" s="37"/>
      <c r="B115" s="38"/>
      <c r="C115" s="31" t="s">
        <v>28</v>
      </c>
      <c r="D115" s="39"/>
      <c r="E115" s="39"/>
      <c r="F115" s="26" t="str">
        <f>IF(E18="","",E18)</f>
        <v>Vyplň údaj</v>
      </c>
      <c r="G115" s="39"/>
      <c r="H115" s="39"/>
      <c r="I115" s="31" t="s">
        <v>33</v>
      </c>
      <c r="J115" s="35" t="str">
        <f>E24</f>
        <v xml:space="preserve"> </v>
      </c>
      <c r="K115" s="39"/>
      <c r="L115" s="62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  <c r="AE115" s="37"/>
    </row>
    <row r="116" s="2" customFormat="1" ht="10.32" customHeight="1">
      <c r="A116" s="37"/>
      <c r="B116" s="38"/>
      <c r="C116" s="39"/>
      <c r="D116" s="39"/>
      <c r="E116" s="39"/>
      <c r="F116" s="39"/>
      <c r="G116" s="39"/>
      <c r="H116" s="39"/>
      <c r="I116" s="39"/>
      <c r="J116" s="39"/>
      <c r="K116" s="39"/>
      <c r="L116" s="62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  <c r="AE116" s="37"/>
    </row>
    <row r="117" s="11" customFormat="1" ht="29.28" customHeight="1">
      <c r="A117" s="190"/>
      <c r="B117" s="191"/>
      <c r="C117" s="192" t="s">
        <v>117</v>
      </c>
      <c r="D117" s="193" t="s">
        <v>61</v>
      </c>
      <c r="E117" s="193" t="s">
        <v>57</v>
      </c>
      <c r="F117" s="193" t="s">
        <v>58</v>
      </c>
      <c r="G117" s="193" t="s">
        <v>118</v>
      </c>
      <c r="H117" s="193" t="s">
        <v>119</v>
      </c>
      <c r="I117" s="193" t="s">
        <v>120</v>
      </c>
      <c r="J117" s="194" t="s">
        <v>108</v>
      </c>
      <c r="K117" s="195" t="s">
        <v>121</v>
      </c>
      <c r="L117" s="196"/>
      <c r="M117" s="99" t="s">
        <v>1</v>
      </c>
      <c r="N117" s="100" t="s">
        <v>40</v>
      </c>
      <c r="O117" s="100" t="s">
        <v>122</v>
      </c>
      <c r="P117" s="100" t="s">
        <v>123</v>
      </c>
      <c r="Q117" s="100" t="s">
        <v>124</v>
      </c>
      <c r="R117" s="100" t="s">
        <v>125</v>
      </c>
      <c r="S117" s="100" t="s">
        <v>126</v>
      </c>
      <c r="T117" s="101" t="s">
        <v>127</v>
      </c>
      <c r="U117" s="190"/>
      <c r="V117" s="190"/>
      <c r="W117" s="190"/>
      <c r="X117" s="190"/>
      <c r="Y117" s="190"/>
      <c r="Z117" s="190"/>
      <c r="AA117" s="190"/>
      <c r="AB117" s="190"/>
      <c r="AC117" s="190"/>
      <c r="AD117" s="190"/>
      <c r="AE117" s="190"/>
    </row>
    <row r="118" s="2" customFormat="1" ht="22.8" customHeight="1">
      <c r="A118" s="37"/>
      <c r="B118" s="38"/>
      <c r="C118" s="106" t="s">
        <v>128</v>
      </c>
      <c r="D118" s="39"/>
      <c r="E118" s="39"/>
      <c r="F118" s="39"/>
      <c r="G118" s="39"/>
      <c r="H118" s="39"/>
      <c r="I118" s="39"/>
      <c r="J118" s="197">
        <f>BK118</f>
        <v>0</v>
      </c>
      <c r="K118" s="39"/>
      <c r="L118" s="43"/>
      <c r="M118" s="102"/>
      <c r="N118" s="198"/>
      <c r="O118" s="103"/>
      <c r="P118" s="199">
        <f>P119</f>
        <v>0</v>
      </c>
      <c r="Q118" s="103"/>
      <c r="R118" s="199">
        <f>R119</f>
        <v>0.01</v>
      </c>
      <c r="S118" s="103"/>
      <c r="T118" s="200">
        <f>T119</f>
        <v>0</v>
      </c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  <c r="AE118" s="37"/>
      <c r="AT118" s="16" t="s">
        <v>75</v>
      </c>
      <c r="AU118" s="16" t="s">
        <v>110</v>
      </c>
      <c r="BK118" s="201">
        <f>BK119</f>
        <v>0</v>
      </c>
    </row>
    <row r="119" s="12" customFormat="1" ht="25.92" customHeight="1">
      <c r="A119" s="12"/>
      <c r="B119" s="202"/>
      <c r="C119" s="203"/>
      <c r="D119" s="204" t="s">
        <v>75</v>
      </c>
      <c r="E119" s="205" t="s">
        <v>129</v>
      </c>
      <c r="F119" s="205" t="s">
        <v>130</v>
      </c>
      <c r="G119" s="203"/>
      <c r="H119" s="203"/>
      <c r="I119" s="206"/>
      <c r="J119" s="207">
        <f>BK119</f>
        <v>0</v>
      </c>
      <c r="K119" s="203"/>
      <c r="L119" s="208"/>
      <c r="M119" s="209"/>
      <c r="N119" s="210"/>
      <c r="O119" s="210"/>
      <c r="P119" s="211">
        <f>P120</f>
        <v>0</v>
      </c>
      <c r="Q119" s="210"/>
      <c r="R119" s="211">
        <f>R120</f>
        <v>0.01</v>
      </c>
      <c r="S119" s="210"/>
      <c r="T119" s="212">
        <f>T120</f>
        <v>0</v>
      </c>
      <c r="U119" s="12"/>
      <c r="V119" s="12"/>
      <c r="W119" s="12"/>
      <c r="X119" s="12"/>
      <c r="Y119" s="12"/>
      <c r="Z119" s="12"/>
      <c r="AA119" s="12"/>
      <c r="AB119" s="12"/>
      <c r="AC119" s="12"/>
      <c r="AD119" s="12"/>
      <c r="AE119" s="12"/>
      <c r="AR119" s="213" t="s">
        <v>81</v>
      </c>
      <c r="AT119" s="214" t="s">
        <v>75</v>
      </c>
      <c r="AU119" s="214" t="s">
        <v>76</v>
      </c>
      <c r="AY119" s="213" t="s">
        <v>131</v>
      </c>
      <c r="BK119" s="215">
        <f>BK120</f>
        <v>0</v>
      </c>
    </row>
    <row r="120" s="12" customFormat="1" ht="22.8" customHeight="1">
      <c r="A120" s="12"/>
      <c r="B120" s="202"/>
      <c r="C120" s="203"/>
      <c r="D120" s="204" t="s">
        <v>75</v>
      </c>
      <c r="E120" s="216" t="s">
        <v>132</v>
      </c>
      <c r="F120" s="216" t="s">
        <v>300</v>
      </c>
      <c r="G120" s="203"/>
      <c r="H120" s="203"/>
      <c r="I120" s="206"/>
      <c r="J120" s="217">
        <f>BK120</f>
        <v>0</v>
      </c>
      <c r="K120" s="203"/>
      <c r="L120" s="208"/>
      <c r="M120" s="209"/>
      <c r="N120" s="210"/>
      <c r="O120" s="210"/>
      <c r="P120" s="211">
        <f>SUM(P121:P126)</f>
        <v>0</v>
      </c>
      <c r="Q120" s="210"/>
      <c r="R120" s="211">
        <f>SUM(R121:R126)</f>
        <v>0.01</v>
      </c>
      <c r="S120" s="210"/>
      <c r="T120" s="212">
        <f>SUM(T121:T126)</f>
        <v>0</v>
      </c>
      <c r="U120" s="12"/>
      <c r="V120" s="12"/>
      <c r="W120" s="12"/>
      <c r="X120" s="12"/>
      <c r="Y120" s="12"/>
      <c r="Z120" s="12"/>
      <c r="AA120" s="12"/>
      <c r="AB120" s="12"/>
      <c r="AC120" s="12"/>
      <c r="AD120" s="12"/>
      <c r="AE120" s="12"/>
      <c r="AR120" s="213" t="s">
        <v>81</v>
      </c>
      <c r="AT120" s="214" t="s">
        <v>75</v>
      </c>
      <c r="AU120" s="214" t="s">
        <v>81</v>
      </c>
      <c r="AY120" s="213" t="s">
        <v>131</v>
      </c>
      <c r="BK120" s="215">
        <f>SUM(BK121:BK126)</f>
        <v>0</v>
      </c>
    </row>
    <row r="121" s="2" customFormat="1" ht="14.4" customHeight="1">
      <c r="A121" s="37"/>
      <c r="B121" s="38"/>
      <c r="C121" s="254" t="s">
        <v>81</v>
      </c>
      <c r="D121" s="254" t="s">
        <v>196</v>
      </c>
      <c r="E121" s="255" t="s">
        <v>404</v>
      </c>
      <c r="F121" s="256" t="s">
        <v>405</v>
      </c>
      <c r="G121" s="257" t="s">
        <v>406</v>
      </c>
      <c r="H121" s="258">
        <v>10</v>
      </c>
      <c r="I121" s="259"/>
      <c r="J121" s="260">
        <f>ROUND(I121*H121,2)</f>
        <v>0</v>
      </c>
      <c r="K121" s="261"/>
      <c r="L121" s="262"/>
      <c r="M121" s="263" t="s">
        <v>1</v>
      </c>
      <c r="N121" s="264" t="s">
        <v>41</v>
      </c>
      <c r="O121" s="90"/>
      <c r="P121" s="228">
        <f>O121*H121</f>
        <v>0</v>
      </c>
      <c r="Q121" s="228">
        <v>0.001</v>
      </c>
      <c r="R121" s="228">
        <f>Q121*H121</f>
        <v>0.01</v>
      </c>
      <c r="S121" s="228">
        <v>0</v>
      </c>
      <c r="T121" s="229">
        <f>S121*H121</f>
        <v>0</v>
      </c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  <c r="AE121" s="37"/>
      <c r="AR121" s="230" t="s">
        <v>175</v>
      </c>
      <c r="AT121" s="230" t="s">
        <v>196</v>
      </c>
      <c r="AU121" s="230" t="s">
        <v>85</v>
      </c>
      <c r="AY121" s="16" t="s">
        <v>131</v>
      </c>
      <c r="BE121" s="231">
        <f>IF(N121="základní",J121,0)</f>
        <v>0</v>
      </c>
      <c r="BF121" s="231">
        <f>IF(N121="snížená",J121,0)</f>
        <v>0</v>
      </c>
      <c r="BG121" s="231">
        <f>IF(N121="zákl. přenesená",J121,0)</f>
        <v>0</v>
      </c>
      <c r="BH121" s="231">
        <f>IF(N121="sníž. přenesená",J121,0)</f>
        <v>0</v>
      </c>
      <c r="BI121" s="231">
        <f>IF(N121="nulová",J121,0)</f>
        <v>0</v>
      </c>
      <c r="BJ121" s="16" t="s">
        <v>81</v>
      </c>
      <c r="BK121" s="231">
        <f>ROUND(I121*H121,2)</f>
        <v>0</v>
      </c>
      <c r="BL121" s="16" t="s">
        <v>91</v>
      </c>
      <c r="BM121" s="230" t="s">
        <v>407</v>
      </c>
    </row>
    <row r="122" s="13" customFormat="1">
      <c r="A122" s="13"/>
      <c r="B122" s="232"/>
      <c r="C122" s="233"/>
      <c r="D122" s="234" t="s">
        <v>139</v>
      </c>
      <c r="E122" s="235" t="s">
        <v>1</v>
      </c>
      <c r="F122" s="236" t="s">
        <v>408</v>
      </c>
      <c r="G122" s="233"/>
      <c r="H122" s="237">
        <v>200</v>
      </c>
      <c r="I122" s="238"/>
      <c r="J122" s="233"/>
      <c r="K122" s="233"/>
      <c r="L122" s="239"/>
      <c r="M122" s="240"/>
      <c r="N122" s="241"/>
      <c r="O122" s="241"/>
      <c r="P122" s="241"/>
      <c r="Q122" s="241"/>
      <c r="R122" s="241"/>
      <c r="S122" s="241"/>
      <c r="T122" s="242"/>
      <c r="U122" s="13"/>
      <c r="V122" s="13"/>
      <c r="W122" s="13"/>
      <c r="X122" s="13"/>
      <c r="Y122" s="13"/>
      <c r="Z122" s="13"/>
      <c r="AA122" s="13"/>
      <c r="AB122" s="13"/>
      <c r="AC122" s="13"/>
      <c r="AD122" s="13"/>
      <c r="AE122" s="13"/>
      <c r="AT122" s="243" t="s">
        <v>139</v>
      </c>
      <c r="AU122" s="243" t="s">
        <v>85</v>
      </c>
      <c r="AV122" s="13" t="s">
        <v>85</v>
      </c>
      <c r="AW122" s="13" t="s">
        <v>32</v>
      </c>
      <c r="AX122" s="13" t="s">
        <v>81</v>
      </c>
      <c r="AY122" s="243" t="s">
        <v>131</v>
      </c>
    </row>
    <row r="123" s="13" customFormat="1">
      <c r="A123" s="13"/>
      <c r="B123" s="232"/>
      <c r="C123" s="233"/>
      <c r="D123" s="234" t="s">
        <v>139</v>
      </c>
      <c r="E123" s="233"/>
      <c r="F123" s="236" t="s">
        <v>409</v>
      </c>
      <c r="G123" s="233"/>
      <c r="H123" s="237">
        <v>10</v>
      </c>
      <c r="I123" s="238"/>
      <c r="J123" s="233"/>
      <c r="K123" s="233"/>
      <c r="L123" s="239"/>
      <c r="M123" s="240"/>
      <c r="N123" s="241"/>
      <c r="O123" s="241"/>
      <c r="P123" s="241"/>
      <c r="Q123" s="241"/>
      <c r="R123" s="241"/>
      <c r="S123" s="241"/>
      <c r="T123" s="242"/>
      <c r="U123" s="13"/>
      <c r="V123" s="13"/>
      <c r="W123" s="13"/>
      <c r="X123" s="13"/>
      <c r="Y123" s="13"/>
      <c r="Z123" s="13"/>
      <c r="AA123" s="13"/>
      <c r="AB123" s="13"/>
      <c r="AC123" s="13"/>
      <c r="AD123" s="13"/>
      <c r="AE123" s="13"/>
      <c r="AT123" s="243" t="s">
        <v>139</v>
      </c>
      <c r="AU123" s="243" t="s">
        <v>85</v>
      </c>
      <c r="AV123" s="13" t="s">
        <v>85</v>
      </c>
      <c r="AW123" s="13" t="s">
        <v>4</v>
      </c>
      <c r="AX123" s="13" t="s">
        <v>81</v>
      </c>
      <c r="AY123" s="243" t="s">
        <v>131</v>
      </c>
    </row>
    <row r="124" s="2" customFormat="1" ht="22.2" customHeight="1">
      <c r="A124" s="37"/>
      <c r="B124" s="38"/>
      <c r="C124" s="218" t="s">
        <v>85</v>
      </c>
      <c r="D124" s="218" t="s">
        <v>134</v>
      </c>
      <c r="E124" s="219" t="s">
        <v>410</v>
      </c>
      <c r="F124" s="220" t="s">
        <v>411</v>
      </c>
      <c r="G124" s="221" t="s">
        <v>149</v>
      </c>
      <c r="H124" s="222">
        <v>200</v>
      </c>
      <c r="I124" s="223"/>
      <c r="J124" s="224">
        <f>ROUND(I124*H124,2)</f>
        <v>0</v>
      </c>
      <c r="K124" s="225"/>
      <c r="L124" s="43"/>
      <c r="M124" s="226" t="s">
        <v>1</v>
      </c>
      <c r="N124" s="227" t="s">
        <v>41</v>
      </c>
      <c r="O124" s="90"/>
      <c r="P124" s="228">
        <f>O124*H124</f>
        <v>0</v>
      </c>
      <c r="Q124" s="228">
        <v>0</v>
      </c>
      <c r="R124" s="228">
        <f>Q124*H124</f>
        <v>0</v>
      </c>
      <c r="S124" s="228">
        <v>0</v>
      </c>
      <c r="T124" s="229">
        <f>S124*H124</f>
        <v>0</v>
      </c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  <c r="AE124" s="37"/>
      <c r="AR124" s="230" t="s">
        <v>91</v>
      </c>
      <c r="AT124" s="230" t="s">
        <v>134</v>
      </c>
      <c r="AU124" s="230" t="s">
        <v>85</v>
      </c>
      <c r="AY124" s="16" t="s">
        <v>131</v>
      </c>
      <c r="BE124" s="231">
        <f>IF(N124="základní",J124,0)</f>
        <v>0</v>
      </c>
      <c r="BF124" s="231">
        <f>IF(N124="snížená",J124,0)</f>
        <v>0</v>
      </c>
      <c r="BG124" s="231">
        <f>IF(N124="zákl. přenesená",J124,0)</f>
        <v>0</v>
      </c>
      <c r="BH124" s="231">
        <f>IF(N124="sníž. přenesená",J124,0)</f>
        <v>0</v>
      </c>
      <c r="BI124" s="231">
        <f>IF(N124="nulová",J124,0)</f>
        <v>0</v>
      </c>
      <c r="BJ124" s="16" t="s">
        <v>81</v>
      </c>
      <c r="BK124" s="231">
        <f>ROUND(I124*H124,2)</f>
        <v>0</v>
      </c>
      <c r="BL124" s="16" t="s">
        <v>91</v>
      </c>
      <c r="BM124" s="230" t="s">
        <v>412</v>
      </c>
    </row>
    <row r="125" s="13" customFormat="1">
      <c r="A125" s="13"/>
      <c r="B125" s="232"/>
      <c r="C125" s="233"/>
      <c r="D125" s="234" t="s">
        <v>139</v>
      </c>
      <c r="E125" s="235" t="s">
        <v>1</v>
      </c>
      <c r="F125" s="236" t="s">
        <v>413</v>
      </c>
      <c r="G125" s="233"/>
      <c r="H125" s="237">
        <v>200</v>
      </c>
      <c r="I125" s="238"/>
      <c r="J125" s="233"/>
      <c r="K125" s="233"/>
      <c r="L125" s="239"/>
      <c r="M125" s="240"/>
      <c r="N125" s="241"/>
      <c r="O125" s="241"/>
      <c r="P125" s="241"/>
      <c r="Q125" s="241"/>
      <c r="R125" s="241"/>
      <c r="S125" s="241"/>
      <c r="T125" s="242"/>
      <c r="U125" s="13"/>
      <c r="V125" s="13"/>
      <c r="W125" s="13"/>
      <c r="X125" s="13"/>
      <c r="Y125" s="13"/>
      <c r="Z125" s="13"/>
      <c r="AA125" s="13"/>
      <c r="AB125" s="13"/>
      <c r="AC125" s="13"/>
      <c r="AD125" s="13"/>
      <c r="AE125" s="13"/>
      <c r="AT125" s="243" t="s">
        <v>139</v>
      </c>
      <c r="AU125" s="243" t="s">
        <v>85</v>
      </c>
      <c r="AV125" s="13" t="s">
        <v>85</v>
      </c>
      <c r="AW125" s="13" t="s">
        <v>32</v>
      </c>
      <c r="AX125" s="13" t="s">
        <v>81</v>
      </c>
      <c r="AY125" s="243" t="s">
        <v>131</v>
      </c>
    </row>
    <row r="126" s="14" customFormat="1">
      <c r="A126" s="14"/>
      <c r="B126" s="244"/>
      <c r="C126" s="245"/>
      <c r="D126" s="234" t="s">
        <v>139</v>
      </c>
      <c r="E126" s="246" t="s">
        <v>1</v>
      </c>
      <c r="F126" s="247" t="s">
        <v>414</v>
      </c>
      <c r="G126" s="245"/>
      <c r="H126" s="246" t="s">
        <v>1</v>
      </c>
      <c r="I126" s="248"/>
      <c r="J126" s="245"/>
      <c r="K126" s="245"/>
      <c r="L126" s="249"/>
      <c r="M126" s="272"/>
      <c r="N126" s="273"/>
      <c r="O126" s="273"/>
      <c r="P126" s="273"/>
      <c r="Q126" s="273"/>
      <c r="R126" s="273"/>
      <c r="S126" s="273"/>
      <c r="T126" s="274"/>
      <c r="U126" s="14"/>
      <c r="V126" s="14"/>
      <c r="W126" s="14"/>
      <c r="X126" s="14"/>
      <c r="Y126" s="14"/>
      <c r="Z126" s="14"/>
      <c r="AA126" s="14"/>
      <c r="AB126" s="14"/>
      <c r="AC126" s="14"/>
      <c r="AD126" s="14"/>
      <c r="AE126" s="14"/>
      <c r="AT126" s="253" t="s">
        <v>139</v>
      </c>
      <c r="AU126" s="253" t="s">
        <v>85</v>
      </c>
      <c r="AV126" s="14" t="s">
        <v>81</v>
      </c>
      <c r="AW126" s="14" t="s">
        <v>32</v>
      </c>
      <c r="AX126" s="14" t="s">
        <v>76</v>
      </c>
      <c r="AY126" s="253" t="s">
        <v>131</v>
      </c>
    </row>
    <row r="127" s="2" customFormat="1" ht="6.96" customHeight="1">
      <c r="A127" s="37"/>
      <c r="B127" s="65"/>
      <c r="C127" s="66"/>
      <c r="D127" s="66"/>
      <c r="E127" s="66"/>
      <c r="F127" s="66"/>
      <c r="G127" s="66"/>
      <c r="H127" s="66"/>
      <c r="I127" s="66"/>
      <c r="J127" s="66"/>
      <c r="K127" s="66"/>
      <c r="L127" s="43"/>
      <c r="M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  <c r="AE127" s="37"/>
    </row>
  </sheetData>
  <sheetProtection sheet="1" autoFilter="0" formatColumns="0" formatRows="0" objects="1" scenarios="1" spinCount="100000" saltValue="cE4r6uovgZbxBbWnxatoweTbOzA4fzLDL2PiZQm7RSGx4B1mA6rkevza0IUo1+wj72OKjhauR/tp2NPZj7lLBw==" hashValue="deJWZr7RzOmq0/f6pA8oC8BZ1Ip2aQpt71h2kavDjuLgvfVm+INHacxoK1DL9sQ15+oImQIUKvtcF6fAqcA09Q==" algorithmName="SHA-512" password="CC35"/>
  <autoFilter ref="C117:K126"/>
  <mergeCells count="9">
    <mergeCell ref="E7:H7"/>
    <mergeCell ref="E9:H9"/>
    <mergeCell ref="E18:H18"/>
    <mergeCell ref="E27:H27"/>
    <mergeCell ref="E85:H85"/>
    <mergeCell ref="E87:H87"/>
    <mergeCell ref="E108:H108"/>
    <mergeCell ref="E110:H110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8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851563" style="1" customWidth="1"/>
    <col min="2" max="2" width="1.148438" style="1" customWidth="1"/>
    <col min="3" max="3" width="4.421875" style="1" customWidth="1"/>
    <col min="4" max="4" width="4.574219" style="1" customWidth="1"/>
    <col min="5" max="5" width="18.28125" style="1" customWidth="1"/>
    <col min="6" max="6" width="54.42188" style="1" customWidth="1"/>
    <col min="7" max="7" width="8.003906" style="1" customWidth="1"/>
    <col min="8" max="8" width="15.00391" style="1" customWidth="1"/>
    <col min="9" max="9" width="16.85156" style="1" customWidth="1"/>
    <col min="10" max="10" width="23.85156" style="1" customWidth="1"/>
    <col min="11" max="11" width="23.85156" style="1" hidden="1" customWidth="1"/>
    <col min="12" max="12" width="10.00391" style="1" customWidth="1"/>
    <col min="13" max="13" width="11.57422" style="1" hidden="1" customWidth="1"/>
    <col min="14" max="14" width="9.140625" style="1" hidden="1"/>
    <col min="15" max="15" width="15.14063" style="1" hidden="1" customWidth="1"/>
    <col min="16" max="16" width="15.14063" style="1" hidden="1" customWidth="1"/>
    <col min="17" max="17" width="15.14063" style="1" hidden="1" customWidth="1"/>
    <col min="18" max="18" width="15.14063" style="1" hidden="1" customWidth="1"/>
    <col min="19" max="19" width="15.14063" style="1" hidden="1" customWidth="1"/>
    <col min="20" max="20" width="15.14063" style="1" hidden="1" customWidth="1"/>
    <col min="21" max="21" width="17.42188" style="1" hidden="1" customWidth="1"/>
    <col min="22" max="22" width="13.14063" style="1" customWidth="1"/>
    <col min="23" max="23" width="17.42188" style="1" customWidth="1"/>
    <col min="24" max="24" width="13.14063" style="1" customWidth="1"/>
    <col min="25" max="25" width="16.00391" style="1" customWidth="1"/>
    <col min="26" max="26" width="11.71094" style="1" customWidth="1"/>
    <col min="27" max="27" width="16.00391" style="1" customWidth="1"/>
    <col min="28" max="28" width="17.42188" style="1" customWidth="1"/>
    <col min="29" max="29" width="11.71094" style="1" customWidth="1"/>
    <col min="30" max="30" width="16.00391" style="1" customWidth="1"/>
    <col min="31" max="31" width="17.42188" style="1" customWidth="1"/>
    <col min="44" max="44" width="9.140625" style="1" hidden="1"/>
    <col min="45" max="45" width="9.140625" style="1" hidden="1"/>
    <col min="46" max="46" width="9.140625" style="1" hidden="1"/>
    <col min="47" max="47" width="9.140625" style="1" hidden="1"/>
    <col min="48" max="48" width="9.140625" style="1" hidden="1"/>
    <col min="49" max="49" width="9.140625" style="1" hidden="1"/>
    <col min="50" max="50" width="9.140625" style="1" hidden="1"/>
    <col min="51" max="51" width="9.140625" style="1" hidden="1"/>
    <col min="52" max="52" width="9.140625" style="1" hidden="1"/>
    <col min="53" max="53" width="9.140625" style="1" hidden="1"/>
    <col min="54" max="54" width="9.140625" style="1" hidden="1"/>
    <col min="55" max="55" width="9.140625" style="1" hidden="1"/>
    <col min="56" max="56" width="9.140625" style="1" hidden="1"/>
    <col min="57" max="57" width="9.140625" style="1" hidden="1"/>
    <col min="58" max="58" width="9.140625" style="1" hidden="1"/>
    <col min="59" max="59" width="9.140625" style="1" hidden="1"/>
    <col min="60" max="60" width="9.140625" style="1" hidden="1"/>
    <col min="61" max="61" width="9.140625" style="1" hidden="1"/>
    <col min="62" max="62" width="9.140625" style="1" hidden="1"/>
    <col min="63" max="63" width="9.140625" style="1" hidden="1"/>
    <col min="64" max="64" width="9.140625" style="1" hidden="1"/>
    <col min="65" max="65" width="9.140625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6" t="s">
        <v>102</v>
      </c>
    </row>
    <row r="3" s="1" customFormat="1" ht="6.96" customHeight="1">
      <c r="B3" s="135"/>
      <c r="C3" s="136"/>
      <c r="D3" s="136"/>
      <c r="E3" s="136"/>
      <c r="F3" s="136"/>
      <c r="G3" s="136"/>
      <c r="H3" s="136"/>
      <c r="I3" s="136"/>
      <c r="J3" s="136"/>
      <c r="K3" s="136"/>
      <c r="L3" s="19"/>
      <c r="AT3" s="16" t="s">
        <v>85</v>
      </c>
    </row>
    <row r="4" s="1" customFormat="1" ht="24.96" customHeight="1">
      <c r="B4" s="19"/>
      <c r="D4" s="137" t="s">
        <v>103</v>
      </c>
      <c r="L4" s="19"/>
      <c r="M4" s="138" t="s">
        <v>10</v>
      </c>
      <c r="AT4" s="16" t="s">
        <v>4</v>
      </c>
    </row>
    <row r="5" s="1" customFormat="1" ht="6.96" customHeight="1">
      <c r="B5" s="19"/>
      <c r="L5" s="19"/>
    </row>
    <row r="6" s="1" customFormat="1" ht="12" customHeight="1">
      <c r="B6" s="19"/>
      <c r="D6" s="139" t="s">
        <v>16</v>
      </c>
      <c r="L6" s="19"/>
    </row>
    <row r="7" s="1" customFormat="1" ht="27" customHeight="1">
      <c r="B7" s="19"/>
      <c r="E7" s="140" t="str">
        <f>'Rekapitulace stavby'!K6</f>
        <v>Rekonstrukce MVN na pozemku p.č. 1360/4 v obci Nesměřice u Zruče nad Sázavou</v>
      </c>
      <c r="F7" s="139"/>
      <c r="G7" s="139"/>
      <c r="H7" s="139"/>
      <c r="L7" s="19"/>
    </row>
    <row r="8" s="2" customFormat="1" ht="12" customHeight="1">
      <c r="A8" s="37"/>
      <c r="B8" s="43"/>
      <c r="C8" s="37"/>
      <c r="D8" s="139" t="s">
        <v>104</v>
      </c>
      <c r="E8" s="37"/>
      <c r="F8" s="37"/>
      <c r="G8" s="37"/>
      <c r="H8" s="37"/>
      <c r="I8" s="37"/>
      <c r="J8" s="37"/>
      <c r="K8" s="37"/>
      <c r="L8" s="62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</row>
    <row r="9" s="2" customFormat="1" ht="15.6" customHeight="1">
      <c r="A9" s="37"/>
      <c r="B9" s="43"/>
      <c r="C9" s="37"/>
      <c r="D9" s="37"/>
      <c r="E9" s="141" t="s">
        <v>415</v>
      </c>
      <c r="F9" s="37"/>
      <c r="G9" s="37"/>
      <c r="H9" s="37"/>
      <c r="I9" s="37"/>
      <c r="J9" s="37"/>
      <c r="K9" s="37"/>
      <c r="L9" s="62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</row>
    <row r="10" s="2" customFormat="1">
      <c r="A10" s="37"/>
      <c r="B10" s="43"/>
      <c r="C10" s="37"/>
      <c r="D10" s="37"/>
      <c r="E10" s="37"/>
      <c r="F10" s="37"/>
      <c r="G10" s="37"/>
      <c r="H10" s="37"/>
      <c r="I10" s="37"/>
      <c r="J10" s="37"/>
      <c r="K10" s="37"/>
      <c r="L10" s="62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</row>
    <row r="11" s="2" customFormat="1" ht="12" customHeight="1">
      <c r="A11" s="37"/>
      <c r="B11" s="43"/>
      <c r="C11" s="37"/>
      <c r="D11" s="139" t="s">
        <v>18</v>
      </c>
      <c r="E11" s="37"/>
      <c r="F11" s="142" t="s">
        <v>1</v>
      </c>
      <c r="G11" s="37"/>
      <c r="H11" s="37"/>
      <c r="I11" s="139" t="s">
        <v>19</v>
      </c>
      <c r="J11" s="142" t="s">
        <v>1</v>
      </c>
      <c r="K11" s="37"/>
      <c r="L11" s="62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</row>
    <row r="12" s="2" customFormat="1" ht="12" customHeight="1">
      <c r="A12" s="37"/>
      <c r="B12" s="43"/>
      <c r="C12" s="37"/>
      <c r="D12" s="139" t="s">
        <v>20</v>
      </c>
      <c r="E12" s="37"/>
      <c r="F12" s="142" t="s">
        <v>21</v>
      </c>
      <c r="G12" s="37"/>
      <c r="H12" s="37"/>
      <c r="I12" s="139" t="s">
        <v>22</v>
      </c>
      <c r="J12" s="143" t="str">
        <f>'Rekapitulace stavby'!AN8</f>
        <v>14. 9. 2023</v>
      </c>
      <c r="K12" s="37"/>
      <c r="L12" s="62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</row>
    <row r="13" s="2" customFormat="1" ht="10.8" customHeight="1">
      <c r="A13" s="37"/>
      <c r="B13" s="43"/>
      <c r="C13" s="37"/>
      <c r="D13" s="37"/>
      <c r="E13" s="37"/>
      <c r="F13" s="37"/>
      <c r="G13" s="37"/>
      <c r="H13" s="37"/>
      <c r="I13" s="37"/>
      <c r="J13" s="37"/>
      <c r="K13" s="37"/>
      <c r="L13" s="62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</row>
    <row r="14" s="2" customFormat="1" ht="12" customHeight="1">
      <c r="A14" s="37"/>
      <c r="B14" s="43"/>
      <c r="C14" s="37"/>
      <c r="D14" s="139" t="s">
        <v>24</v>
      </c>
      <c r="E14" s="37"/>
      <c r="F14" s="37"/>
      <c r="G14" s="37"/>
      <c r="H14" s="37"/>
      <c r="I14" s="139" t="s">
        <v>25</v>
      </c>
      <c r="J14" s="142" t="s">
        <v>1</v>
      </c>
      <c r="K14" s="37"/>
      <c r="L14" s="62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</row>
    <row r="15" s="2" customFormat="1" ht="18" customHeight="1">
      <c r="A15" s="37"/>
      <c r="B15" s="43"/>
      <c r="C15" s="37"/>
      <c r="D15" s="37"/>
      <c r="E15" s="142" t="s">
        <v>26</v>
      </c>
      <c r="F15" s="37"/>
      <c r="G15" s="37"/>
      <c r="H15" s="37"/>
      <c r="I15" s="139" t="s">
        <v>27</v>
      </c>
      <c r="J15" s="142" t="s">
        <v>1</v>
      </c>
      <c r="K15" s="37"/>
      <c r="L15" s="62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</row>
    <row r="16" s="2" customFormat="1" ht="6.96" customHeight="1">
      <c r="A16" s="37"/>
      <c r="B16" s="43"/>
      <c r="C16" s="37"/>
      <c r="D16" s="37"/>
      <c r="E16" s="37"/>
      <c r="F16" s="37"/>
      <c r="G16" s="37"/>
      <c r="H16" s="37"/>
      <c r="I16" s="37"/>
      <c r="J16" s="37"/>
      <c r="K16" s="37"/>
      <c r="L16" s="62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</row>
    <row r="17" s="2" customFormat="1" ht="12" customHeight="1">
      <c r="A17" s="37"/>
      <c r="B17" s="43"/>
      <c r="C17" s="37"/>
      <c r="D17" s="139" t="s">
        <v>28</v>
      </c>
      <c r="E17" s="37"/>
      <c r="F17" s="37"/>
      <c r="G17" s="37"/>
      <c r="H17" s="37"/>
      <c r="I17" s="139" t="s">
        <v>25</v>
      </c>
      <c r="J17" s="32" t="str">
        <f>'Rekapitulace stavby'!AN13</f>
        <v>Vyplň údaj</v>
      </c>
      <c r="K17" s="37"/>
      <c r="L17" s="62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</row>
    <row r="18" s="2" customFormat="1" ht="18" customHeight="1">
      <c r="A18" s="37"/>
      <c r="B18" s="43"/>
      <c r="C18" s="37"/>
      <c r="D18" s="37"/>
      <c r="E18" s="32" t="str">
        <f>'Rekapitulace stavby'!E14</f>
        <v>Vyplň údaj</v>
      </c>
      <c r="F18" s="142"/>
      <c r="G18" s="142"/>
      <c r="H18" s="142"/>
      <c r="I18" s="139" t="s">
        <v>27</v>
      </c>
      <c r="J18" s="32" t="str">
        <f>'Rekapitulace stavby'!AN14</f>
        <v>Vyplň údaj</v>
      </c>
      <c r="K18" s="37"/>
      <c r="L18" s="62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</row>
    <row r="19" s="2" customFormat="1" ht="6.96" customHeight="1">
      <c r="A19" s="37"/>
      <c r="B19" s="43"/>
      <c r="C19" s="37"/>
      <c r="D19" s="37"/>
      <c r="E19" s="37"/>
      <c r="F19" s="37"/>
      <c r="G19" s="37"/>
      <c r="H19" s="37"/>
      <c r="I19" s="37"/>
      <c r="J19" s="37"/>
      <c r="K19" s="37"/>
      <c r="L19" s="62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</row>
    <row r="20" s="2" customFormat="1" ht="12" customHeight="1">
      <c r="A20" s="37"/>
      <c r="B20" s="43"/>
      <c r="C20" s="37"/>
      <c r="D20" s="139" t="s">
        <v>30</v>
      </c>
      <c r="E20" s="37"/>
      <c r="F20" s="37"/>
      <c r="G20" s="37"/>
      <c r="H20" s="37"/>
      <c r="I20" s="139" t="s">
        <v>25</v>
      </c>
      <c r="J20" s="142" t="s">
        <v>1</v>
      </c>
      <c r="K20" s="37"/>
      <c r="L20" s="62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</row>
    <row r="21" s="2" customFormat="1" ht="18" customHeight="1">
      <c r="A21" s="37"/>
      <c r="B21" s="43"/>
      <c r="C21" s="37"/>
      <c r="D21" s="37"/>
      <c r="E21" s="142" t="s">
        <v>31</v>
      </c>
      <c r="F21" s="37"/>
      <c r="G21" s="37"/>
      <c r="H21" s="37"/>
      <c r="I21" s="139" t="s">
        <v>27</v>
      </c>
      <c r="J21" s="142" t="s">
        <v>1</v>
      </c>
      <c r="K21" s="37"/>
      <c r="L21" s="62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</row>
    <row r="22" s="2" customFormat="1" ht="6.96" customHeight="1">
      <c r="A22" s="37"/>
      <c r="B22" s="43"/>
      <c r="C22" s="37"/>
      <c r="D22" s="37"/>
      <c r="E22" s="37"/>
      <c r="F22" s="37"/>
      <c r="G22" s="37"/>
      <c r="H22" s="37"/>
      <c r="I22" s="37"/>
      <c r="J22" s="37"/>
      <c r="K22" s="37"/>
      <c r="L22" s="62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</row>
    <row r="23" s="2" customFormat="1" ht="12" customHeight="1">
      <c r="A23" s="37"/>
      <c r="B23" s="43"/>
      <c r="C23" s="37"/>
      <c r="D23" s="139" t="s">
        <v>33</v>
      </c>
      <c r="E23" s="37"/>
      <c r="F23" s="37"/>
      <c r="G23" s="37"/>
      <c r="H23" s="37"/>
      <c r="I23" s="139" t="s">
        <v>25</v>
      </c>
      <c r="J23" s="142" t="str">
        <f>IF('Rekapitulace stavby'!AN19="","",'Rekapitulace stavby'!AN19)</f>
        <v/>
      </c>
      <c r="K23" s="37"/>
      <c r="L23" s="62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</row>
    <row r="24" s="2" customFormat="1" ht="18" customHeight="1">
      <c r="A24" s="37"/>
      <c r="B24" s="43"/>
      <c r="C24" s="37"/>
      <c r="D24" s="37"/>
      <c r="E24" s="142" t="str">
        <f>IF('Rekapitulace stavby'!E20="","",'Rekapitulace stavby'!E20)</f>
        <v xml:space="preserve"> </v>
      </c>
      <c r="F24" s="37"/>
      <c r="G24" s="37"/>
      <c r="H24" s="37"/>
      <c r="I24" s="139" t="s">
        <v>27</v>
      </c>
      <c r="J24" s="142" t="str">
        <f>IF('Rekapitulace stavby'!AN20="","",'Rekapitulace stavby'!AN20)</f>
        <v/>
      </c>
      <c r="K24" s="37"/>
      <c r="L24" s="62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</row>
    <row r="25" s="2" customFormat="1" ht="6.96" customHeight="1">
      <c r="A25" s="37"/>
      <c r="B25" s="43"/>
      <c r="C25" s="37"/>
      <c r="D25" s="37"/>
      <c r="E25" s="37"/>
      <c r="F25" s="37"/>
      <c r="G25" s="37"/>
      <c r="H25" s="37"/>
      <c r="I25" s="37"/>
      <c r="J25" s="37"/>
      <c r="K25" s="37"/>
      <c r="L25" s="62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</row>
    <row r="26" s="2" customFormat="1" ht="12" customHeight="1">
      <c r="A26" s="37"/>
      <c r="B26" s="43"/>
      <c r="C26" s="37"/>
      <c r="D26" s="139" t="s">
        <v>35</v>
      </c>
      <c r="E26" s="37"/>
      <c r="F26" s="37"/>
      <c r="G26" s="37"/>
      <c r="H26" s="37"/>
      <c r="I26" s="37"/>
      <c r="J26" s="37"/>
      <c r="K26" s="37"/>
      <c r="L26" s="62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</row>
    <row r="27" s="8" customFormat="1" ht="14.4" customHeight="1">
      <c r="A27" s="144"/>
      <c r="B27" s="145"/>
      <c r="C27" s="144"/>
      <c r="D27" s="144"/>
      <c r="E27" s="146" t="s">
        <v>1</v>
      </c>
      <c r="F27" s="146"/>
      <c r="G27" s="146"/>
      <c r="H27" s="146"/>
      <c r="I27" s="144"/>
      <c r="J27" s="144"/>
      <c r="K27" s="144"/>
      <c r="L27" s="147"/>
      <c r="S27" s="144"/>
      <c r="T27" s="144"/>
      <c r="U27" s="144"/>
      <c r="V27" s="144"/>
      <c r="W27" s="144"/>
      <c r="X27" s="144"/>
      <c r="Y27" s="144"/>
      <c r="Z27" s="144"/>
      <c r="AA27" s="144"/>
      <c r="AB27" s="144"/>
      <c r="AC27" s="144"/>
      <c r="AD27" s="144"/>
      <c r="AE27" s="144"/>
    </row>
    <row r="28" s="2" customFormat="1" ht="6.96" customHeight="1">
      <c r="A28" s="37"/>
      <c r="B28" s="43"/>
      <c r="C28" s="37"/>
      <c r="D28" s="37"/>
      <c r="E28" s="37"/>
      <c r="F28" s="37"/>
      <c r="G28" s="37"/>
      <c r="H28" s="37"/>
      <c r="I28" s="37"/>
      <c r="J28" s="37"/>
      <c r="K28" s="37"/>
      <c r="L28" s="62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</row>
    <row r="29" s="2" customFormat="1" ht="6.96" customHeight="1">
      <c r="A29" s="37"/>
      <c r="B29" s="43"/>
      <c r="C29" s="37"/>
      <c r="D29" s="148"/>
      <c r="E29" s="148"/>
      <c r="F29" s="148"/>
      <c r="G29" s="148"/>
      <c r="H29" s="148"/>
      <c r="I29" s="148"/>
      <c r="J29" s="148"/>
      <c r="K29" s="148"/>
      <c r="L29" s="62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</row>
    <row r="30" s="2" customFormat="1" ht="25.44" customHeight="1">
      <c r="A30" s="37"/>
      <c r="B30" s="43"/>
      <c r="C30" s="37"/>
      <c r="D30" s="149" t="s">
        <v>36</v>
      </c>
      <c r="E30" s="37"/>
      <c r="F30" s="37"/>
      <c r="G30" s="37"/>
      <c r="H30" s="37"/>
      <c r="I30" s="37"/>
      <c r="J30" s="150">
        <f>ROUND(J117, 2)</f>
        <v>0</v>
      </c>
      <c r="K30" s="37"/>
      <c r="L30" s="62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</row>
    <row r="31" s="2" customFormat="1" ht="6.96" customHeight="1">
      <c r="A31" s="37"/>
      <c r="B31" s="43"/>
      <c r="C31" s="37"/>
      <c r="D31" s="148"/>
      <c r="E31" s="148"/>
      <c r="F31" s="148"/>
      <c r="G31" s="148"/>
      <c r="H31" s="148"/>
      <c r="I31" s="148"/>
      <c r="J31" s="148"/>
      <c r="K31" s="148"/>
      <c r="L31" s="62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</row>
    <row r="32" s="2" customFormat="1" ht="14.4" customHeight="1">
      <c r="A32" s="37"/>
      <c r="B32" s="43"/>
      <c r="C32" s="37"/>
      <c r="D32" s="37"/>
      <c r="E32" s="37"/>
      <c r="F32" s="151" t="s">
        <v>38</v>
      </c>
      <c r="G32" s="37"/>
      <c r="H32" s="37"/>
      <c r="I32" s="151" t="s">
        <v>37</v>
      </c>
      <c r="J32" s="151" t="s">
        <v>39</v>
      </c>
      <c r="K32" s="37"/>
      <c r="L32" s="62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</row>
    <row r="33" s="2" customFormat="1" ht="14.4" customHeight="1">
      <c r="A33" s="37"/>
      <c r="B33" s="43"/>
      <c r="C33" s="37"/>
      <c r="D33" s="152" t="s">
        <v>40</v>
      </c>
      <c r="E33" s="139" t="s">
        <v>41</v>
      </c>
      <c r="F33" s="153">
        <f>ROUND((SUM(BE117:BE125)),  2)</f>
        <v>0</v>
      </c>
      <c r="G33" s="37"/>
      <c r="H33" s="37"/>
      <c r="I33" s="154">
        <v>0.20999999999999999</v>
      </c>
      <c r="J33" s="153">
        <f>ROUND(((SUM(BE117:BE125))*I33),  2)</f>
        <v>0</v>
      </c>
      <c r="K33" s="37"/>
      <c r="L33" s="62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</row>
    <row r="34" s="2" customFormat="1" ht="14.4" customHeight="1">
      <c r="A34" s="37"/>
      <c r="B34" s="43"/>
      <c r="C34" s="37"/>
      <c r="D34" s="37"/>
      <c r="E34" s="139" t="s">
        <v>42</v>
      </c>
      <c r="F34" s="153">
        <f>ROUND((SUM(BF117:BF125)),  2)</f>
        <v>0</v>
      </c>
      <c r="G34" s="37"/>
      <c r="H34" s="37"/>
      <c r="I34" s="154">
        <v>0.12</v>
      </c>
      <c r="J34" s="153">
        <f>ROUND(((SUM(BF117:BF125))*I34),  2)</f>
        <v>0</v>
      </c>
      <c r="K34" s="37"/>
      <c r="L34" s="62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</row>
    <row r="35" hidden="1" s="2" customFormat="1" ht="14.4" customHeight="1">
      <c r="A35" s="37"/>
      <c r="B35" s="43"/>
      <c r="C35" s="37"/>
      <c r="D35" s="37"/>
      <c r="E35" s="139" t="s">
        <v>43</v>
      </c>
      <c r="F35" s="153">
        <f>ROUND((SUM(BG117:BG125)),  2)</f>
        <v>0</v>
      </c>
      <c r="G35" s="37"/>
      <c r="H35" s="37"/>
      <c r="I35" s="154">
        <v>0.20999999999999999</v>
      </c>
      <c r="J35" s="153">
        <f>0</f>
        <v>0</v>
      </c>
      <c r="K35" s="37"/>
      <c r="L35" s="62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</row>
    <row r="36" hidden="1" s="2" customFormat="1" ht="14.4" customHeight="1">
      <c r="A36" s="37"/>
      <c r="B36" s="43"/>
      <c r="C36" s="37"/>
      <c r="D36" s="37"/>
      <c r="E36" s="139" t="s">
        <v>44</v>
      </c>
      <c r="F36" s="153">
        <f>ROUND((SUM(BH117:BH125)),  2)</f>
        <v>0</v>
      </c>
      <c r="G36" s="37"/>
      <c r="H36" s="37"/>
      <c r="I36" s="154">
        <v>0.12</v>
      </c>
      <c r="J36" s="153">
        <f>0</f>
        <v>0</v>
      </c>
      <c r="K36" s="37"/>
      <c r="L36" s="62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</row>
    <row r="37" hidden="1" s="2" customFormat="1" ht="14.4" customHeight="1">
      <c r="A37" s="37"/>
      <c r="B37" s="43"/>
      <c r="C37" s="37"/>
      <c r="D37" s="37"/>
      <c r="E37" s="139" t="s">
        <v>45</v>
      </c>
      <c r="F37" s="153">
        <f>ROUND((SUM(BI117:BI125)),  2)</f>
        <v>0</v>
      </c>
      <c r="G37" s="37"/>
      <c r="H37" s="37"/>
      <c r="I37" s="154">
        <v>0</v>
      </c>
      <c r="J37" s="153">
        <f>0</f>
        <v>0</v>
      </c>
      <c r="K37" s="37"/>
      <c r="L37" s="62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</row>
    <row r="38" s="2" customFormat="1" ht="6.96" customHeight="1">
      <c r="A38" s="37"/>
      <c r="B38" s="43"/>
      <c r="C38" s="37"/>
      <c r="D38" s="37"/>
      <c r="E38" s="37"/>
      <c r="F38" s="37"/>
      <c r="G38" s="37"/>
      <c r="H38" s="37"/>
      <c r="I38" s="37"/>
      <c r="J38" s="37"/>
      <c r="K38" s="37"/>
      <c r="L38" s="62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</row>
    <row r="39" s="2" customFormat="1" ht="25.44" customHeight="1">
      <c r="A39" s="37"/>
      <c r="B39" s="43"/>
      <c r="C39" s="155"/>
      <c r="D39" s="156" t="s">
        <v>46</v>
      </c>
      <c r="E39" s="157"/>
      <c r="F39" s="157"/>
      <c r="G39" s="158" t="s">
        <v>47</v>
      </c>
      <c r="H39" s="159" t="s">
        <v>48</v>
      </c>
      <c r="I39" s="157"/>
      <c r="J39" s="160">
        <f>SUM(J30:J37)</f>
        <v>0</v>
      </c>
      <c r="K39" s="161"/>
      <c r="L39" s="62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</row>
    <row r="40" s="2" customFormat="1" ht="14.4" customHeight="1">
      <c r="A40" s="37"/>
      <c r="B40" s="43"/>
      <c r="C40" s="37"/>
      <c r="D40" s="37"/>
      <c r="E40" s="37"/>
      <c r="F40" s="37"/>
      <c r="G40" s="37"/>
      <c r="H40" s="37"/>
      <c r="I40" s="37"/>
      <c r="J40" s="37"/>
      <c r="K40" s="37"/>
      <c r="L40" s="62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</row>
    <row r="41" s="1" customFormat="1" ht="14.4" customHeight="1">
      <c r="B41" s="19"/>
      <c r="L41" s="19"/>
    </row>
    <row r="42" s="1" customFormat="1" ht="14.4" customHeight="1">
      <c r="B42" s="19"/>
      <c r="L42" s="19"/>
    </row>
    <row r="43" s="1" customFormat="1" ht="14.4" customHeight="1">
      <c r="B43" s="19"/>
      <c r="L43" s="19"/>
    </row>
    <row r="44" s="1" customFormat="1" ht="14.4" customHeight="1">
      <c r="B44" s="19"/>
      <c r="L44" s="19"/>
    </row>
    <row r="45" s="1" customFormat="1" ht="14.4" customHeight="1">
      <c r="B45" s="19"/>
      <c r="L45" s="19"/>
    </row>
    <row r="46" s="1" customFormat="1" ht="14.4" customHeight="1">
      <c r="B46" s="19"/>
      <c r="L46" s="19"/>
    </row>
    <row r="47" s="1" customFormat="1" ht="14.4" customHeight="1">
      <c r="B47" s="19"/>
      <c r="L47" s="19"/>
    </row>
    <row r="48" s="1" customFormat="1" ht="14.4" customHeight="1">
      <c r="B48" s="19"/>
      <c r="L48" s="19"/>
    </row>
    <row r="49" s="1" customFormat="1" ht="14.4" customHeight="1">
      <c r="B49" s="19"/>
      <c r="L49" s="19"/>
    </row>
    <row r="50" s="2" customFormat="1" ht="14.4" customHeight="1">
      <c r="B50" s="62"/>
      <c r="D50" s="162" t="s">
        <v>49</v>
      </c>
      <c r="E50" s="163"/>
      <c r="F50" s="163"/>
      <c r="G50" s="162" t="s">
        <v>50</v>
      </c>
      <c r="H50" s="163"/>
      <c r="I50" s="163"/>
      <c r="J50" s="163"/>
      <c r="K50" s="163"/>
      <c r="L50" s="62"/>
    </row>
    <row r="51">
      <c r="B51" s="19"/>
      <c r="L51" s="19"/>
    </row>
    <row r="52">
      <c r="B52" s="19"/>
      <c r="L52" s="19"/>
    </row>
    <row r="53">
      <c r="B53" s="19"/>
      <c r="L53" s="19"/>
    </row>
    <row r="54">
      <c r="B54" s="19"/>
      <c r="L54" s="19"/>
    </row>
    <row r="55">
      <c r="B55" s="19"/>
      <c r="L55" s="19"/>
    </row>
    <row r="56">
      <c r="B56" s="19"/>
      <c r="L56" s="19"/>
    </row>
    <row r="57">
      <c r="B57" s="19"/>
      <c r="L57" s="19"/>
    </row>
    <row r="58">
      <c r="B58" s="19"/>
      <c r="L58" s="19"/>
    </row>
    <row r="59">
      <c r="B59" s="19"/>
      <c r="L59" s="19"/>
    </row>
    <row r="60">
      <c r="B60" s="19"/>
      <c r="L60" s="19"/>
    </row>
    <row r="61" s="2" customFormat="1">
      <c r="A61" s="37"/>
      <c r="B61" s="43"/>
      <c r="C61" s="37"/>
      <c r="D61" s="164" t="s">
        <v>51</v>
      </c>
      <c r="E61" s="165"/>
      <c r="F61" s="166" t="s">
        <v>52</v>
      </c>
      <c r="G61" s="164" t="s">
        <v>51</v>
      </c>
      <c r="H61" s="165"/>
      <c r="I61" s="165"/>
      <c r="J61" s="167" t="s">
        <v>52</v>
      </c>
      <c r="K61" s="165"/>
      <c r="L61" s="62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</row>
    <row r="62">
      <c r="B62" s="19"/>
      <c r="L62" s="19"/>
    </row>
    <row r="63">
      <c r="B63" s="19"/>
      <c r="L63" s="19"/>
    </row>
    <row r="64">
      <c r="B64" s="19"/>
      <c r="L64" s="19"/>
    </row>
    <row r="65" s="2" customFormat="1">
      <c r="A65" s="37"/>
      <c r="B65" s="43"/>
      <c r="C65" s="37"/>
      <c r="D65" s="162" t="s">
        <v>53</v>
      </c>
      <c r="E65" s="168"/>
      <c r="F65" s="168"/>
      <c r="G65" s="162" t="s">
        <v>54</v>
      </c>
      <c r="H65" s="168"/>
      <c r="I65" s="168"/>
      <c r="J65" s="168"/>
      <c r="K65" s="168"/>
      <c r="L65" s="62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</row>
    <row r="66">
      <c r="B66" s="19"/>
      <c r="L66" s="19"/>
    </row>
    <row r="67">
      <c r="B67" s="19"/>
      <c r="L67" s="19"/>
    </row>
    <row r="68">
      <c r="B68" s="19"/>
      <c r="L68" s="19"/>
    </row>
    <row r="69">
      <c r="B69" s="19"/>
      <c r="L69" s="19"/>
    </row>
    <row r="70">
      <c r="B70" s="19"/>
      <c r="L70" s="19"/>
    </row>
    <row r="71">
      <c r="B71" s="19"/>
      <c r="L71" s="19"/>
    </row>
    <row r="72">
      <c r="B72" s="19"/>
      <c r="L72" s="19"/>
    </row>
    <row r="73">
      <c r="B73" s="19"/>
      <c r="L73" s="19"/>
    </row>
    <row r="74">
      <c r="B74" s="19"/>
      <c r="L74" s="19"/>
    </row>
    <row r="75">
      <c r="B75" s="19"/>
      <c r="L75" s="19"/>
    </row>
    <row r="76" s="2" customFormat="1">
      <c r="A76" s="37"/>
      <c r="B76" s="43"/>
      <c r="C76" s="37"/>
      <c r="D76" s="164" t="s">
        <v>51</v>
      </c>
      <c r="E76" s="165"/>
      <c r="F76" s="166" t="s">
        <v>52</v>
      </c>
      <c r="G76" s="164" t="s">
        <v>51</v>
      </c>
      <c r="H76" s="165"/>
      <c r="I76" s="165"/>
      <c r="J76" s="167" t="s">
        <v>52</v>
      </c>
      <c r="K76" s="165"/>
      <c r="L76" s="62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</row>
    <row r="77" s="2" customFormat="1" ht="14.4" customHeight="1">
      <c r="A77" s="37"/>
      <c r="B77" s="169"/>
      <c r="C77" s="170"/>
      <c r="D77" s="170"/>
      <c r="E77" s="170"/>
      <c r="F77" s="170"/>
      <c r="G77" s="170"/>
      <c r="H77" s="170"/>
      <c r="I77" s="170"/>
      <c r="J77" s="170"/>
      <c r="K77" s="170"/>
      <c r="L77" s="62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</row>
    <row r="81" s="2" customFormat="1" ht="6.96" customHeight="1">
      <c r="A81" s="37"/>
      <c r="B81" s="171"/>
      <c r="C81" s="172"/>
      <c r="D81" s="172"/>
      <c r="E81" s="172"/>
      <c r="F81" s="172"/>
      <c r="G81" s="172"/>
      <c r="H81" s="172"/>
      <c r="I81" s="172"/>
      <c r="J81" s="172"/>
      <c r="K81" s="172"/>
      <c r="L81" s="62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</row>
    <row r="82" s="2" customFormat="1" ht="24.96" customHeight="1">
      <c r="A82" s="37"/>
      <c r="B82" s="38"/>
      <c r="C82" s="22" t="s">
        <v>106</v>
      </c>
      <c r="D82" s="39"/>
      <c r="E82" s="39"/>
      <c r="F82" s="39"/>
      <c r="G82" s="39"/>
      <c r="H82" s="39"/>
      <c r="I82" s="39"/>
      <c r="J82" s="39"/>
      <c r="K82" s="39"/>
      <c r="L82" s="62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</row>
    <row r="83" s="2" customFormat="1" ht="6.96" customHeight="1">
      <c r="A83" s="37"/>
      <c r="B83" s="38"/>
      <c r="C83" s="39"/>
      <c r="D83" s="39"/>
      <c r="E83" s="39"/>
      <c r="F83" s="39"/>
      <c r="G83" s="39"/>
      <c r="H83" s="39"/>
      <c r="I83" s="39"/>
      <c r="J83" s="39"/>
      <c r="K83" s="39"/>
      <c r="L83" s="62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</row>
    <row r="84" s="2" customFormat="1" ht="12" customHeight="1">
      <c r="A84" s="37"/>
      <c r="B84" s="38"/>
      <c r="C84" s="31" t="s">
        <v>16</v>
      </c>
      <c r="D84" s="39"/>
      <c r="E84" s="39"/>
      <c r="F84" s="39"/>
      <c r="G84" s="39"/>
      <c r="H84" s="39"/>
      <c r="I84" s="39"/>
      <c r="J84" s="39"/>
      <c r="K84" s="39"/>
      <c r="L84" s="62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</row>
    <row r="85" s="2" customFormat="1" ht="27" customHeight="1">
      <c r="A85" s="37"/>
      <c r="B85" s="38"/>
      <c r="C85" s="39"/>
      <c r="D85" s="39"/>
      <c r="E85" s="173" t="str">
        <f>E7</f>
        <v>Rekonstrukce MVN na pozemku p.č. 1360/4 v obci Nesměřice u Zruče nad Sázavou</v>
      </c>
      <c r="F85" s="31"/>
      <c r="G85" s="31"/>
      <c r="H85" s="31"/>
      <c r="I85" s="39"/>
      <c r="J85" s="39"/>
      <c r="K85" s="39"/>
      <c r="L85" s="62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</row>
    <row r="86" s="2" customFormat="1" ht="12" customHeight="1">
      <c r="A86" s="37"/>
      <c r="B86" s="38"/>
      <c r="C86" s="31" t="s">
        <v>104</v>
      </c>
      <c r="D86" s="39"/>
      <c r="E86" s="39"/>
      <c r="F86" s="39"/>
      <c r="G86" s="39"/>
      <c r="H86" s="39"/>
      <c r="I86" s="39"/>
      <c r="J86" s="39"/>
      <c r="K86" s="39"/>
      <c r="L86" s="62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</row>
    <row r="87" s="2" customFormat="1" ht="15.6" customHeight="1">
      <c r="A87" s="37"/>
      <c r="B87" s="38"/>
      <c r="C87" s="39"/>
      <c r="D87" s="39"/>
      <c r="E87" s="75" t="str">
        <f>E9</f>
        <v>7 - Dokončovací práce</v>
      </c>
      <c r="F87" s="39"/>
      <c r="G87" s="39"/>
      <c r="H87" s="39"/>
      <c r="I87" s="39"/>
      <c r="J87" s="39"/>
      <c r="K87" s="39"/>
      <c r="L87" s="62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</row>
    <row r="88" s="2" customFormat="1" ht="6.96" customHeight="1">
      <c r="A88" s="37"/>
      <c r="B88" s="38"/>
      <c r="C88" s="39"/>
      <c r="D88" s="39"/>
      <c r="E88" s="39"/>
      <c r="F88" s="39"/>
      <c r="G88" s="39"/>
      <c r="H88" s="39"/>
      <c r="I88" s="39"/>
      <c r="J88" s="39"/>
      <c r="K88" s="39"/>
      <c r="L88" s="62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</row>
    <row r="89" s="2" customFormat="1" ht="12" customHeight="1">
      <c r="A89" s="37"/>
      <c r="B89" s="38"/>
      <c r="C89" s="31" t="s">
        <v>20</v>
      </c>
      <c r="D89" s="39"/>
      <c r="E89" s="39"/>
      <c r="F89" s="26" t="str">
        <f>F12</f>
        <v>Nesměřice</v>
      </c>
      <c r="G89" s="39"/>
      <c r="H89" s="39"/>
      <c r="I89" s="31" t="s">
        <v>22</v>
      </c>
      <c r="J89" s="78" t="str">
        <f>IF(J12="","",J12)</f>
        <v>14. 9. 2023</v>
      </c>
      <c r="K89" s="39"/>
      <c r="L89" s="62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</row>
    <row r="90" s="2" customFormat="1" ht="6.96" customHeight="1">
      <c r="A90" s="37"/>
      <c r="B90" s="38"/>
      <c r="C90" s="39"/>
      <c r="D90" s="39"/>
      <c r="E90" s="39"/>
      <c r="F90" s="39"/>
      <c r="G90" s="39"/>
      <c r="H90" s="39"/>
      <c r="I90" s="39"/>
      <c r="J90" s="39"/>
      <c r="K90" s="39"/>
      <c r="L90" s="62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</row>
    <row r="91" s="2" customFormat="1" ht="26.4" customHeight="1">
      <c r="A91" s="37"/>
      <c r="B91" s="38"/>
      <c r="C91" s="31" t="s">
        <v>24</v>
      </c>
      <c r="D91" s="39"/>
      <c r="E91" s="39"/>
      <c r="F91" s="26" t="str">
        <f>E15</f>
        <v>Město Zruč nad Sázavou</v>
      </c>
      <c r="G91" s="39"/>
      <c r="H91" s="39"/>
      <c r="I91" s="31" t="s">
        <v>30</v>
      </c>
      <c r="J91" s="35" t="str">
        <f>E21</f>
        <v>VDG Projektování s.r.o.</v>
      </c>
      <c r="K91" s="39"/>
      <c r="L91" s="62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</row>
    <row r="92" s="2" customFormat="1" ht="15.6" customHeight="1">
      <c r="A92" s="37"/>
      <c r="B92" s="38"/>
      <c r="C92" s="31" t="s">
        <v>28</v>
      </c>
      <c r="D92" s="39"/>
      <c r="E92" s="39"/>
      <c r="F92" s="26" t="str">
        <f>IF(E18="","",E18)</f>
        <v>Vyplň údaj</v>
      </c>
      <c r="G92" s="39"/>
      <c r="H92" s="39"/>
      <c r="I92" s="31" t="s">
        <v>33</v>
      </c>
      <c r="J92" s="35" t="str">
        <f>E24</f>
        <v xml:space="preserve"> </v>
      </c>
      <c r="K92" s="39"/>
      <c r="L92" s="62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</row>
    <row r="93" s="2" customFormat="1" ht="10.32" customHeight="1">
      <c r="A93" s="37"/>
      <c r="B93" s="38"/>
      <c r="C93" s="39"/>
      <c r="D93" s="39"/>
      <c r="E93" s="39"/>
      <c r="F93" s="39"/>
      <c r="G93" s="39"/>
      <c r="H93" s="39"/>
      <c r="I93" s="39"/>
      <c r="J93" s="39"/>
      <c r="K93" s="39"/>
      <c r="L93" s="62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</row>
    <row r="94" s="2" customFormat="1" ht="29.28" customHeight="1">
      <c r="A94" s="37"/>
      <c r="B94" s="38"/>
      <c r="C94" s="174" t="s">
        <v>107</v>
      </c>
      <c r="D94" s="175"/>
      <c r="E94" s="175"/>
      <c r="F94" s="175"/>
      <c r="G94" s="175"/>
      <c r="H94" s="175"/>
      <c r="I94" s="175"/>
      <c r="J94" s="176" t="s">
        <v>108</v>
      </c>
      <c r="K94" s="175"/>
      <c r="L94" s="62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</row>
    <row r="95" s="2" customFormat="1" ht="10.32" customHeight="1">
      <c r="A95" s="37"/>
      <c r="B95" s="38"/>
      <c r="C95" s="39"/>
      <c r="D95" s="39"/>
      <c r="E95" s="39"/>
      <c r="F95" s="39"/>
      <c r="G95" s="39"/>
      <c r="H95" s="39"/>
      <c r="I95" s="39"/>
      <c r="J95" s="39"/>
      <c r="K95" s="39"/>
      <c r="L95" s="62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</row>
    <row r="96" s="2" customFormat="1" ht="22.8" customHeight="1">
      <c r="A96" s="37"/>
      <c r="B96" s="38"/>
      <c r="C96" s="177" t="s">
        <v>109</v>
      </c>
      <c r="D96" s="39"/>
      <c r="E96" s="39"/>
      <c r="F96" s="39"/>
      <c r="G96" s="39"/>
      <c r="H96" s="39"/>
      <c r="I96" s="39"/>
      <c r="J96" s="109">
        <f>J117</f>
        <v>0</v>
      </c>
      <c r="K96" s="39"/>
      <c r="L96" s="62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U96" s="16" t="s">
        <v>110</v>
      </c>
    </row>
    <row r="97" s="9" customFormat="1" ht="24.96" customHeight="1">
      <c r="A97" s="9"/>
      <c r="B97" s="178"/>
      <c r="C97" s="179"/>
      <c r="D97" s="180" t="s">
        <v>416</v>
      </c>
      <c r="E97" s="181"/>
      <c r="F97" s="181"/>
      <c r="G97" s="181"/>
      <c r="H97" s="181"/>
      <c r="I97" s="181"/>
      <c r="J97" s="182">
        <f>J118</f>
        <v>0</v>
      </c>
      <c r="K97" s="179"/>
      <c r="L97" s="183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2" customFormat="1" ht="21.84" customHeight="1">
      <c r="A98" s="37"/>
      <c r="B98" s="38"/>
      <c r="C98" s="39"/>
      <c r="D98" s="39"/>
      <c r="E98" s="39"/>
      <c r="F98" s="39"/>
      <c r="G98" s="39"/>
      <c r="H98" s="39"/>
      <c r="I98" s="39"/>
      <c r="J98" s="39"/>
      <c r="K98" s="39"/>
      <c r="L98" s="62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  <c r="AE98" s="37"/>
    </row>
    <row r="99" s="2" customFormat="1" ht="6.96" customHeight="1">
      <c r="A99" s="37"/>
      <c r="B99" s="65"/>
      <c r="C99" s="66"/>
      <c r="D99" s="66"/>
      <c r="E99" s="66"/>
      <c r="F99" s="66"/>
      <c r="G99" s="66"/>
      <c r="H99" s="66"/>
      <c r="I99" s="66"/>
      <c r="J99" s="66"/>
      <c r="K99" s="66"/>
      <c r="L99" s="62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37"/>
      <c r="AD99" s="37"/>
      <c r="AE99" s="37"/>
    </row>
    <row r="103" s="2" customFormat="1" ht="6.96" customHeight="1">
      <c r="A103" s="37"/>
      <c r="B103" s="67"/>
      <c r="C103" s="68"/>
      <c r="D103" s="68"/>
      <c r="E103" s="68"/>
      <c r="F103" s="68"/>
      <c r="G103" s="68"/>
      <c r="H103" s="68"/>
      <c r="I103" s="68"/>
      <c r="J103" s="68"/>
      <c r="K103" s="68"/>
      <c r="L103" s="62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  <c r="AE103" s="37"/>
    </row>
    <row r="104" s="2" customFormat="1" ht="24.96" customHeight="1">
      <c r="A104" s="37"/>
      <c r="B104" s="38"/>
      <c r="C104" s="22" t="s">
        <v>116</v>
      </c>
      <c r="D104" s="39"/>
      <c r="E104" s="39"/>
      <c r="F104" s="39"/>
      <c r="G104" s="39"/>
      <c r="H104" s="39"/>
      <c r="I104" s="39"/>
      <c r="J104" s="39"/>
      <c r="K104" s="39"/>
      <c r="L104" s="62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  <c r="AE104" s="37"/>
    </row>
    <row r="105" s="2" customFormat="1" ht="6.96" customHeight="1">
      <c r="A105" s="37"/>
      <c r="B105" s="38"/>
      <c r="C105" s="39"/>
      <c r="D105" s="39"/>
      <c r="E105" s="39"/>
      <c r="F105" s="39"/>
      <c r="G105" s="39"/>
      <c r="H105" s="39"/>
      <c r="I105" s="39"/>
      <c r="J105" s="39"/>
      <c r="K105" s="39"/>
      <c r="L105" s="62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  <c r="AE105" s="37"/>
    </row>
    <row r="106" s="2" customFormat="1" ht="12" customHeight="1">
      <c r="A106" s="37"/>
      <c r="B106" s="38"/>
      <c r="C106" s="31" t="s">
        <v>16</v>
      </c>
      <c r="D106" s="39"/>
      <c r="E106" s="39"/>
      <c r="F106" s="39"/>
      <c r="G106" s="39"/>
      <c r="H106" s="39"/>
      <c r="I106" s="39"/>
      <c r="J106" s="39"/>
      <c r="K106" s="39"/>
      <c r="L106" s="62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  <c r="AE106" s="37"/>
    </row>
    <row r="107" s="2" customFormat="1" ht="27" customHeight="1">
      <c r="A107" s="37"/>
      <c r="B107" s="38"/>
      <c r="C107" s="39"/>
      <c r="D107" s="39"/>
      <c r="E107" s="173" t="str">
        <f>E7</f>
        <v>Rekonstrukce MVN na pozemku p.č. 1360/4 v obci Nesměřice u Zruče nad Sázavou</v>
      </c>
      <c r="F107" s="31"/>
      <c r="G107" s="31"/>
      <c r="H107" s="31"/>
      <c r="I107" s="39"/>
      <c r="J107" s="39"/>
      <c r="K107" s="39"/>
      <c r="L107" s="62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  <c r="AE107" s="37"/>
    </row>
    <row r="108" s="2" customFormat="1" ht="12" customHeight="1">
      <c r="A108" s="37"/>
      <c r="B108" s="38"/>
      <c r="C108" s="31" t="s">
        <v>104</v>
      </c>
      <c r="D108" s="39"/>
      <c r="E108" s="39"/>
      <c r="F108" s="39"/>
      <c r="G108" s="39"/>
      <c r="H108" s="39"/>
      <c r="I108" s="39"/>
      <c r="J108" s="39"/>
      <c r="K108" s="39"/>
      <c r="L108" s="62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  <c r="AE108" s="37"/>
    </row>
    <row r="109" s="2" customFormat="1" ht="15.6" customHeight="1">
      <c r="A109" s="37"/>
      <c r="B109" s="38"/>
      <c r="C109" s="39"/>
      <c r="D109" s="39"/>
      <c r="E109" s="75" t="str">
        <f>E9</f>
        <v>7 - Dokončovací práce</v>
      </c>
      <c r="F109" s="39"/>
      <c r="G109" s="39"/>
      <c r="H109" s="39"/>
      <c r="I109" s="39"/>
      <c r="J109" s="39"/>
      <c r="K109" s="39"/>
      <c r="L109" s="62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  <c r="AE109" s="37"/>
    </row>
    <row r="110" s="2" customFormat="1" ht="6.96" customHeight="1">
      <c r="A110" s="37"/>
      <c r="B110" s="38"/>
      <c r="C110" s="39"/>
      <c r="D110" s="39"/>
      <c r="E110" s="39"/>
      <c r="F110" s="39"/>
      <c r="G110" s="39"/>
      <c r="H110" s="39"/>
      <c r="I110" s="39"/>
      <c r="J110" s="39"/>
      <c r="K110" s="39"/>
      <c r="L110" s="62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  <c r="AE110" s="37"/>
    </row>
    <row r="111" s="2" customFormat="1" ht="12" customHeight="1">
      <c r="A111" s="37"/>
      <c r="B111" s="38"/>
      <c r="C111" s="31" t="s">
        <v>20</v>
      </c>
      <c r="D111" s="39"/>
      <c r="E111" s="39"/>
      <c r="F111" s="26" t="str">
        <f>F12</f>
        <v>Nesměřice</v>
      </c>
      <c r="G111" s="39"/>
      <c r="H111" s="39"/>
      <c r="I111" s="31" t="s">
        <v>22</v>
      </c>
      <c r="J111" s="78" t="str">
        <f>IF(J12="","",J12)</f>
        <v>14. 9. 2023</v>
      </c>
      <c r="K111" s="39"/>
      <c r="L111" s="62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  <c r="AE111" s="37"/>
    </row>
    <row r="112" s="2" customFormat="1" ht="6.96" customHeight="1">
      <c r="A112" s="37"/>
      <c r="B112" s="38"/>
      <c r="C112" s="39"/>
      <c r="D112" s="39"/>
      <c r="E112" s="39"/>
      <c r="F112" s="39"/>
      <c r="G112" s="39"/>
      <c r="H112" s="39"/>
      <c r="I112" s="39"/>
      <c r="J112" s="39"/>
      <c r="K112" s="39"/>
      <c r="L112" s="62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  <c r="AE112" s="37"/>
    </row>
    <row r="113" s="2" customFormat="1" ht="26.4" customHeight="1">
      <c r="A113" s="37"/>
      <c r="B113" s="38"/>
      <c r="C113" s="31" t="s">
        <v>24</v>
      </c>
      <c r="D113" s="39"/>
      <c r="E113" s="39"/>
      <c r="F113" s="26" t="str">
        <f>E15</f>
        <v>Město Zruč nad Sázavou</v>
      </c>
      <c r="G113" s="39"/>
      <c r="H113" s="39"/>
      <c r="I113" s="31" t="s">
        <v>30</v>
      </c>
      <c r="J113" s="35" t="str">
        <f>E21</f>
        <v>VDG Projektování s.r.o.</v>
      </c>
      <c r="K113" s="39"/>
      <c r="L113" s="62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  <c r="AE113" s="37"/>
    </row>
    <row r="114" s="2" customFormat="1" ht="15.6" customHeight="1">
      <c r="A114" s="37"/>
      <c r="B114" s="38"/>
      <c r="C114" s="31" t="s">
        <v>28</v>
      </c>
      <c r="D114" s="39"/>
      <c r="E114" s="39"/>
      <c r="F114" s="26" t="str">
        <f>IF(E18="","",E18)</f>
        <v>Vyplň údaj</v>
      </c>
      <c r="G114" s="39"/>
      <c r="H114" s="39"/>
      <c r="I114" s="31" t="s">
        <v>33</v>
      </c>
      <c r="J114" s="35" t="str">
        <f>E24</f>
        <v xml:space="preserve"> </v>
      </c>
      <c r="K114" s="39"/>
      <c r="L114" s="62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  <c r="AE114" s="37"/>
    </row>
    <row r="115" s="2" customFormat="1" ht="10.32" customHeight="1">
      <c r="A115" s="37"/>
      <c r="B115" s="38"/>
      <c r="C115" s="39"/>
      <c r="D115" s="39"/>
      <c r="E115" s="39"/>
      <c r="F115" s="39"/>
      <c r="G115" s="39"/>
      <c r="H115" s="39"/>
      <c r="I115" s="39"/>
      <c r="J115" s="39"/>
      <c r="K115" s="39"/>
      <c r="L115" s="62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  <c r="AE115" s="37"/>
    </row>
    <row r="116" s="11" customFormat="1" ht="29.28" customHeight="1">
      <c r="A116" s="190"/>
      <c r="B116" s="191"/>
      <c r="C116" s="192" t="s">
        <v>117</v>
      </c>
      <c r="D116" s="193" t="s">
        <v>61</v>
      </c>
      <c r="E116" s="193" t="s">
        <v>57</v>
      </c>
      <c r="F116" s="193" t="s">
        <v>58</v>
      </c>
      <c r="G116" s="193" t="s">
        <v>118</v>
      </c>
      <c r="H116" s="193" t="s">
        <v>119</v>
      </c>
      <c r="I116" s="193" t="s">
        <v>120</v>
      </c>
      <c r="J116" s="194" t="s">
        <v>108</v>
      </c>
      <c r="K116" s="195" t="s">
        <v>121</v>
      </c>
      <c r="L116" s="196"/>
      <c r="M116" s="99" t="s">
        <v>1</v>
      </c>
      <c r="N116" s="100" t="s">
        <v>40</v>
      </c>
      <c r="O116" s="100" t="s">
        <v>122</v>
      </c>
      <c r="P116" s="100" t="s">
        <v>123</v>
      </c>
      <c r="Q116" s="100" t="s">
        <v>124</v>
      </c>
      <c r="R116" s="100" t="s">
        <v>125</v>
      </c>
      <c r="S116" s="100" t="s">
        <v>126</v>
      </c>
      <c r="T116" s="101" t="s">
        <v>127</v>
      </c>
      <c r="U116" s="190"/>
      <c r="V116" s="190"/>
      <c r="W116" s="190"/>
      <c r="X116" s="190"/>
      <c r="Y116" s="190"/>
      <c r="Z116" s="190"/>
      <c r="AA116" s="190"/>
      <c r="AB116" s="190"/>
      <c r="AC116" s="190"/>
      <c r="AD116" s="190"/>
      <c r="AE116" s="190"/>
    </row>
    <row r="117" s="2" customFormat="1" ht="22.8" customHeight="1">
      <c r="A117" s="37"/>
      <c r="B117" s="38"/>
      <c r="C117" s="106" t="s">
        <v>128</v>
      </c>
      <c r="D117" s="39"/>
      <c r="E117" s="39"/>
      <c r="F117" s="39"/>
      <c r="G117" s="39"/>
      <c r="H117" s="39"/>
      <c r="I117" s="39"/>
      <c r="J117" s="197">
        <f>BK117</f>
        <v>0</v>
      </c>
      <c r="K117" s="39"/>
      <c r="L117" s="43"/>
      <c r="M117" s="102"/>
      <c r="N117" s="198"/>
      <c r="O117" s="103"/>
      <c r="P117" s="199">
        <f>P118</f>
        <v>0</v>
      </c>
      <c r="Q117" s="103"/>
      <c r="R117" s="199">
        <f>R118</f>
        <v>0</v>
      </c>
      <c r="S117" s="103"/>
      <c r="T117" s="200">
        <f>T118</f>
        <v>0</v>
      </c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  <c r="AE117" s="37"/>
      <c r="AT117" s="16" t="s">
        <v>75</v>
      </c>
      <c r="AU117" s="16" t="s">
        <v>110</v>
      </c>
      <c r="BK117" s="201">
        <f>BK118</f>
        <v>0</v>
      </c>
    </row>
    <row r="118" s="12" customFormat="1" ht="25.92" customHeight="1">
      <c r="A118" s="12"/>
      <c r="B118" s="202"/>
      <c r="C118" s="203"/>
      <c r="D118" s="204" t="s">
        <v>75</v>
      </c>
      <c r="E118" s="205" t="s">
        <v>417</v>
      </c>
      <c r="F118" s="205" t="s">
        <v>187</v>
      </c>
      <c r="G118" s="203"/>
      <c r="H118" s="203"/>
      <c r="I118" s="206"/>
      <c r="J118" s="207">
        <f>BK118</f>
        <v>0</v>
      </c>
      <c r="K118" s="203"/>
      <c r="L118" s="208"/>
      <c r="M118" s="209"/>
      <c r="N118" s="210"/>
      <c r="O118" s="210"/>
      <c r="P118" s="211">
        <f>SUM(P119:P125)</f>
        <v>0</v>
      </c>
      <c r="Q118" s="210"/>
      <c r="R118" s="211">
        <f>SUM(R119:R125)</f>
        <v>0</v>
      </c>
      <c r="S118" s="210"/>
      <c r="T118" s="212">
        <f>SUM(T119:T125)</f>
        <v>0</v>
      </c>
      <c r="U118" s="12"/>
      <c r="V118" s="12"/>
      <c r="W118" s="12"/>
      <c r="X118" s="12"/>
      <c r="Y118" s="12"/>
      <c r="Z118" s="12"/>
      <c r="AA118" s="12"/>
      <c r="AB118" s="12"/>
      <c r="AC118" s="12"/>
      <c r="AD118" s="12"/>
      <c r="AE118" s="12"/>
      <c r="AR118" s="213" t="s">
        <v>94</v>
      </c>
      <c r="AT118" s="214" t="s">
        <v>75</v>
      </c>
      <c r="AU118" s="214" t="s">
        <v>76</v>
      </c>
      <c r="AY118" s="213" t="s">
        <v>131</v>
      </c>
      <c r="BK118" s="215">
        <f>SUM(BK119:BK125)</f>
        <v>0</v>
      </c>
    </row>
    <row r="119" s="2" customFormat="1" ht="14.4" customHeight="1">
      <c r="A119" s="37"/>
      <c r="B119" s="38"/>
      <c r="C119" s="254" t="s">
        <v>81</v>
      </c>
      <c r="D119" s="254" t="s">
        <v>196</v>
      </c>
      <c r="E119" s="255" t="s">
        <v>8</v>
      </c>
      <c r="F119" s="256" t="s">
        <v>418</v>
      </c>
      <c r="G119" s="257" t="s">
        <v>1</v>
      </c>
      <c r="H119" s="258">
        <v>1</v>
      </c>
      <c r="I119" s="259"/>
      <c r="J119" s="260">
        <f>ROUND(I119*H119,2)</f>
        <v>0</v>
      </c>
      <c r="K119" s="261"/>
      <c r="L119" s="262"/>
      <c r="M119" s="263" t="s">
        <v>1</v>
      </c>
      <c r="N119" s="264" t="s">
        <v>41</v>
      </c>
      <c r="O119" s="90"/>
      <c r="P119" s="228">
        <f>O119*H119</f>
        <v>0</v>
      </c>
      <c r="Q119" s="228">
        <v>0</v>
      </c>
      <c r="R119" s="228">
        <f>Q119*H119</f>
        <v>0</v>
      </c>
      <c r="S119" s="228">
        <v>0</v>
      </c>
      <c r="T119" s="229">
        <f>S119*H119</f>
        <v>0</v>
      </c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  <c r="AE119" s="37"/>
      <c r="AR119" s="230" t="s">
        <v>175</v>
      </c>
      <c r="AT119" s="230" t="s">
        <v>196</v>
      </c>
      <c r="AU119" s="230" t="s">
        <v>81</v>
      </c>
      <c r="AY119" s="16" t="s">
        <v>131</v>
      </c>
      <c r="BE119" s="231">
        <f>IF(N119="základní",J119,0)</f>
        <v>0</v>
      </c>
      <c r="BF119" s="231">
        <f>IF(N119="snížená",J119,0)</f>
        <v>0</v>
      </c>
      <c r="BG119" s="231">
        <f>IF(N119="zákl. přenesená",J119,0)</f>
        <v>0</v>
      </c>
      <c r="BH119" s="231">
        <f>IF(N119="sníž. přenesená",J119,0)</f>
        <v>0</v>
      </c>
      <c r="BI119" s="231">
        <f>IF(N119="nulová",J119,0)</f>
        <v>0</v>
      </c>
      <c r="BJ119" s="16" t="s">
        <v>81</v>
      </c>
      <c r="BK119" s="231">
        <f>ROUND(I119*H119,2)</f>
        <v>0</v>
      </c>
      <c r="BL119" s="16" t="s">
        <v>91</v>
      </c>
      <c r="BM119" s="230" t="s">
        <v>419</v>
      </c>
    </row>
    <row r="120" s="2" customFormat="1" ht="14.4" customHeight="1">
      <c r="A120" s="37"/>
      <c r="B120" s="38"/>
      <c r="C120" s="254" t="s">
        <v>85</v>
      </c>
      <c r="D120" s="254" t="s">
        <v>196</v>
      </c>
      <c r="E120" s="255" t="s">
        <v>420</v>
      </c>
      <c r="F120" s="256" t="s">
        <v>421</v>
      </c>
      <c r="G120" s="257" t="s">
        <v>217</v>
      </c>
      <c r="H120" s="258">
        <v>1</v>
      </c>
      <c r="I120" s="259"/>
      <c r="J120" s="260">
        <f>ROUND(I120*H120,2)</f>
        <v>0</v>
      </c>
      <c r="K120" s="261"/>
      <c r="L120" s="262"/>
      <c r="M120" s="263" t="s">
        <v>1</v>
      </c>
      <c r="N120" s="264" t="s">
        <v>41</v>
      </c>
      <c r="O120" s="90"/>
      <c r="P120" s="228">
        <f>O120*H120</f>
        <v>0</v>
      </c>
      <c r="Q120" s="228">
        <v>0</v>
      </c>
      <c r="R120" s="228">
        <f>Q120*H120</f>
        <v>0</v>
      </c>
      <c r="S120" s="228">
        <v>0</v>
      </c>
      <c r="T120" s="229">
        <f>S120*H120</f>
        <v>0</v>
      </c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  <c r="AE120" s="37"/>
      <c r="AR120" s="230" t="s">
        <v>223</v>
      </c>
      <c r="AT120" s="230" t="s">
        <v>196</v>
      </c>
      <c r="AU120" s="230" t="s">
        <v>81</v>
      </c>
      <c r="AY120" s="16" t="s">
        <v>131</v>
      </c>
      <c r="BE120" s="231">
        <f>IF(N120="základní",J120,0)</f>
        <v>0</v>
      </c>
      <c r="BF120" s="231">
        <f>IF(N120="snížená",J120,0)</f>
        <v>0</v>
      </c>
      <c r="BG120" s="231">
        <f>IF(N120="zákl. přenesená",J120,0)</f>
        <v>0</v>
      </c>
      <c r="BH120" s="231">
        <f>IF(N120="sníž. přenesená",J120,0)</f>
        <v>0</v>
      </c>
      <c r="BI120" s="231">
        <f>IF(N120="nulová",J120,0)</f>
        <v>0</v>
      </c>
      <c r="BJ120" s="16" t="s">
        <v>81</v>
      </c>
      <c r="BK120" s="231">
        <f>ROUND(I120*H120,2)</f>
        <v>0</v>
      </c>
      <c r="BL120" s="16" t="s">
        <v>223</v>
      </c>
      <c r="BM120" s="230" t="s">
        <v>422</v>
      </c>
    </row>
    <row r="121" s="13" customFormat="1">
      <c r="A121" s="13"/>
      <c r="B121" s="232"/>
      <c r="C121" s="233"/>
      <c r="D121" s="234" t="s">
        <v>139</v>
      </c>
      <c r="E121" s="235" t="s">
        <v>1</v>
      </c>
      <c r="F121" s="236" t="s">
        <v>81</v>
      </c>
      <c r="G121" s="233"/>
      <c r="H121" s="237">
        <v>1</v>
      </c>
      <c r="I121" s="238"/>
      <c r="J121" s="233"/>
      <c r="K121" s="233"/>
      <c r="L121" s="239"/>
      <c r="M121" s="240"/>
      <c r="N121" s="241"/>
      <c r="O121" s="241"/>
      <c r="P121" s="241"/>
      <c r="Q121" s="241"/>
      <c r="R121" s="241"/>
      <c r="S121" s="241"/>
      <c r="T121" s="242"/>
      <c r="U121" s="13"/>
      <c r="V121" s="13"/>
      <c r="W121" s="13"/>
      <c r="X121" s="13"/>
      <c r="Y121" s="13"/>
      <c r="Z121" s="13"/>
      <c r="AA121" s="13"/>
      <c r="AB121" s="13"/>
      <c r="AC121" s="13"/>
      <c r="AD121" s="13"/>
      <c r="AE121" s="13"/>
      <c r="AT121" s="243" t="s">
        <v>139</v>
      </c>
      <c r="AU121" s="243" t="s">
        <v>81</v>
      </c>
      <c r="AV121" s="13" t="s">
        <v>85</v>
      </c>
      <c r="AW121" s="13" t="s">
        <v>32</v>
      </c>
      <c r="AX121" s="13" t="s">
        <v>81</v>
      </c>
      <c r="AY121" s="243" t="s">
        <v>131</v>
      </c>
    </row>
    <row r="122" s="2" customFormat="1" ht="14.4" customHeight="1">
      <c r="A122" s="37"/>
      <c r="B122" s="38"/>
      <c r="C122" s="254" t="s">
        <v>88</v>
      </c>
      <c r="D122" s="254" t="s">
        <v>196</v>
      </c>
      <c r="E122" s="255" t="s">
        <v>423</v>
      </c>
      <c r="F122" s="256" t="s">
        <v>424</v>
      </c>
      <c r="G122" s="257" t="s">
        <v>217</v>
      </c>
      <c r="H122" s="258">
        <v>1</v>
      </c>
      <c r="I122" s="259"/>
      <c r="J122" s="260">
        <f>ROUND(I122*H122,2)</f>
        <v>0</v>
      </c>
      <c r="K122" s="261"/>
      <c r="L122" s="262"/>
      <c r="M122" s="263" t="s">
        <v>1</v>
      </c>
      <c r="N122" s="264" t="s">
        <v>41</v>
      </c>
      <c r="O122" s="90"/>
      <c r="P122" s="228">
        <f>O122*H122</f>
        <v>0</v>
      </c>
      <c r="Q122" s="228">
        <v>0</v>
      </c>
      <c r="R122" s="228">
        <f>Q122*H122</f>
        <v>0</v>
      </c>
      <c r="S122" s="228">
        <v>0</v>
      </c>
      <c r="T122" s="229">
        <f>S122*H122</f>
        <v>0</v>
      </c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  <c r="AE122" s="37"/>
      <c r="AR122" s="230" t="s">
        <v>223</v>
      </c>
      <c r="AT122" s="230" t="s">
        <v>196</v>
      </c>
      <c r="AU122" s="230" t="s">
        <v>81</v>
      </c>
      <c r="AY122" s="16" t="s">
        <v>131</v>
      </c>
      <c r="BE122" s="231">
        <f>IF(N122="základní",J122,0)</f>
        <v>0</v>
      </c>
      <c r="BF122" s="231">
        <f>IF(N122="snížená",J122,0)</f>
        <v>0</v>
      </c>
      <c r="BG122" s="231">
        <f>IF(N122="zákl. přenesená",J122,0)</f>
        <v>0</v>
      </c>
      <c r="BH122" s="231">
        <f>IF(N122="sníž. přenesená",J122,0)</f>
        <v>0</v>
      </c>
      <c r="BI122" s="231">
        <f>IF(N122="nulová",J122,0)</f>
        <v>0</v>
      </c>
      <c r="BJ122" s="16" t="s">
        <v>81</v>
      </c>
      <c r="BK122" s="231">
        <f>ROUND(I122*H122,2)</f>
        <v>0</v>
      </c>
      <c r="BL122" s="16" t="s">
        <v>223</v>
      </c>
      <c r="BM122" s="230" t="s">
        <v>425</v>
      </c>
    </row>
    <row r="123" s="13" customFormat="1">
      <c r="A123" s="13"/>
      <c r="B123" s="232"/>
      <c r="C123" s="233"/>
      <c r="D123" s="234" t="s">
        <v>139</v>
      </c>
      <c r="E123" s="235" t="s">
        <v>1</v>
      </c>
      <c r="F123" s="236" t="s">
        <v>81</v>
      </c>
      <c r="G123" s="233"/>
      <c r="H123" s="237">
        <v>1</v>
      </c>
      <c r="I123" s="238"/>
      <c r="J123" s="233"/>
      <c r="K123" s="233"/>
      <c r="L123" s="239"/>
      <c r="M123" s="240"/>
      <c r="N123" s="241"/>
      <c r="O123" s="241"/>
      <c r="P123" s="241"/>
      <c r="Q123" s="241"/>
      <c r="R123" s="241"/>
      <c r="S123" s="241"/>
      <c r="T123" s="242"/>
      <c r="U123" s="13"/>
      <c r="V123" s="13"/>
      <c r="W123" s="13"/>
      <c r="X123" s="13"/>
      <c r="Y123" s="13"/>
      <c r="Z123" s="13"/>
      <c r="AA123" s="13"/>
      <c r="AB123" s="13"/>
      <c r="AC123" s="13"/>
      <c r="AD123" s="13"/>
      <c r="AE123" s="13"/>
      <c r="AT123" s="243" t="s">
        <v>139</v>
      </c>
      <c r="AU123" s="243" t="s">
        <v>81</v>
      </c>
      <c r="AV123" s="13" t="s">
        <v>85</v>
      </c>
      <c r="AW123" s="13" t="s">
        <v>32</v>
      </c>
      <c r="AX123" s="13" t="s">
        <v>81</v>
      </c>
      <c r="AY123" s="243" t="s">
        <v>131</v>
      </c>
    </row>
    <row r="124" s="14" customFormat="1">
      <c r="A124" s="14"/>
      <c r="B124" s="244"/>
      <c r="C124" s="245"/>
      <c r="D124" s="234" t="s">
        <v>139</v>
      </c>
      <c r="E124" s="246" t="s">
        <v>1</v>
      </c>
      <c r="F124" s="247" t="s">
        <v>426</v>
      </c>
      <c r="G124" s="245"/>
      <c r="H124" s="246" t="s">
        <v>1</v>
      </c>
      <c r="I124" s="248"/>
      <c r="J124" s="245"/>
      <c r="K124" s="245"/>
      <c r="L124" s="249"/>
      <c r="M124" s="250"/>
      <c r="N124" s="251"/>
      <c r="O124" s="251"/>
      <c r="P124" s="251"/>
      <c r="Q124" s="251"/>
      <c r="R124" s="251"/>
      <c r="S124" s="251"/>
      <c r="T124" s="252"/>
      <c r="U124" s="14"/>
      <c r="V124" s="14"/>
      <c r="W124" s="14"/>
      <c r="X124" s="14"/>
      <c r="Y124" s="14"/>
      <c r="Z124" s="14"/>
      <c r="AA124" s="14"/>
      <c r="AB124" s="14"/>
      <c r="AC124" s="14"/>
      <c r="AD124" s="14"/>
      <c r="AE124" s="14"/>
      <c r="AT124" s="253" t="s">
        <v>139</v>
      </c>
      <c r="AU124" s="253" t="s">
        <v>81</v>
      </c>
      <c r="AV124" s="14" t="s">
        <v>81</v>
      </c>
      <c r="AW124" s="14" t="s">
        <v>32</v>
      </c>
      <c r="AX124" s="14" t="s">
        <v>76</v>
      </c>
      <c r="AY124" s="253" t="s">
        <v>131</v>
      </c>
    </row>
    <row r="125" s="2" customFormat="1" ht="91.8" customHeight="1">
      <c r="A125" s="37"/>
      <c r="B125" s="38"/>
      <c r="C125" s="218" t="s">
        <v>91</v>
      </c>
      <c r="D125" s="218" t="s">
        <v>134</v>
      </c>
      <c r="E125" s="219" t="s">
        <v>427</v>
      </c>
      <c r="F125" s="220" t="s">
        <v>428</v>
      </c>
      <c r="G125" s="221" t="s">
        <v>160</v>
      </c>
      <c r="H125" s="222">
        <v>1</v>
      </c>
      <c r="I125" s="223"/>
      <c r="J125" s="224">
        <f>ROUND(I125*H125,2)</f>
        <v>0</v>
      </c>
      <c r="K125" s="225"/>
      <c r="L125" s="43"/>
      <c r="M125" s="270" t="s">
        <v>1</v>
      </c>
      <c r="N125" s="271" t="s">
        <v>41</v>
      </c>
      <c r="O125" s="267"/>
      <c r="P125" s="268">
        <f>O125*H125</f>
        <v>0</v>
      </c>
      <c r="Q125" s="268">
        <v>0</v>
      </c>
      <c r="R125" s="268">
        <f>Q125*H125</f>
        <v>0</v>
      </c>
      <c r="S125" s="268">
        <v>0</v>
      </c>
      <c r="T125" s="269">
        <f>S125*H125</f>
        <v>0</v>
      </c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  <c r="AE125" s="37"/>
      <c r="AR125" s="230" t="s">
        <v>429</v>
      </c>
      <c r="AT125" s="230" t="s">
        <v>134</v>
      </c>
      <c r="AU125" s="230" t="s">
        <v>81</v>
      </c>
      <c r="AY125" s="16" t="s">
        <v>131</v>
      </c>
      <c r="BE125" s="231">
        <f>IF(N125="základní",J125,0)</f>
        <v>0</v>
      </c>
      <c r="BF125" s="231">
        <f>IF(N125="snížená",J125,0)</f>
        <v>0</v>
      </c>
      <c r="BG125" s="231">
        <f>IF(N125="zákl. přenesená",J125,0)</f>
        <v>0</v>
      </c>
      <c r="BH125" s="231">
        <f>IF(N125="sníž. přenesená",J125,0)</f>
        <v>0</v>
      </c>
      <c r="BI125" s="231">
        <f>IF(N125="nulová",J125,0)</f>
        <v>0</v>
      </c>
      <c r="BJ125" s="16" t="s">
        <v>81</v>
      </c>
      <c r="BK125" s="231">
        <f>ROUND(I125*H125,2)</f>
        <v>0</v>
      </c>
      <c r="BL125" s="16" t="s">
        <v>429</v>
      </c>
      <c r="BM125" s="230" t="s">
        <v>430</v>
      </c>
    </row>
    <row r="126" s="2" customFormat="1" ht="6.96" customHeight="1">
      <c r="A126" s="37"/>
      <c r="B126" s="65"/>
      <c r="C126" s="66"/>
      <c r="D126" s="66"/>
      <c r="E126" s="66"/>
      <c r="F126" s="66"/>
      <c r="G126" s="66"/>
      <c r="H126" s="66"/>
      <c r="I126" s="66"/>
      <c r="J126" s="66"/>
      <c r="K126" s="66"/>
      <c r="L126" s="43"/>
      <c r="M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  <c r="AE126" s="37"/>
    </row>
  </sheetData>
  <sheetProtection sheet="1" autoFilter="0" formatColumns="0" formatRows="0" objects="1" scenarios="1" spinCount="100000" saltValue="rwY9xQZagmFRq6wCPRR7lsJ9Ff6cW/cdo14ZmuESKpGXCn3Si7EWwm7z9ZOyXceLmJu0xmLQlkhmxET5jNmUTw==" hashValue="oBipt5VLXilByo8TTs5S575pOmmSDwPcdJWmBfosTmuLwXDSccj7ypJOUshqoPVrfNN1afVS3CJcYCb8D0M++w==" algorithmName="SHA-512" password="CC35"/>
  <autoFilter ref="C116:K125"/>
  <mergeCells count="9">
    <mergeCell ref="E7:H7"/>
    <mergeCell ref="E9:H9"/>
    <mergeCell ref="E18:H18"/>
    <mergeCell ref="E27:H27"/>
    <mergeCell ref="E85:H85"/>
    <mergeCell ref="E87:H87"/>
    <mergeCell ref="E107:H107"/>
    <mergeCell ref="E109:H109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Hynek\Hynek13</dc:creator>
  <cp:lastModifiedBy>Hynek\Hynek13</cp:lastModifiedBy>
  <dcterms:created xsi:type="dcterms:W3CDTF">2024-10-10T05:23:08Z</dcterms:created>
  <dcterms:modified xsi:type="dcterms:W3CDTF">2024-10-10T05:23:18Z</dcterms:modified>
</cp:coreProperties>
</file>