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0" windowHeight="0"/>
  </bookViews>
  <sheets>
    <sheet name="Rekapitulace stavby" sheetId="1" r:id="rId1"/>
    <sheet name="1 - Přípravné práce" sheetId="2" r:id="rId2"/>
    <sheet name="2 - Výstavba manipulačníh..." sheetId="3" r:id="rId3"/>
    <sheet name="3 - Vyspravení praskliny ..." sheetId="4" r:id="rId4"/>
    <sheet name="4 - Zábradlí na nádrži a ..." sheetId="5" r:id="rId5"/>
    <sheet name="5 - Sanace betonových ploch" sheetId="6" r:id="rId6"/>
    <sheet name="6 - Sadové úpravy" sheetId="7" r:id="rId7"/>
    <sheet name="7 - Dokončovací práce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'1 - Přípravné práce'!$C$120:$K$165</definedName>
    <definedName name="_xlnm.Print_Area" localSheetId="1">'1 - Přípravné práce'!$C$4:$J$76,'1 - Přípravné práce'!$C$82:$J$102,'1 - Přípravné práce'!$C$108:$J$165</definedName>
    <definedName name="_xlnm.Print_Titles" localSheetId="1">'1 - Přípravné práce'!$120:$120</definedName>
    <definedName name="_xlnm._FilterDatabase" localSheetId="2" hidden="1">'2 - Výstavba manipulačníh...'!$C$124:$K$190</definedName>
    <definedName name="_xlnm.Print_Area" localSheetId="2">'2 - Výstavba manipulačníh...'!$C$4:$J$76,'2 - Výstavba manipulačníh...'!$C$82:$J$106,'2 - Výstavba manipulačníh...'!$C$112:$J$190</definedName>
    <definedName name="_xlnm.Print_Titles" localSheetId="2">'2 - Výstavba manipulačníh...'!$124:$124</definedName>
    <definedName name="_xlnm._FilterDatabase" localSheetId="3" hidden="1">'3 - Vyspravení praskliny ...'!$C$120:$K$138</definedName>
    <definedName name="_xlnm.Print_Area" localSheetId="3">'3 - Vyspravení praskliny ...'!$C$4:$J$76,'3 - Vyspravení praskliny ...'!$C$82:$J$102,'3 - Vyspravení praskliny ...'!$C$108:$J$138</definedName>
    <definedName name="_xlnm.Print_Titles" localSheetId="3">'3 - Vyspravení praskliny ...'!$120:$120</definedName>
    <definedName name="_xlnm._FilterDatabase" localSheetId="4" hidden="1">'4 - Zábradlí na nádrži a ...'!$C$117:$K$136</definedName>
    <definedName name="_xlnm.Print_Area" localSheetId="4">'4 - Zábradlí na nádrži a ...'!$C$4:$J$76,'4 - Zábradlí na nádrži a ...'!$C$82:$J$99,'4 - Zábradlí na nádrži a ...'!$C$105:$J$136</definedName>
    <definedName name="_xlnm.Print_Titles" localSheetId="4">'4 - Zábradlí na nádrži a ...'!$117:$117</definedName>
    <definedName name="_xlnm._FilterDatabase" localSheetId="5" hidden="1">'5 - Sanace betonových ploch'!$C$121:$K$149</definedName>
    <definedName name="_xlnm.Print_Area" localSheetId="5">'5 - Sanace betonových ploch'!$C$4:$J$76,'5 - Sanace betonových ploch'!$C$82:$J$103,'5 - Sanace betonových ploch'!$C$109:$J$149</definedName>
    <definedName name="_xlnm.Print_Titles" localSheetId="5">'5 - Sanace betonových ploch'!$121:$121</definedName>
    <definedName name="_xlnm._FilterDatabase" localSheetId="6" hidden="1">'6 - Sadové úpravy'!$C$117:$K$126</definedName>
    <definedName name="_xlnm.Print_Area" localSheetId="6">'6 - Sadové úpravy'!$C$4:$J$76,'6 - Sadové úpravy'!$C$82:$J$99,'6 - Sadové úpravy'!$C$105:$J$126</definedName>
    <definedName name="_xlnm.Print_Titles" localSheetId="6">'6 - Sadové úpravy'!$117:$117</definedName>
    <definedName name="_xlnm._FilterDatabase" localSheetId="7" hidden="1">'7 - Dokončovací práce'!$C$116:$K$125</definedName>
    <definedName name="_xlnm.Print_Area" localSheetId="7">'7 - Dokončovací práce'!$C$4:$J$76,'7 - Dokončovací práce'!$C$82:$J$98,'7 - Dokončovací práce'!$C$104:$J$125</definedName>
    <definedName name="_xlnm.Print_Titles" localSheetId="7">'7 - Dokončovací práce'!$116:$116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85"/>
  <c i="7" r="J37"/>
  <c r="J36"/>
  <c i="1" r="AY100"/>
  <c i="7" r="J35"/>
  <c i="1" r="AX100"/>
  <c i="7" r="BI124"/>
  <c r="BH124"/>
  <c r="BG124"/>
  <c r="BF124"/>
  <c r="T124"/>
  <c r="R124"/>
  <c r="P124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89"/>
  <c r="E7"/>
  <c r="E108"/>
  <c i="6" r="J37"/>
  <c r="J36"/>
  <c i="1" r="AY99"/>
  <c i="6" r="J35"/>
  <c i="1" r="AX99"/>
  <c i="6"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92"/>
  <c r="J17"/>
  <c r="J12"/>
  <c r="J116"/>
  <c r="E7"/>
  <c r="E112"/>
  <c i="5" r="J37"/>
  <c r="J36"/>
  <c i="1" r="AY98"/>
  <c i="5" r="J35"/>
  <c i="1" r="AX98"/>
  <c i="5"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4" r="J37"/>
  <c r="J36"/>
  <c i="1" r="AY97"/>
  <c i="4" r="J35"/>
  <c i="1" r="AX97"/>
  <c i="4" r="BI136"/>
  <c r="BH136"/>
  <c r="BG136"/>
  <c r="BF136"/>
  <c r="T136"/>
  <c r="T135"/>
  <c r="R136"/>
  <c r="R135"/>
  <c r="P136"/>
  <c r="P135"/>
  <c r="BI132"/>
  <c r="BH132"/>
  <c r="BG132"/>
  <c r="BF132"/>
  <c r="T132"/>
  <c r="T131"/>
  <c r="R132"/>
  <c r="R131"/>
  <c r="P132"/>
  <c r="P131"/>
  <c r="BI128"/>
  <c r="BH128"/>
  <c r="BG128"/>
  <c r="BF128"/>
  <c r="T128"/>
  <c r="T127"/>
  <c r="R128"/>
  <c r="R127"/>
  <c r="P128"/>
  <c r="P127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7"/>
  <c i="4"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3" r="J37"/>
  <c r="J36"/>
  <c i="1" r="AY96"/>
  <c i="3" r="J35"/>
  <c i="1" r="AX96"/>
  <c i="3"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J121"/>
  <c r="F121"/>
  <c r="F119"/>
  <c r="E117"/>
  <c r="J91"/>
  <c r="F91"/>
  <c r="F89"/>
  <c r="E87"/>
  <c r="J24"/>
  <c r="E24"/>
  <c r="J92"/>
  <c r="J23"/>
  <c r="J18"/>
  <c r="E18"/>
  <c r="F122"/>
  <c r="J17"/>
  <c r="J12"/>
  <c r="J119"/>
  <c r="E7"/>
  <c r="E115"/>
  <c i="2" r="J37"/>
  <c r="J36"/>
  <c i="1" r="AY95"/>
  <c i="2" r="J35"/>
  <c i="1" r="AX95"/>
  <c i="2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" r="L90"/>
  <c r="AM90"/>
  <c r="AM89"/>
  <c r="L89"/>
  <c r="AM87"/>
  <c r="L87"/>
  <c r="L85"/>
  <c r="L84"/>
  <c i="2" r="BK164"/>
  <c r="J162"/>
  <c r="J146"/>
  <c r="BK144"/>
  <c r="BK165"/>
  <c r="BK163"/>
  <c r="BK159"/>
  <c r="BK139"/>
  <c r="J159"/>
  <c r="J156"/>
  <c r="J151"/>
  <c r="J136"/>
  <c r="J133"/>
  <c r="J130"/>
  <c r="J127"/>
  <c r="J124"/>
  <c i="3" r="BK186"/>
  <c r="J184"/>
  <c r="BK181"/>
  <c r="J175"/>
  <c r="J169"/>
  <c r="BK156"/>
  <c r="J145"/>
  <c r="BK135"/>
  <c r="BK190"/>
  <c r="BK184"/>
  <c r="BK160"/>
  <c r="BK141"/>
  <c r="BK128"/>
  <c r="J190"/>
  <c r="J181"/>
  <c r="BK175"/>
  <c r="BK169"/>
  <c r="J160"/>
  <c r="BK151"/>
  <c r="BK145"/>
  <c r="J135"/>
  <c i="4" r="BK136"/>
  <c r="BK128"/>
  <c r="J136"/>
  <c r="J128"/>
  <c i="5" r="BK130"/>
  <c r="J121"/>
  <c r="J130"/>
  <c r="BK121"/>
  <c i="6" r="J145"/>
  <c r="J132"/>
  <c r="BK149"/>
  <c r="BK142"/>
  <c r="J125"/>
  <c r="BK136"/>
  <c r="BK128"/>
  <c i="7" r="J121"/>
  <c r="BK121"/>
  <c i="8" r="BK122"/>
  <c r="J120"/>
  <c r="BK119"/>
  <c i="2" r="J165"/>
  <c r="J163"/>
  <c r="BK146"/>
  <c r="BK143"/>
  <c r="J139"/>
  <c r="J164"/>
  <c r="BK162"/>
  <c r="J144"/>
  <c r="BK136"/>
  <c r="BK156"/>
  <c r="BK151"/>
  <c r="J143"/>
  <c r="BK133"/>
  <c r="BK130"/>
  <c r="BK127"/>
  <c r="BK124"/>
  <c i="1" r="AS94"/>
  <c i="3" r="BK172"/>
  <c r="J165"/>
  <c r="J148"/>
  <c r="J141"/>
  <c r="J132"/>
  <c r="BK178"/>
  <c r="J151"/>
  <c r="J138"/>
  <c r="J128"/>
  <c r="J186"/>
  <c r="J178"/>
  <c r="J172"/>
  <c r="BK165"/>
  <c r="J156"/>
  <c r="BK148"/>
  <c r="BK138"/>
  <c r="BK132"/>
  <c i="4" r="BK132"/>
  <c r="BK124"/>
  <c r="J132"/>
  <c r="J124"/>
  <c i="5" r="BK134"/>
  <c r="J126"/>
  <c r="J134"/>
  <c r="BK126"/>
  <c i="6" r="J149"/>
  <c r="J136"/>
  <c r="BK125"/>
  <c r="BK145"/>
  <c r="J128"/>
  <c r="J142"/>
  <c r="BK132"/>
  <c i="7" r="J124"/>
  <c r="BK124"/>
  <c i="8" r="J125"/>
  <c r="J119"/>
  <c r="BK125"/>
  <c r="J122"/>
  <c r="BK120"/>
  <c i="2" l="1" r="BK123"/>
  <c r="J123"/>
  <c r="J98"/>
  <c r="R123"/>
  <c r="R122"/>
  <c r="BK142"/>
  <c r="J142"/>
  <c r="J99"/>
  <c r="R142"/>
  <c r="P150"/>
  <c r="P149"/>
  <c r="T150"/>
  <c r="T149"/>
  <c i="3" r="P131"/>
  <c r="P126"/>
  <c r="P125"/>
  <c i="1" r="AU96"/>
  <c i="3" r="R131"/>
  <c r="R126"/>
  <c r="R125"/>
  <c r="BK144"/>
  <c r="J144"/>
  <c r="J100"/>
  <c r="T144"/>
  <c r="P155"/>
  <c r="T155"/>
  <c r="P168"/>
  <c r="T168"/>
  <c r="P174"/>
  <c r="R174"/>
  <c i="5" r="P120"/>
  <c r="P119"/>
  <c r="P118"/>
  <c i="1" r="AU98"/>
  <c i="5" r="R120"/>
  <c r="R119"/>
  <c r="R118"/>
  <c i="6" r="P124"/>
  <c r="P123"/>
  <c r="T124"/>
  <c r="T123"/>
  <c r="BK141"/>
  <c r="J141"/>
  <c r="J101"/>
  <c r="T141"/>
  <c r="T140"/>
  <c i="7" r="P120"/>
  <c r="P119"/>
  <c r="P118"/>
  <c i="1" r="AU100"/>
  <c i="7" r="T120"/>
  <c r="T119"/>
  <c r="T118"/>
  <c i="8" r="P118"/>
  <c r="P117"/>
  <c i="1" r="AU101"/>
  <c i="8" r="R118"/>
  <c r="R117"/>
  <c i="2" r="P123"/>
  <c r="T123"/>
  <c r="P142"/>
  <c r="T142"/>
  <c r="BK150"/>
  <c r="J150"/>
  <c r="J101"/>
  <c r="R150"/>
  <c r="R149"/>
  <c i="3" r="BK131"/>
  <c r="J131"/>
  <c r="J99"/>
  <c r="T131"/>
  <c r="T126"/>
  <c r="T125"/>
  <c r="P144"/>
  <c r="R144"/>
  <c r="BK155"/>
  <c r="J155"/>
  <c r="J101"/>
  <c r="R155"/>
  <c r="BK168"/>
  <c r="J168"/>
  <c r="J103"/>
  <c r="R168"/>
  <c r="BK174"/>
  <c r="J174"/>
  <c r="J104"/>
  <c r="T174"/>
  <c i="5" r="BK120"/>
  <c r="BK119"/>
  <c r="J119"/>
  <c r="J97"/>
  <c r="T120"/>
  <c r="T119"/>
  <c r="T118"/>
  <c i="6" r="BK124"/>
  <c r="J124"/>
  <c r="J98"/>
  <c r="R124"/>
  <c r="R123"/>
  <c r="P141"/>
  <c r="P140"/>
  <c r="R141"/>
  <c r="R140"/>
  <c i="7" r="BK120"/>
  <c r="J120"/>
  <c r="J98"/>
  <c r="R120"/>
  <c r="R119"/>
  <c r="R118"/>
  <c i="8" r="BK118"/>
  <c r="J118"/>
  <c r="J97"/>
  <c r="T118"/>
  <c r="T117"/>
  <c i="3" r="BK189"/>
  <c r="J189"/>
  <c r="J105"/>
  <c r="BK127"/>
  <c r="J127"/>
  <c r="J98"/>
  <c r="BK164"/>
  <c r="J164"/>
  <c r="J102"/>
  <c i="4" r="BK123"/>
  <c r="J123"/>
  <c r="J98"/>
  <c r="BK127"/>
  <c r="J127"/>
  <c r="J99"/>
  <c r="BK131"/>
  <c r="J131"/>
  <c r="J100"/>
  <c r="BK135"/>
  <c r="J135"/>
  <c r="J101"/>
  <c i="6" r="BK135"/>
  <c r="J135"/>
  <c r="J99"/>
  <c r="BK148"/>
  <c r="J148"/>
  <c r="J102"/>
  <c i="8" r="J89"/>
  <c r="E107"/>
  <c r="F114"/>
  <c r="BE122"/>
  <c r="BE125"/>
  <c r="J92"/>
  <c r="BE119"/>
  <c r="BE120"/>
  <c i="7" r="E85"/>
  <c r="J112"/>
  <c r="J115"/>
  <c r="BE121"/>
  <c r="BE124"/>
  <c r="F92"/>
  <c i="5" r="BK118"/>
  <c r="J118"/>
  <c r="J96"/>
  <c r="J120"/>
  <c r="J98"/>
  <c i="6" r="J89"/>
  <c r="J119"/>
  <c r="BE149"/>
  <c r="F119"/>
  <c r="BE125"/>
  <c r="BE128"/>
  <c r="BE132"/>
  <c r="BE136"/>
  <c r="E85"/>
  <c r="BE142"/>
  <c r="BE145"/>
  <c i="5" r="E85"/>
  <c r="F92"/>
  <c r="J92"/>
  <c r="BE121"/>
  <c r="BE126"/>
  <c r="BE134"/>
  <c r="J89"/>
  <c r="BE130"/>
  <c i="4" r="E85"/>
  <c r="J89"/>
  <c r="J92"/>
  <c r="BE136"/>
  <c r="F92"/>
  <c r="BE124"/>
  <c r="BE128"/>
  <c r="BE132"/>
  <c i="3" r="E85"/>
  <c r="F92"/>
  <c r="J122"/>
  <c r="BE135"/>
  <c r="BE141"/>
  <c r="BE148"/>
  <c r="BE160"/>
  <c r="BE165"/>
  <c r="BE172"/>
  <c r="BE184"/>
  <c i="2" r="BK149"/>
  <c i="3" r="J89"/>
  <c r="BE128"/>
  <c r="BE156"/>
  <c r="BE181"/>
  <c r="BE186"/>
  <c r="BE132"/>
  <c r="BE138"/>
  <c r="BE145"/>
  <c r="BE151"/>
  <c r="BE169"/>
  <c r="BE175"/>
  <c r="BE178"/>
  <c r="BE190"/>
  <c i="2" r="E85"/>
  <c r="J89"/>
  <c r="F92"/>
  <c r="J92"/>
  <c r="BE124"/>
  <c r="BE127"/>
  <c r="BE130"/>
  <c r="BE139"/>
  <c r="BE151"/>
  <c r="BE156"/>
  <c r="BE159"/>
  <c r="BE143"/>
  <c r="BE162"/>
  <c r="BE163"/>
  <c r="BE164"/>
  <c r="BE146"/>
  <c r="BE165"/>
  <c r="BE133"/>
  <c r="BE136"/>
  <c r="BE144"/>
  <c r="F35"/>
  <c i="1" r="BB95"/>
  <c i="2" r="J34"/>
  <c i="1" r="AW95"/>
  <c i="2" r="F34"/>
  <c i="1" r="BA95"/>
  <c i="3" r="J34"/>
  <c i="1" r="AW96"/>
  <c i="3" r="F35"/>
  <c i="1" r="BB96"/>
  <c i="4" r="J34"/>
  <c i="1" r="AW97"/>
  <c i="4" r="F37"/>
  <c i="1" r="BD97"/>
  <c i="4" r="F35"/>
  <c i="1" r="BB97"/>
  <c i="5" r="F34"/>
  <c i="1" r="BA98"/>
  <c i="5" r="F37"/>
  <c i="1" r="BD98"/>
  <c i="5" r="F36"/>
  <c i="1" r="BC98"/>
  <c i="6" r="J34"/>
  <c i="1" r="AW99"/>
  <c i="6" r="F35"/>
  <c i="1" r="BB99"/>
  <c i="7" r="J34"/>
  <c i="1" r="AW100"/>
  <c i="7" r="F36"/>
  <c i="1" r="BC100"/>
  <c i="7" r="F35"/>
  <c i="1" r="BB100"/>
  <c i="8" r="F36"/>
  <c i="1" r="BC101"/>
  <c i="8" r="F34"/>
  <c i="1" r="BA101"/>
  <c i="8" r="F37"/>
  <c i="1" r="BD101"/>
  <c i="2" r="F36"/>
  <c i="1" r="BC95"/>
  <c i="2" r="F37"/>
  <c i="1" r="BD95"/>
  <c i="3" r="F34"/>
  <c i="1" r="BA96"/>
  <c i="3" r="F37"/>
  <c i="1" r="BD96"/>
  <c i="3" r="F36"/>
  <c i="1" r="BC96"/>
  <c i="4" r="F34"/>
  <c i="1" r="BA97"/>
  <c i="4" r="F36"/>
  <c i="1" r="BC97"/>
  <c i="5" r="F35"/>
  <c i="1" r="BB98"/>
  <c i="5" r="J34"/>
  <c i="1" r="AW98"/>
  <c i="6" r="F34"/>
  <c i="1" r="BA99"/>
  <c i="6" r="F37"/>
  <c i="1" r="BD99"/>
  <c i="6" r="F36"/>
  <c i="1" r="BC99"/>
  <c i="7" r="F34"/>
  <c i="1" r="BA100"/>
  <c i="7" r="F37"/>
  <c i="1" r="BD100"/>
  <c i="8" r="J34"/>
  <c i="1" r="AW101"/>
  <c i="8" r="F35"/>
  <c i="1" r="BB101"/>
  <c i="2" l="1" r="P122"/>
  <c r="P121"/>
  <c i="1" r="AU95"/>
  <c i="6" r="P122"/>
  <c i="1" r="AU99"/>
  <c i="2" r="R121"/>
  <c i="6" r="R122"/>
  <c i="2" r="T122"/>
  <c r="T121"/>
  <c i="6" r="T122"/>
  <c i="2" r="BK122"/>
  <c r="J122"/>
  <c r="J97"/>
  <c i="3" r="BK126"/>
  <c r="J126"/>
  <c r="J97"/>
  <c i="4" r="BK122"/>
  <c r="J122"/>
  <c r="J97"/>
  <c i="6" r="BK123"/>
  <c r="J123"/>
  <c r="J97"/>
  <c r="BK140"/>
  <c r="J140"/>
  <c r="J100"/>
  <c i="8" r="BK117"/>
  <c r="J117"/>
  <c r="J96"/>
  <c i="7" r="BK119"/>
  <c r="J119"/>
  <c r="J97"/>
  <c i="2" r="J149"/>
  <c r="J100"/>
  <c r="F33"/>
  <c i="1" r="AZ95"/>
  <c i="3" r="J33"/>
  <c i="1" r="AV96"/>
  <c r="AT96"/>
  <c i="4" r="J33"/>
  <c i="1" r="AV97"/>
  <c r="AT97"/>
  <c i="5" r="J33"/>
  <c i="1" r="AV98"/>
  <c r="AT98"/>
  <c i="6" r="F33"/>
  <c i="1" r="AZ99"/>
  <c i="7" r="J33"/>
  <c i="1" r="AV100"/>
  <c r="AT100"/>
  <c i="8" r="J33"/>
  <c i="1" r="AV101"/>
  <c r="AT101"/>
  <c r="BC94"/>
  <c r="W32"/>
  <c r="BD94"/>
  <c r="W33"/>
  <c i="2" r="J33"/>
  <c i="1" r="AV95"/>
  <c r="AT95"/>
  <c i="3" r="F33"/>
  <c i="1" r="AZ96"/>
  <c i="4" r="F33"/>
  <c i="1" r="AZ97"/>
  <c i="5" r="F33"/>
  <c i="1" r="AZ98"/>
  <c i="5" r="J30"/>
  <c i="1" r="AG98"/>
  <c i="6" r="J33"/>
  <c i="1" r="AV99"/>
  <c r="AT99"/>
  <c i="7" r="F33"/>
  <c i="1" r="AZ100"/>
  <c i="8" r="F33"/>
  <c i="1" r="AZ101"/>
  <c r="BB94"/>
  <c r="W31"/>
  <c r="BA94"/>
  <c r="W30"/>
  <c i="3" l="1" r="BK125"/>
  <c r="J125"/>
  <c i="2" r="BK121"/>
  <c r="J121"/>
  <c r="J96"/>
  <c i="4" r="BK121"/>
  <c r="J121"/>
  <c r="J96"/>
  <c i="6" r="BK122"/>
  <c r="J122"/>
  <c r="J96"/>
  <c i="7" r="BK118"/>
  <c r="J118"/>
  <c r="J96"/>
  <c i="1" r="AN98"/>
  <c i="5" r="J39"/>
  <c i="1" r="AU94"/>
  <c i="8" r="J30"/>
  <c i="1" r="AG101"/>
  <c r="AZ94"/>
  <c r="W29"/>
  <c i="3" r="J30"/>
  <c i="1" r="AG96"/>
  <c r="AW94"/>
  <c r="AK30"/>
  <c r="AY94"/>
  <c r="AX94"/>
  <c i="8" l="1" r="J39"/>
  <c i="3" r="J39"/>
  <c r="J96"/>
  <c i="1" r="AN96"/>
  <c r="AN101"/>
  <c i="4" r="J30"/>
  <c i="1" r="AG97"/>
  <c i="2" r="J30"/>
  <c i="1" r="AG95"/>
  <c r="AN95"/>
  <c i="6" r="J30"/>
  <c i="1" r="AG99"/>
  <c i="7" r="J30"/>
  <c i="1" r="AG100"/>
  <c r="AV94"/>
  <c r="AK29"/>
  <c i="2" l="1" r="J39"/>
  <c i="6" r="J39"/>
  <c i="4" r="J39"/>
  <c i="7" r="J39"/>
  <c i="1" r="AN97"/>
  <c r="AN100"/>
  <c r="AN99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<sst xmlns="http://schemas.openxmlformats.org/spreadsheetml/2006/main">
  <si>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</si>
  <si>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</si>
  <si>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</si>
  <si>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</si>
  <si>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</si>
  <si>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{9f945eca-5910-4e87-83c2-3294f8f92012}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</si>
  <si>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</si>
  <si>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</si>
  <si>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</si>
  <si>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</si>
  <si>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</si>
  <si>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</si>
  <si>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</si>
  <si>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</si>
  <si>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2023-09-10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</si>
  <si>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</si>
  <si>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</si>
  <si>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MVN na pozemku p.č. 1360/4 v obci Nesměřice u Zruče nad Sázavou</t>
  </si>
  <si>
    <t>KSO:</t>
  </si>
  <si>
    <t>CC-CZ:</t>
  </si>
  <si>
    <t>Místo:</t>
  </si>
  <si>
    <t>Nesměřice</t>
  </si>
  <si>
    <t>Datum:</t>
  </si>
  <si>
    <t>14. 9. 2023</t>
  </si>
  <si>
    <t>Zadavatel:</t>
  </si>
  <si>
    <t>IČ:</t>
  </si>
  <si>
    <t>Město Zruč nad Sázavou</t>
  </si>
  <si>
    <t>DIČ:</t>
  </si>
  <si>
    <t>Uchazeč:</t>
  </si>
  <si>
    <t>Vyplň údaj</t>
  </si>
  <si>
    <t>Projektant:</t>
  </si>
  <si>
    <t>VDG Projektování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</si>
  <si>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</si>
  <si>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</si>
  <si>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</si>
  <si>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</si>
  <si>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</si>
  <si>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</si>
  <si>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</si>
  <si>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</si>
  <si>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</si>
  <si>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</si>
  <si>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</si>
  <si>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</si>
  <si>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</si>
  <si>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</si>
  <si>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</si>
  <si>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</si>
  <si>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</si>
  <si>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</si>
  <si>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</si>
  <si>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</si>
  <si>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</si>
  <si>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</si>
  <si>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</si>
  <si>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</si>
  <si>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</si>
  <si>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</si>
  <si>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</si>
  <si>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</si>
  <si>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</si>
  <si>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</si>
  <si>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</si>
  <si>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</si>
  <si>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</si>
  <si>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</si>
  <si>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</si>
  <si>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</si>
  <si>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</si>
  <si>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</si>
  <si>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</si>
  <si>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</si>
  <si>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</si>
  <si>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</si>
  <si>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</si>
  <si>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</si>
  <si>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</si>
  <si>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</si>
  <si>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</si>
  <si>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</si>
  <si>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</si>
  <si>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</si>
  <si>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Přípravné práce</t>
  </si>
  <si>
    <t>STA</t>
  </si>
  <si>
    <t>{78d39aeb-e079-4f25-9d15-c17f6f69f8e8}</t>
  </si>
  <si>
    <t>2</t>
  </si>
  <si>
    <t>Výstavba manipulačního objektu</t>
  </si>
  <si>
    <t>{2b664c7e-9323-455f-9df6-1fb9dbdfb9c7}</t>
  </si>
  <si>
    <t>3</t>
  </si>
  <si>
    <t>Vyspravení praskliny ve stávajících betonech</t>
  </si>
  <si>
    <t>{02231e5d-d81f-418e-9692-fb5d302e6f42}</t>
  </si>
  <si>
    <t>4</t>
  </si>
  <si>
    <t>Zábradlí na nádrži a stávajících schodištích</t>
  </si>
  <si>
    <t>{4895cfec-434a-4029-bd13-9f54065688de}</t>
  </si>
  <si>
    <t>5</t>
  </si>
  <si>
    <t>Sanace betonových ploch</t>
  </si>
  <si>
    <t>{0d8dd01b-61ef-41c0-b0cd-059749364fa0}</t>
  </si>
  <si>
    <t>6</t>
  </si>
  <si>
    <t>Sadové úpravy</t>
  </si>
  <si>
    <t>{333bf117-7dc2-4839-ac1f-89851f7183b1}</t>
  </si>
  <si>
    <t>7</t>
  </si>
  <si>
    <t>Dokončovací práce</t>
  </si>
  <si>
    <t>{0f684e11-af7c-4528-951b-0555b7a0d48a}</t>
  </si>
  <si>
    <t>KRYCÍ LIST SOUPISU PRACÍ</t>
  </si>
  <si>
    <t>Objekt:</t>
  </si>
  <si>
    <t>1 - Přípravné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</si>
  <si>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</si>
  <si>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</si>
  <si>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</si>
  <si>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</si>
  <si>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</si>
  <si>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</si>
  <si>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Bourání konstrukcí</t>
  </si>
  <si>
    <t xml:space="preserve">    997 - Přesun sutě</t>
  </si>
  <si>
    <t>000 - Vedlejší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</si>
  <si>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</si>
  <si>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</si>
  <si>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</si>
  <si>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</si>
  <si>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</si>
  <si>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</si>
  <si>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</si>
  <si>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</si>
  <si>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</si>
  <si>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</si>
  <si>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</si>
  <si>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</si>
  <si>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</si>
  <si>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</si>
  <si>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</si>
  <si>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</si>
  <si>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</si>
  <si>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</si>
  <si>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Bourání konstrukcí</t>
  </si>
  <si>
    <t>K</t>
  </si>
  <si>
    <t>919735123</t>
  </si>
  <si>
    <t>Řezání stávajícího betonového krytu hl přes 100 do 150 mm</t>
  </si>
  <si>
    <t>m</t>
  </si>
  <si>
    <t>673430982</t>
  </si>
  <si>
    <t>VV</t>
  </si>
  <si>
    <t>38</t>
  </si>
  <si>
    <t>"prořezání prasklin v betonu"</t>
  </si>
  <si>
    <t>919735126</t>
  </si>
  <si>
    <t>Řezání stávajícího betonového krytu hl přes 250 do 300 mm</t>
  </si>
  <si>
    <t>-1017092816</t>
  </si>
  <si>
    <t>2*15</t>
  </si>
  <si>
    <t>"vyřezání hlavní praskliny břehu"</t>
  </si>
  <si>
    <t>938908411</t>
  </si>
  <si>
    <t>Čištění vozovek splachováním vodou</t>
  </si>
  <si>
    <t>m2</t>
  </si>
  <si>
    <t>-1606294542</t>
  </si>
  <si>
    <t>500+88</t>
  </si>
  <si>
    <t>"čištění nádrže+chodníčku okolo"</t>
  </si>
  <si>
    <t>938909331</t>
  </si>
  <si>
    <t>Čištění vozovek metením ručně podkladu nebo krytu betonového nebo živičného</t>
  </si>
  <si>
    <t>1839129593</t>
  </si>
  <si>
    <t>88</t>
  </si>
  <si>
    <t>"očištění chodníčku kolem nádrže od drnů a dalších nečistot"</t>
  </si>
  <si>
    <t>966077131</t>
  </si>
  <si>
    <t>Odstranění různých doplňkových ocelových konstrukcí hmotnosti přes 50 do 100 kg</t>
  </si>
  <si>
    <t>kus</t>
  </si>
  <si>
    <t>1645935581</t>
  </si>
  <si>
    <t>"Ocelová lávka požeráku"</t>
  </si>
  <si>
    <t>981511114</t>
  </si>
  <si>
    <t>Demolice konstrukcí objektů z betonu železového postupným rozebíráním</t>
  </si>
  <si>
    <t>m3</t>
  </si>
  <si>
    <t>547797887</t>
  </si>
  <si>
    <t>2.5*0,8*0,7+15*0,4*0,3</t>
  </si>
  <si>
    <t>"demolice původního požeráku + vyřezání praskliny"</t>
  </si>
  <si>
    <t>997</t>
  </si>
  <si>
    <t>Přesun sutě</t>
  </si>
  <si>
    <t>997013511</t>
  </si>
  <si>
    <t>Odvoz suti a vybouraných hmot z meziskládky na skládku do 1 km s naložením a se složením</t>
  </si>
  <si>
    <t>t</t>
  </si>
  <si>
    <t>-835641378</t>
  </si>
  <si>
    <t>8</t>
  </si>
  <si>
    <t>997013602</t>
  </si>
  <si>
    <t>Poplatek za uložení na skládce (skládkovné) stavebního odpadu železobetonového kód odpadu 17 01 01</t>
  </si>
  <si>
    <t>-524420534</t>
  </si>
  <si>
    <t>8,087</t>
  </si>
  <si>
    <t>997211529</t>
  </si>
  <si>
    <t>Příplatek ZKD 1 km u vodorovné dopravy vybouraných hmot</t>
  </si>
  <si>
    <t>-453721022</t>
  </si>
  <si>
    <t>10*8,087</t>
  </si>
  <si>
    <t>"odvoz na skládku"</t>
  </si>
  <si>
    <t>000</t>
  </si>
  <si>
    <t>Vedlejší náklady</t>
  </si>
  <si>
    <t>Vedlejší rozpočtové náklady</t>
  </si>
  <si>
    <t>10</t>
  </si>
  <si>
    <t>0013</t>
  </si>
  <si>
    <t>Zařízení staveniště</t>
  </si>
  <si>
    <t>-1835282538</t>
  </si>
  <si>
    <t>"stavební buňka"</t>
  </si>
  <si>
    <t>"mobilní WC"</t>
  </si>
  <si>
    <t>"zařízení staveniště"</t>
  </si>
  <si>
    <t>11</t>
  </si>
  <si>
    <t>M</t>
  </si>
  <si>
    <t>17.1</t>
  </si>
  <si>
    <t>Publicita akce</t>
  </si>
  <si>
    <t>soubor</t>
  </si>
  <si>
    <t>1377876217</t>
  </si>
  <si>
    <t>"dohled nad dosypáním hráze, kontrola základové spáry pro založení objektu, kontrola vhodnosti zeminy"</t>
  </si>
  <si>
    <t>Hramonogram prací</t>
  </si>
  <si>
    <t>1190852990</t>
  </si>
  <si>
    <t>"označení staveniště,oplocení apod."</t>
  </si>
  <si>
    <t>13</t>
  </si>
  <si>
    <t>012103000</t>
  </si>
  <si>
    <t>Geodetické práce před výstavbou</t>
  </si>
  <si>
    <t>1024</t>
  </si>
  <si>
    <t>-196369221</t>
  </si>
  <si>
    <t>14</t>
  </si>
  <si>
    <t>17</t>
  </si>
  <si>
    <t>Pasportizace příjezdových komunikací</t>
  </si>
  <si>
    <t>666724631</t>
  </si>
  <si>
    <t>15</t>
  </si>
  <si>
    <t>R12</t>
  </si>
  <si>
    <t>Vytyčení podzemních vedení (elektrika, veřejné osvětlení, telefon, kanalizace, plyn)</t>
  </si>
  <si>
    <t>Kus</t>
  </si>
  <si>
    <t>512</t>
  </si>
  <si>
    <t>1627504641</t>
  </si>
  <si>
    <t>16</t>
  </si>
  <si>
    <t xml:space="preserve">       -55</t>
  </si>
  <si>
    <t>náklady na ochranu stávajících inženýrských sítí</t>
  </si>
  <si>
    <t>262144</t>
  </si>
  <si>
    <t>1577404198</t>
  </si>
  <si>
    <t>2 - Výstavba manipulačního objektu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</si>
  <si>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</si>
  <si>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</si>
  <si>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</si>
  <si>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</si>
  <si>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</si>
  <si>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</si>
  <si>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</si>
  <si>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</si>
  <si>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Zemní práce</t>
  </si>
  <si>
    <t>153812111</t>
  </si>
  <si>
    <t>Trn z betonářské oceli včetně zainjektování D od 16 do 20 mm l přes 0,4 do 3 m</t>
  </si>
  <si>
    <t>1166183073</t>
  </si>
  <si>
    <t>32</t>
  </si>
  <si>
    <t>"kotvící trny do původních betonů"</t>
  </si>
  <si>
    <t>Zakládání</t>
  </si>
  <si>
    <t>Bednění konstrukcí</t>
  </si>
  <si>
    <t>-995544094</t>
  </si>
  <si>
    <t>"bednění požeráku"</t>
  </si>
  <si>
    <t>Odstranění bednění konstrukcí</t>
  </si>
  <si>
    <t>421502314</t>
  </si>
  <si>
    <t>"odednění požeráku"</t>
  </si>
  <si>
    <t>273362021</t>
  </si>
  <si>
    <t>Výztuž základových desek svařovanými sítěmi Kari</t>
  </si>
  <si>
    <t>176201367</t>
  </si>
  <si>
    <t>6*47,4*1,25*2*0,001</t>
  </si>
  <si>
    <t>"výztuž dobetonávky"</t>
  </si>
  <si>
    <t>274313811</t>
  </si>
  <si>
    <t>Základové pásy z betonu tř. C 25/30</t>
  </si>
  <si>
    <t>-1367267083</t>
  </si>
  <si>
    <t>(1*1*1)</t>
  </si>
  <si>
    <t>"základ požeráku"</t>
  </si>
  <si>
    <t>Svislé a kompletní konstrukce</t>
  </si>
  <si>
    <t>320101112</t>
  </si>
  <si>
    <t>Osazení betonových a železobetonových prefabrikátů hmotnosti přes 1000 do 5000 kg</t>
  </si>
  <si>
    <t>-1670244845</t>
  </si>
  <si>
    <t>2,52*0,5*0,4</t>
  </si>
  <si>
    <t>"osazení požeráku"</t>
  </si>
  <si>
    <t>321322112</t>
  </si>
  <si>
    <t>Oprava konstrukce vodních staveb ze ŽB mrazuvzdorného tř. C25/30 do 3 m3</t>
  </si>
  <si>
    <t>1100098541</t>
  </si>
  <si>
    <t>6*0,1</t>
  </si>
  <si>
    <t>"dobetonování v okolí požeráku"</t>
  </si>
  <si>
    <t>bet. požerák 400x500 otevřený</t>
  </si>
  <si>
    <t>2013629777</t>
  </si>
  <si>
    <t>2,52</t>
  </si>
  <si>
    <t>"betonový prefabrikovaný požerák"</t>
  </si>
  <si>
    <t>"včetně výstražné tabule"</t>
  </si>
  <si>
    <t>Vodorovné konstrukce</t>
  </si>
  <si>
    <t>899623161</t>
  </si>
  <si>
    <t>Obetonování potrubí nebo zdiva stok betonem prostým tř. C 20/25 v otevřeném výkopu</t>
  </si>
  <si>
    <t>-78393889</t>
  </si>
  <si>
    <t>1,5*0,7*0,7</t>
  </si>
  <si>
    <t>"dorovnáno ke stávajícím betonovým stěnám"</t>
  </si>
  <si>
    <t>"obetonování potrubí"</t>
  </si>
  <si>
    <t>899643111</t>
  </si>
  <si>
    <t>Bednění pro obetonování potrubí otevřený výkop</t>
  </si>
  <si>
    <t>808190702</t>
  </si>
  <si>
    <t>1*0,7*2*2</t>
  </si>
  <si>
    <t>"bednění pro obetonování potrubí"</t>
  </si>
  <si>
    <t>"včetně odstranění"</t>
  </si>
  <si>
    <t>Komunikace pozemní</t>
  </si>
  <si>
    <t>564760101</t>
  </si>
  <si>
    <t>Podklad z kameniva hrubého drceného vel. 16-32 mm plochy do 100 m2 tl 200 mm</t>
  </si>
  <si>
    <t>1735308590</t>
  </si>
  <si>
    <t>"podsypání dobetonávky"</t>
  </si>
  <si>
    <t>Trubní vedení</t>
  </si>
  <si>
    <t>871370310</t>
  </si>
  <si>
    <t>Montáž kanalizačního potrubí hladkého plnostěnného SN 10 z polypropylenu DN 300</t>
  </si>
  <si>
    <t>401727767</t>
  </si>
  <si>
    <t>"výměna části potrubí při výměně požeráku"</t>
  </si>
  <si>
    <t>28617006</t>
  </si>
  <si>
    <t>trubka kanalizační PP plnostěnná třívrstvá DN 300x1000mm SN10</t>
  </si>
  <si>
    <t>317005737</t>
  </si>
  <si>
    <t>1*1,015 'Přepočtené koeficientem množství</t>
  </si>
  <si>
    <t>Ostatní konstrukce a práce, bourání</t>
  </si>
  <si>
    <t>kovový poklop uzamykatelný</t>
  </si>
  <si>
    <t>ks</t>
  </si>
  <si>
    <t>1295303014</t>
  </si>
  <si>
    <t>"včetně zámku"</t>
  </si>
  <si>
    <t>česle nerezové 400x200x30</t>
  </si>
  <si>
    <t>-1617026965</t>
  </si>
  <si>
    <t>"česle do vodících drážek požeráku"</t>
  </si>
  <si>
    <t>934956112</t>
  </si>
  <si>
    <t>Hradítka z měkkého dřeva tl 30 mm</t>
  </si>
  <si>
    <t>-2085041268</t>
  </si>
  <si>
    <t>(0,4*2*2)</t>
  </si>
  <si>
    <t>"dluže manipulačního objektu"</t>
  </si>
  <si>
    <t>1.1</t>
  </si>
  <si>
    <t>Lávka z profilu I 120 s oboustranným zábradlím, brankou a zámkem</t>
  </si>
  <si>
    <t>-125319610</t>
  </si>
  <si>
    <t>2,2</t>
  </si>
  <si>
    <t>18</t>
  </si>
  <si>
    <t>ocelové pororošty lávky</t>
  </si>
  <si>
    <t>-158039212</t>
  </si>
  <si>
    <t>"pochozí část lávky z pororoštů"</t>
  </si>
  <si>
    <t>998</t>
  </si>
  <si>
    <t>Přesun hmot</t>
  </si>
  <si>
    <t>19</t>
  </si>
  <si>
    <t>998321011</t>
  </si>
  <si>
    <t>Přesun hmot pro hráze přehradní zemní a kamenité</t>
  </si>
  <si>
    <t>-19898911</t>
  </si>
  <si>
    <t>3 - Vyspravení praskliny ve stávajících betonech</t>
  </si>
  <si>
    <t>-2106305405</t>
  </si>
  <si>
    <t>62</t>
  </si>
  <si>
    <t>1239165983</t>
  </si>
  <si>
    <t>(15*0,5)*47,4*1,25*2*0,001</t>
  </si>
  <si>
    <t>608166173</t>
  </si>
  <si>
    <t>15*0,5*0,1</t>
  </si>
  <si>
    <t>-816306957</t>
  </si>
  <si>
    <t>15*0,5</t>
  </si>
  <si>
    <t>4 - Zábradlí na nádrži a stávajících schodištích</t>
  </si>
  <si>
    <t>339928921</t>
  </si>
  <si>
    <t>Osazení kotev</t>
  </si>
  <si>
    <t>-1048356134</t>
  </si>
  <si>
    <t>(6+67)*4</t>
  </si>
  <si>
    <t>"osazení kotev pro sloupky zábradlí na chemickou kotvu"</t>
  </si>
  <si>
    <t>"(6+67)*4 kotvy M10"</t>
  </si>
  <si>
    <t>"kotveno přes patní plech 100*100mm"</t>
  </si>
  <si>
    <t>55391534</t>
  </si>
  <si>
    <t>zábradelní systém Pz s výplní ze svislých ocelových tyčí ZSNH4/H2</t>
  </si>
  <si>
    <t>2020351767</t>
  </si>
  <si>
    <t>2*3,31+1*2,5</t>
  </si>
  <si>
    <t>"zábradlí stávajících schodišť, výška 900mm"</t>
  </si>
  <si>
    <t>"zábradlí jednostranné z nerezových trubek 40*2,5mm"</t>
  </si>
  <si>
    <t>353373649</t>
  </si>
  <si>
    <t>100</t>
  </si>
  <si>
    <t>"zábradlí délky 100m, výška 900mm s příčlí ve výšce 450mm"</t>
  </si>
  <si>
    <t>"zábradlí žárově zinkované 40*2,5mm"</t>
  </si>
  <si>
    <t>911121311</t>
  </si>
  <si>
    <t>Montáž ocelového zábradli při opravách mostů</t>
  </si>
  <si>
    <t>346275230</t>
  </si>
  <si>
    <t>"montáž zábradlí do vrtaných kotev, kotvící desky položeny do polymermalty"</t>
  </si>
  <si>
    <t>2*3,31+1*2,5+1*100</t>
  </si>
  <si>
    <t>5 - Sanace betonových ploch</t>
  </si>
  <si>
    <t xml:space="preserve">    6 - Úpravy povrchů, podlahy a osazování výplní</t>
  </si>
  <si>
    <t>PSV - Práce a dodávky PSV</t>
  </si>
  <si>
    <t xml:space="preserve">    777 - Podlahy lité</t>
  </si>
  <si>
    <t xml:space="preserve">    783 - Dokončovací práce - nátěry</t>
  </si>
  <si>
    <t>Úpravy povrchů, podlahy a osazování výplní</t>
  </si>
  <si>
    <t>618631111</t>
  </si>
  <si>
    <t>Stěrka z těsnící malty dvouvrstvá vnitřních rovinných ploch konstrukcí ČOV nebo nádrží</t>
  </si>
  <si>
    <t>329690427</t>
  </si>
  <si>
    <t>500</t>
  </si>
  <si>
    <t>"sanační stěrka"</t>
  </si>
  <si>
    <t>624631412</t>
  </si>
  <si>
    <t>Vyplnění spár prefabrikovaných dílců těsnicím provazcem z polyetylénu tl přes 20 do 30 mm</t>
  </si>
  <si>
    <t>-613620044</t>
  </si>
  <si>
    <t>4*6+38</t>
  </si>
  <si>
    <t>"vyplnění spár a prořezaných prasklin těsnícím provazcem"</t>
  </si>
  <si>
    <t>"provazec do prostředí zatěžovaného vodou"</t>
  </si>
  <si>
    <t>632458323</t>
  </si>
  <si>
    <t>Potěr cementový vodotěsný s přísadou tl do 20 mm ploch rovinných pl přes 30 m2</t>
  </si>
  <si>
    <t>1227678168</t>
  </si>
  <si>
    <t>"Penetrační potěr pod stěrku nádrže + potěr chodníčku kolem nádrže"</t>
  </si>
  <si>
    <t>931994142</t>
  </si>
  <si>
    <t>Těsnění dilatační spáry betonové konstrukce polyuretanovým tmelem do pl 4,0 cm2</t>
  </si>
  <si>
    <t>352301798</t>
  </si>
  <si>
    <t>"vytmelení spár"</t>
  </si>
  <si>
    <t>"tmel do prostředí zatěžovaného vodou + zásyp"</t>
  </si>
  <si>
    <t>PSV</t>
  </si>
  <si>
    <t>Práce a dodávky PSV</t>
  </si>
  <si>
    <t>777</t>
  </si>
  <si>
    <t>Podlahy lité</t>
  </si>
  <si>
    <t>777611161</t>
  </si>
  <si>
    <t>Protiskluzná úprava lité podlahy prosypem křemenným pískem</t>
  </si>
  <si>
    <t>-1025374001</t>
  </si>
  <si>
    <t>"protiskluzová úprava chodníčku kolem nádrže"</t>
  </si>
  <si>
    <t>777611261</t>
  </si>
  <si>
    <t>Prosyp krycích nátěrů schodišťových stupňů křemenným pískem</t>
  </si>
  <si>
    <t>1648131342</t>
  </si>
  <si>
    <t>(3,31+3,31+2,5)*2*2</t>
  </si>
  <si>
    <t>"protiskluzná úprava schodů"</t>
  </si>
  <si>
    <t>783</t>
  </si>
  <si>
    <t>Dokončovací práce - nátěry</t>
  </si>
  <si>
    <t>783917151</t>
  </si>
  <si>
    <t>Krycí jednonásobný syntetický nátěr betonové podlahy</t>
  </si>
  <si>
    <t>-591899504</t>
  </si>
  <si>
    <t>6 - Sadové úpravy</t>
  </si>
  <si>
    <t>005724720</t>
  </si>
  <si>
    <t>osivo směs travní krajinná - rovinná</t>
  </si>
  <si>
    <t>kg</t>
  </si>
  <si>
    <t>-1109252350</t>
  </si>
  <si>
    <t>"spotřeba cca 5 kg na 100m2"100*2</t>
  </si>
  <si>
    <t>200*0,05 'Přepočtené koeficientem množství</t>
  </si>
  <si>
    <t>181451121</t>
  </si>
  <si>
    <t>Založení lučního trávníku výsevem plochy přes 1000 m2 v rovině a ve svahu do 1:5</t>
  </si>
  <si>
    <t>-1230673065</t>
  </si>
  <si>
    <t>100*2</t>
  </si>
  <si>
    <t>"osetí koruny hráze mimo provozní zpevnění"</t>
  </si>
  <si>
    <t>7 - Dokončovací práce</t>
  </si>
  <si>
    <t>VRN - Vedlejší rozpočtové náklady</t>
  </si>
  <si>
    <t>VRN</t>
  </si>
  <si>
    <t>zaměření skutečného stavu</t>
  </si>
  <si>
    <t>572534187</t>
  </si>
  <si>
    <t>156</t>
  </si>
  <si>
    <t>oprava poškození na přístupových cestách</t>
  </si>
  <si>
    <t>1167129655</t>
  </si>
  <si>
    <t>155</t>
  </si>
  <si>
    <t>likvidace odpadů</t>
  </si>
  <si>
    <t>-1921754316</t>
  </si>
  <si>
    <t>"likvidace odpadů ze stavby - obaly, palety, bedny apod."</t>
  </si>
  <si>
    <t>030736</t>
  </si>
  <si>
    <t xml:space="preserve">Likvidace staveniště - _x000d_
Likvidace staveniště, odvoz zbytků stavebního materiálu,	_x000d_
uvedení pozemku do původního stavu _x000d_
bere se jako celek  1 ks                                                                            					_x000d_
</t>
  </si>
  <si>
    <t>16384</t>
  </si>
  <si>
    <t>-1184313541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</si>
</sst>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2023-09-10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MVN na pozemku p.č. 1360/4 v obci Nesměřice u Zruče nad Sázavou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Nesměřice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14. 9. 2023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6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Zruč nad Sázavou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VDG Projektování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6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4.4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Přípravné práce'!J30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'1 - Přípravné práce'!P121</f>
        <v>0</v>
      </c>
      <c r="AV95" s="127">
        <f>'1 - Přípravné práce'!J33</f>
        <v>0</v>
      </c>
      <c r="AW95" s="127">
        <f>'1 - Přípravné práce'!J34</f>
        <v>0</v>
      </c>
      <c r="AX95" s="127">
        <f>'1 - Přípravné práce'!J35</f>
        <v>0</v>
      </c>
      <c r="AY95" s="127">
        <f>'1 - Přípravné práce'!J36</f>
        <v>0</v>
      </c>
      <c r="AZ95" s="127">
        <f>'1 - Přípravné práce'!F33</f>
        <v>0</v>
      </c>
      <c r="BA95" s="127">
        <f>'1 - Přípravné práce'!F34</f>
        <v>0</v>
      </c>
      <c r="BB95" s="127">
        <f>'1 - Přípravné práce'!F35</f>
        <v>0</v>
      </c>
      <c r="BC95" s="127">
        <f>'1 - Přípravné práce'!F36</f>
        <v>0</v>
      </c>
      <c r="BD95" s="129">
        <f>'1 - Přípravné práce'!F37</f>
        <v>0</v>
      </c>
      <c r="BE95" s="7"/>
      <c r="BT95" s="130" t="s">
        <v>81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4.4" customHeight="1">
      <c r="A96" s="118" t="s">
        <v>80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'2 - Výstavba manipulačníh...'!J30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'2 - Výstavba manipulačníh...'!P125</f>
        <v>0</v>
      </c>
      <c r="AV96" s="127">
        <f>'2 - Výstavba manipulačníh...'!J33</f>
        <v>0</v>
      </c>
      <c r="AW96" s="127">
        <f>'2 - Výstavba manipulačníh...'!J34</f>
        <v>0</v>
      </c>
      <c r="AX96" s="127">
        <f>'2 - Výstavba manipulačníh...'!J35</f>
        <v>0</v>
      </c>
      <c r="AY96" s="127">
        <f>'2 - Výstavba manipulačníh...'!J36</f>
        <v>0</v>
      </c>
      <c r="AZ96" s="127">
        <f>'2 - Výstavba manipulačníh...'!F33</f>
        <v>0</v>
      </c>
      <c r="BA96" s="127">
        <f>'2 - Výstavba manipulačníh...'!F34</f>
        <v>0</v>
      </c>
      <c r="BB96" s="127">
        <f>'2 - Výstavba manipulačníh...'!F35</f>
        <v>0</v>
      </c>
      <c r="BC96" s="127">
        <f>'2 - Výstavba manipulačníh...'!F36</f>
        <v>0</v>
      </c>
      <c r="BD96" s="129">
        <f>'2 - Výstavba manipulačníh...'!F37</f>
        <v>0</v>
      </c>
      <c r="BE96" s="7"/>
      <c r="BT96" s="130" t="s">
        <v>81</v>
      </c>
      <c r="BV96" s="130" t="s">
        <v>78</v>
      </c>
      <c r="BW96" s="130" t="s">
        <v>87</v>
      </c>
      <c r="BX96" s="130" t="s">
        <v>5</v>
      </c>
      <c r="CL96" s="130" t="s">
        <v>1</v>
      </c>
      <c r="CM96" s="130" t="s">
        <v>85</v>
      </c>
    </row>
    <row r="97" s="7" customFormat="1" ht="24.6" customHeight="1">
      <c r="A97" s="118" t="s">
        <v>80</v>
      </c>
      <c r="B97" s="119"/>
      <c r="C97" s="120"/>
      <c r="D97" s="121" t="s">
        <v>88</v>
      </c>
      <c r="E97" s="121"/>
      <c r="F97" s="121"/>
      <c r="G97" s="121"/>
      <c r="H97" s="121"/>
      <c r="I97" s="122"/>
      <c r="J97" s="121" t="s">
        <v>89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'3 - Vyspravení praskliny 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'3 - Vyspravení praskliny ...'!P121</f>
        <v>0</v>
      </c>
      <c r="AV97" s="127">
        <f>'3 - Vyspravení praskliny ...'!J33</f>
        <v>0</v>
      </c>
      <c r="AW97" s="127">
        <f>'3 - Vyspravení praskliny ...'!J34</f>
        <v>0</v>
      </c>
      <c r="AX97" s="127">
        <f>'3 - Vyspravení praskliny ...'!J35</f>
        <v>0</v>
      </c>
      <c r="AY97" s="127">
        <f>'3 - Vyspravení praskliny ...'!J36</f>
        <v>0</v>
      </c>
      <c r="AZ97" s="127">
        <f>'3 - Vyspravení praskliny ...'!F33</f>
        <v>0</v>
      </c>
      <c r="BA97" s="127">
        <f>'3 - Vyspravení praskliny ...'!F34</f>
        <v>0</v>
      </c>
      <c r="BB97" s="127">
        <f>'3 - Vyspravení praskliny ...'!F35</f>
        <v>0</v>
      </c>
      <c r="BC97" s="127">
        <f>'3 - Vyspravení praskliny ...'!F36</f>
        <v>0</v>
      </c>
      <c r="BD97" s="129">
        <f>'3 - Vyspravení praskliny ...'!F37</f>
        <v>0</v>
      </c>
      <c r="BE97" s="7"/>
      <c r="BT97" s="130" t="s">
        <v>81</v>
      </c>
      <c r="BV97" s="130" t="s">
        <v>78</v>
      </c>
      <c r="BW97" s="130" t="s">
        <v>90</v>
      </c>
      <c r="BX97" s="130" t="s">
        <v>5</v>
      </c>
      <c r="CL97" s="130" t="s">
        <v>1</v>
      </c>
      <c r="CM97" s="130" t="s">
        <v>85</v>
      </c>
    </row>
    <row r="98" s="7" customFormat="1" ht="24.6" customHeight="1">
      <c r="A98" s="118" t="s">
        <v>80</v>
      </c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'4 - Zábradlí na nádrži a 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'4 - Zábradlí na nádrži a ...'!P118</f>
        <v>0</v>
      </c>
      <c r="AV98" s="127">
        <f>'4 - Zábradlí na nádrži a ...'!J33</f>
        <v>0</v>
      </c>
      <c r="AW98" s="127">
        <f>'4 - Zábradlí na nádrži a ...'!J34</f>
        <v>0</v>
      </c>
      <c r="AX98" s="127">
        <f>'4 - Zábradlí na nádrži a ...'!J35</f>
        <v>0</v>
      </c>
      <c r="AY98" s="127">
        <f>'4 - Zábradlí na nádrži a ...'!J36</f>
        <v>0</v>
      </c>
      <c r="AZ98" s="127">
        <f>'4 - Zábradlí na nádrži a ...'!F33</f>
        <v>0</v>
      </c>
      <c r="BA98" s="127">
        <f>'4 - Zábradlí na nádrži a ...'!F34</f>
        <v>0</v>
      </c>
      <c r="BB98" s="127">
        <f>'4 - Zábradlí na nádrži a ...'!F35</f>
        <v>0</v>
      </c>
      <c r="BC98" s="127">
        <f>'4 - Zábradlí na nádrži a ...'!F36</f>
        <v>0</v>
      </c>
      <c r="BD98" s="129">
        <f>'4 - Zábradlí na nádrži a ...'!F37</f>
        <v>0</v>
      </c>
      <c r="BE98" s="7"/>
      <c r="BT98" s="130" t="s">
        <v>81</v>
      </c>
      <c r="BV98" s="130" t="s">
        <v>78</v>
      </c>
      <c r="BW98" s="130" t="s">
        <v>93</v>
      </c>
      <c r="BX98" s="130" t="s">
        <v>5</v>
      </c>
      <c r="CL98" s="130" t="s">
        <v>1</v>
      </c>
      <c r="CM98" s="130" t="s">
        <v>85</v>
      </c>
    </row>
    <row r="99" s="7" customFormat="1" ht="14.4" customHeight="1">
      <c r="A99" s="118" t="s">
        <v>80</v>
      </c>
      <c r="B99" s="119"/>
      <c r="C99" s="120"/>
      <c r="D99" s="121" t="s">
        <v>94</v>
      </c>
      <c r="E99" s="121"/>
      <c r="F99" s="121"/>
      <c r="G99" s="121"/>
      <c r="H99" s="121"/>
      <c r="I99" s="122"/>
      <c r="J99" s="121" t="s">
        <v>95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'5 - Sanace betonových ploch'!J30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'5 - Sanace betonových ploch'!P122</f>
        <v>0</v>
      </c>
      <c r="AV99" s="127">
        <f>'5 - Sanace betonových ploch'!J33</f>
        <v>0</v>
      </c>
      <c r="AW99" s="127">
        <f>'5 - Sanace betonových ploch'!J34</f>
        <v>0</v>
      </c>
      <c r="AX99" s="127">
        <f>'5 - Sanace betonových ploch'!J35</f>
        <v>0</v>
      </c>
      <c r="AY99" s="127">
        <f>'5 - Sanace betonových ploch'!J36</f>
        <v>0</v>
      </c>
      <c r="AZ99" s="127">
        <f>'5 - Sanace betonových ploch'!F33</f>
        <v>0</v>
      </c>
      <c r="BA99" s="127">
        <f>'5 - Sanace betonových ploch'!F34</f>
        <v>0</v>
      </c>
      <c r="BB99" s="127">
        <f>'5 - Sanace betonových ploch'!F35</f>
        <v>0</v>
      </c>
      <c r="BC99" s="127">
        <f>'5 - Sanace betonových ploch'!F36</f>
        <v>0</v>
      </c>
      <c r="BD99" s="129">
        <f>'5 - Sanace betonových ploch'!F37</f>
        <v>0</v>
      </c>
      <c r="BE99" s="7"/>
      <c r="BT99" s="130" t="s">
        <v>81</v>
      </c>
      <c r="BV99" s="130" t="s">
        <v>78</v>
      </c>
      <c r="BW99" s="130" t="s">
        <v>96</v>
      </c>
      <c r="BX99" s="130" t="s">
        <v>5</v>
      </c>
      <c r="CL99" s="130" t="s">
        <v>1</v>
      </c>
      <c r="CM99" s="130" t="s">
        <v>85</v>
      </c>
    </row>
    <row r="100" s="7" customFormat="1" ht="14.4" customHeight="1">
      <c r="A100" s="118" t="s">
        <v>80</v>
      </c>
      <c r="B100" s="119"/>
      <c r="C100" s="120"/>
      <c r="D100" s="121" t="s">
        <v>97</v>
      </c>
      <c r="E100" s="121"/>
      <c r="F100" s="121"/>
      <c r="G100" s="121"/>
      <c r="H100" s="121"/>
      <c r="I100" s="122"/>
      <c r="J100" s="121" t="s">
        <v>98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'6 - Sadové úpravy'!J30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v>0</v>
      </c>
      <c r="AT100" s="127">
        <f>ROUND(SUM(AV100:AW100),2)</f>
        <v>0</v>
      </c>
      <c r="AU100" s="128">
        <f>'6 - Sadové úpravy'!P118</f>
        <v>0</v>
      </c>
      <c r="AV100" s="127">
        <f>'6 - Sadové úpravy'!J33</f>
        <v>0</v>
      </c>
      <c r="AW100" s="127">
        <f>'6 - Sadové úpravy'!J34</f>
        <v>0</v>
      </c>
      <c r="AX100" s="127">
        <f>'6 - Sadové úpravy'!J35</f>
        <v>0</v>
      </c>
      <c r="AY100" s="127">
        <f>'6 - Sadové úpravy'!J36</f>
        <v>0</v>
      </c>
      <c r="AZ100" s="127">
        <f>'6 - Sadové úpravy'!F33</f>
        <v>0</v>
      </c>
      <c r="BA100" s="127">
        <f>'6 - Sadové úpravy'!F34</f>
        <v>0</v>
      </c>
      <c r="BB100" s="127">
        <f>'6 - Sadové úpravy'!F35</f>
        <v>0</v>
      </c>
      <c r="BC100" s="127">
        <f>'6 - Sadové úpravy'!F36</f>
        <v>0</v>
      </c>
      <c r="BD100" s="129">
        <f>'6 - Sadové úpravy'!F37</f>
        <v>0</v>
      </c>
      <c r="BE100" s="7"/>
      <c r="BT100" s="130" t="s">
        <v>81</v>
      </c>
      <c r="BV100" s="130" t="s">
        <v>78</v>
      </c>
      <c r="BW100" s="130" t="s">
        <v>99</v>
      </c>
      <c r="BX100" s="130" t="s">
        <v>5</v>
      </c>
      <c r="CL100" s="130" t="s">
        <v>1</v>
      </c>
      <c r="CM100" s="130" t="s">
        <v>85</v>
      </c>
    </row>
    <row r="101" s="7" customFormat="1" ht="14.4" customHeight="1">
      <c r="A101" s="118" t="s">
        <v>80</v>
      </c>
      <c r="B101" s="119"/>
      <c r="C101" s="120"/>
      <c r="D101" s="121" t="s">
        <v>100</v>
      </c>
      <c r="E101" s="121"/>
      <c r="F101" s="121"/>
      <c r="G101" s="121"/>
      <c r="H101" s="121"/>
      <c r="I101" s="122"/>
      <c r="J101" s="121" t="s">
        <v>101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'7 - Dokončovací práce'!J30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83</v>
      </c>
      <c r="AR101" s="125"/>
      <c r="AS101" s="131">
        <v>0</v>
      </c>
      <c r="AT101" s="132">
        <f>ROUND(SUM(AV101:AW101),2)</f>
        <v>0</v>
      </c>
      <c r="AU101" s="133">
        <f>'7 - Dokončovací práce'!P117</f>
        <v>0</v>
      </c>
      <c r="AV101" s="132">
        <f>'7 - Dokončovací práce'!J33</f>
        <v>0</v>
      </c>
      <c r="AW101" s="132">
        <f>'7 - Dokončovací práce'!J34</f>
        <v>0</v>
      </c>
      <c r="AX101" s="132">
        <f>'7 - Dokončovací práce'!J35</f>
        <v>0</v>
      </c>
      <c r="AY101" s="132">
        <f>'7 - Dokončovací práce'!J36</f>
        <v>0</v>
      </c>
      <c r="AZ101" s="132">
        <f>'7 - Dokončovací práce'!F33</f>
        <v>0</v>
      </c>
      <c r="BA101" s="132">
        <f>'7 - Dokončovací práce'!F34</f>
        <v>0</v>
      </c>
      <c r="BB101" s="132">
        <f>'7 - Dokončovací práce'!F35</f>
        <v>0</v>
      </c>
      <c r="BC101" s="132">
        <f>'7 - Dokončovací práce'!F36</f>
        <v>0</v>
      </c>
      <c r="BD101" s="134">
        <f>'7 - Dokončovací práce'!F37</f>
        <v>0</v>
      </c>
      <c r="BE101" s="7"/>
      <c r="BT101" s="130" t="s">
        <v>81</v>
      </c>
      <c r="BV101" s="130" t="s">
        <v>78</v>
      </c>
      <c r="BW101" s="130" t="s">
        <v>102</v>
      </c>
      <c r="BX101" s="130" t="s">
        <v>5</v>
      </c>
      <c r="CL101" s="130" t="s">
        <v>1</v>
      </c>
      <c r="CM101" s="130" t="s">
        <v>85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rGZk/S9DnCl74e5gph2Oo4Tdv0t8xVQu4RRcAqGMrjPqM8uPyRROXJGXhEnpPtRVfeOLozlVG4NAbH87RB9spA==" hashValue="0Vvn0TjfmIcRuQO1kZfkYjSas3yT7MRgQPg+D492rEPRgcdW3gDFZDn+a4alggw1eeofOZ8xVR7n/9jS3qREkQ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Přípravné práce'!C2" display="/"/>
    <hyperlink ref="A96" location="'2 - Výstavba manipulačníh...'!C2" display="/"/>
    <hyperlink ref="A97" location="'3 - Vyspravení praskliny ...'!C2" display="/"/>
    <hyperlink ref="A98" location="'4 - Zábradlí na nádrži a ...'!C2" display="/"/>
    <hyperlink ref="A99" location="'5 - Sanace betonových ploch'!C2" display="/"/>
    <hyperlink ref="A100" location="'6 - Sadové úpravy'!C2" display="/"/>
    <hyperlink ref="A101" location="'7 - Dokončovac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Rekonstrukce MVN na pozemku p.č. 1360/4 v obci Nesměřice u Zruče nad Sázavou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105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ROUND((SUM(BE121:BE165)),  2)</f>
        <v>0</v>
      </c>
      <c r="G33" s="37"/>
      <c r="H33" s="37"/>
      <c r="I33" s="154">
        <v>0.20999999999999999</v>
      </c>
      <c r="J33" s="153">
        <f>ROUND(((SUM(BE121:BE165))*I33),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ROUND((SUM(BF121:BF165)),  2)</f>
        <v>0</v>
      </c>
      <c r="G34" s="37"/>
      <c r="H34" s="37"/>
      <c r="I34" s="154">
        <v>0.12</v>
      </c>
      <c r="J34" s="153">
        <f>ROUND(((SUM(BF121:BF165))*I34),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ROUND((SUM(BG121:BG165)),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ROUND((SUM(BH121:BH165)),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ROUND((SUM(BI121:BI165)),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Rekonstrukce MVN na pozemku p.č. 1360/4 v obci Nesměřice u Zruče nad Sázavou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1 - Přípravné práce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Nesměřice</v>
      </c>
      <c r="G89" s="39"/>
      <c r="H89" s="39"/>
      <c r="I89" s="31" t="s">
        <v>22</v>
      </c>
      <c r="J89" s="78" t="str">
        <f>IF(J12="","",J12)</f>
        <v>14. 9. 2023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Zruč nad Sázavou</v>
      </c>
      <c r="G91" s="39"/>
      <c r="H91" s="39"/>
      <c r="I91" s="31" t="s">
        <v>30</v>
      </c>
      <c r="J91" s="35" t="str">
        <f>E21</f>
        <v>VDG Projektování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112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113</v>
      </c>
      <c r="E99" s="187"/>
      <c r="F99" s="187"/>
      <c r="G99" s="187"/>
      <c r="H99" s="187"/>
      <c r="I99" s="187"/>
      <c r="J99" s="188">
        <f>J142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114</v>
      </c>
      <c r="E100" s="181"/>
      <c r="F100" s="181"/>
      <c r="G100" s="181"/>
      <c r="H100" s="181"/>
      <c r="I100" s="181"/>
      <c r="J100" s="182">
        <f>J149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115</v>
      </c>
      <c r="E101" s="187"/>
      <c r="F101" s="187"/>
      <c r="G101" s="187"/>
      <c r="H101" s="187"/>
      <c r="I101" s="187"/>
      <c r="J101" s="188">
        <f>J150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7" customHeight="1">
      <c r="A111" s="37"/>
      <c r="B111" s="38"/>
      <c r="C111" s="39"/>
      <c r="D111" s="39"/>
      <c r="E111" s="173" t="str">
        <f>E7</f>
        <v>Rekonstrukce MVN na pozemku p.č. 1360/4 v obci Nesměřice u Zruče nad Sázavou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9"/>
      <c r="D113" s="39"/>
      <c r="E113" s="75" t="str">
        <f>E9</f>
        <v>1 - Přípravné práce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Nesměřice</v>
      </c>
      <c r="G115" s="39"/>
      <c r="H115" s="39"/>
      <c r="I115" s="31" t="s">
        <v>22</v>
      </c>
      <c r="J115" s="78" t="str">
        <f>IF(J12="","",J12)</f>
        <v>14. 9. 2023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4" customHeight="1">
      <c r="A117" s="37"/>
      <c r="B117" s="38"/>
      <c r="C117" s="31" t="s">
        <v>24</v>
      </c>
      <c r="D117" s="39"/>
      <c r="E117" s="39"/>
      <c r="F117" s="26" t="str">
        <f>E15</f>
        <v>Město Zruč nad Sázavou</v>
      </c>
      <c r="G117" s="39"/>
      <c r="H117" s="39"/>
      <c r="I117" s="31" t="s">
        <v>30</v>
      </c>
      <c r="J117" s="35" t="str">
        <f>E21</f>
        <v>VDG Projektování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117</v>
      </c>
      <c r="D120" s="193" t="s">
        <v>61</v>
      </c>
      <c r="E120" s="193" t="s">
        <v>57</v>
      </c>
      <c r="F120" s="193" t="s">
        <v>58</v>
      </c>
      <c r="G120" s="193" t="s">
        <v>118</v>
      </c>
      <c r="H120" s="193" t="s">
        <v>119</v>
      </c>
      <c r="I120" s="193" t="s">
        <v>120</v>
      </c>
      <c r="J120" s="194" t="s">
        <v>108</v>
      </c>
      <c r="K120" s="195" t="s">
        <v>121</v>
      </c>
      <c r="L120" s="196"/>
      <c r="M120" s="99" t="s">
        <v>1</v>
      </c>
      <c r="N120" s="100" t="s">
        <v>40</v>
      </c>
      <c r="O120" s="100" t="s">
        <v>122</v>
      </c>
      <c r="P120" s="100" t="s">
        <v>123</v>
      </c>
      <c r="Q120" s="100" t="s">
        <v>124</v>
      </c>
      <c r="R120" s="100" t="s">
        <v>125</v>
      </c>
      <c r="S120" s="100" t="s">
        <v>126</v>
      </c>
      <c r="T120" s="101" t="s">
        <v>127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128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P122+P149</f>
        <v>0</v>
      </c>
      <c r="Q121" s="103"/>
      <c r="R121" s="199">
        <f>R122+R149</f>
        <v>0.0063499999999999997</v>
      </c>
      <c r="S121" s="103"/>
      <c r="T121" s="200">
        <f>T122+T149</f>
        <v>15.727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110</v>
      </c>
      <c r="BK121" s="201">
        <f>BK122+BK149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129</v>
      </c>
      <c r="F122" s="205" t="s">
        <v>130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P123+P142</f>
        <v>0</v>
      </c>
      <c r="Q122" s="210"/>
      <c r="R122" s="211">
        <f>R123+R142</f>
        <v>0.0059499999999999996</v>
      </c>
      <c r="S122" s="210"/>
      <c r="T122" s="212">
        <f>T123+T142</f>
        <v>15.727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75</v>
      </c>
      <c r="AU122" s="214" t="s">
        <v>76</v>
      </c>
      <c r="AY122" s="213" t="s">
        <v>131</v>
      </c>
      <c r="BK122" s="215">
        <f>BK123+BK142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132</v>
      </c>
      <c r="F123" s="216" t="s">
        <v>133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SUM(P124:P141)</f>
        <v>0</v>
      </c>
      <c r="Q123" s="210"/>
      <c r="R123" s="211">
        <f>SUM(R124:R141)</f>
        <v>0.0059499999999999996</v>
      </c>
      <c r="S123" s="210"/>
      <c r="T123" s="212">
        <f>SUM(T124:T141)</f>
        <v>15.727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75</v>
      </c>
      <c r="AU123" s="214" t="s">
        <v>81</v>
      </c>
      <c r="AY123" s="213" t="s">
        <v>131</v>
      </c>
      <c r="BK123" s="215">
        <f>SUM(BK124:BK141)</f>
        <v>0</v>
      </c>
    </row>
    <row r="124" s="2" customFormat="1" ht="22.2" customHeight="1">
      <c r="A124" s="37"/>
      <c r="B124" s="38"/>
      <c r="C124" s="218" t="s">
        <v>81</v>
      </c>
      <c r="D124" s="218" t="s">
        <v>134</v>
      </c>
      <c r="E124" s="219" t="s">
        <v>135</v>
      </c>
      <c r="F124" s="220" t="s">
        <v>136</v>
      </c>
      <c r="G124" s="221" t="s">
        <v>137</v>
      </c>
      <c r="H124" s="222">
        <v>38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3.0000000000000001E-05</v>
      </c>
      <c r="R124" s="228">
        <f>Q124*H124</f>
        <v>0.00114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91</v>
      </c>
      <c r="AT124" s="230" t="s">
        <v>134</v>
      </c>
      <c r="AU124" s="230" t="s">
        <v>85</v>
      </c>
      <c r="AY124" s="16" t="s">
        <v>131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91</v>
      </c>
      <c r="BM124" s="230" t="s">
        <v>138</v>
      </c>
    </row>
    <row r="125" s="13" customFormat="1">
      <c r="A125" s="13"/>
      <c r="B125" s="232"/>
      <c r="C125" s="233"/>
      <c r="D125" s="234" t="s">
        <v>139</v>
      </c>
      <c r="E125" s="235" t="s">
        <v>1</v>
      </c>
      <c r="F125" s="236" t="s">
        <v>140</v>
      </c>
      <c r="G125" s="233"/>
      <c r="H125" s="237">
        <v>38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139</v>
      </c>
      <c r="AU125" s="243" t="s">
        <v>85</v>
      </c>
      <c r="AV125" s="13" t="s">
        <v>85</v>
      </c>
      <c r="AW125" s="13" t="s">
        <v>32</v>
      </c>
      <c r="AX125" s="13" t="s">
        <v>81</v>
      </c>
      <c r="AY125" s="243" t="s">
        <v>131</v>
      </c>
    </row>
    <row r="126" s="14" customFormat="1">
      <c r="A126" s="14"/>
      <c r="B126" s="244"/>
      <c r="C126" s="245"/>
      <c r="D126" s="234" t="s">
        <v>139</v>
      </c>
      <c r="E126" s="246" t="s">
        <v>1</v>
      </c>
      <c r="F126" s="247" t="s">
        <v>141</v>
      </c>
      <c r="G126" s="245"/>
      <c r="H126" s="246" t="s">
        <v>1</v>
      </c>
      <c r="I126" s="248"/>
      <c r="J126" s="245"/>
      <c r="K126" s="245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139</v>
      </c>
      <c r="AU126" s="253" t="s">
        <v>85</v>
      </c>
      <c r="AV126" s="14" t="s">
        <v>81</v>
      </c>
      <c r="AW126" s="14" t="s">
        <v>32</v>
      </c>
      <c r="AX126" s="14" t="s">
        <v>76</v>
      </c>
      <c r="AY126" s="253" t="s">
        <v>131</v>
      </c>
    </row>
    <row r="127" s="2" customFormat="1" ht="22.2" customHeight="1">
      <c r="A127" s="37"/>
      <c r="B127" s="38"/>
      <c r="C127" s="218" t="s">
        <v>85</v>
      </c>
      <c r="D127" s="218" t="s">
        <v>134</v>
      </c>
      <c r="E127" s="219" t="s">
        <v>142</v>
      </c>
      <c r="F127" s="220" t="s">
        <v>143</v>
      </c>
      <c r="G127" s="221" t="s">
        <v>137</v>
      </c>
      <c r="H127" s="222">
        <v>30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41</v>
      </c>
      <c r="O127" s="90"/>
      <c r="P127" s="228">
        <f>O127*H127</f>
        <v>0</v>
      </c>
      <c r="Q127" s="228">
        <v>0.00013999999999999999</v>
      </c>
      <c r="R127" s="228">
        <f>Q127*H127</f>
        <v>0.0041999999999999997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91</v>
      </c>
      <c r="AT127" s="230" t="s">
        <v>134</v>
      </c>
      <c r="AU127" s="230" t="s">
        <v>85</v>
      </c>
      <c r="AY127" s="16" t="s">
        <v>131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81</v>
      </c>
      <c r="BK127" s="231">
        <f>ROUND(I127*H127,2)</f>
        <v>0</v>
      </c>
      <c r="BL127" s="16" t="s">
        <v>91</v>
      </c>
      <c r="BM127" s="230" t="s">
        <v>144</v>
      </c>
    </row>
    <row r="128" s="13" customFormat="1">
      <c r="A128" s="13"/>
      <c r="B128" s="232"/>
      <c r="C128" s="233"/>
      <c r="D128" s="234" t="s">
        <v>139</v>
      </c>
      <c r="E128" s="235" t="s">
        <v>1</v>
      </c>
      <c r="F128" s="236" t="s">
        <v>145</v>
      </c>
      <c r="G128" s="233"/>
      <c r="H128" s="237">
        <v>30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139</v>
      </c>
      <c r="AU128" s="243" t="s">
        <v>85</v>
      </c>
      <c r="AV128" s="13" t="s">
        <v>85</v>
      </c>
      <c r="AW128" s="13" t="s">
        <v>32</v>
      </c>
      <c r="AX128" s="13" t="s">
        <v>81</v>
      </c>
      <c r="AY128" s="243" t="s">
        <v>131</v>
      </c>
    </row>
    <row r="129" s="14" customFormat="1">
      <c r="A129" s="14"/>
      <c r="B129" s="244"/>
      <c r="C129" s="245"/>
      <c r="D129" s="234" t="s">
        <v>139</v>
      </c>
      <c r="E129" s="246" t="s">
        <v>1</v>
      </c>
      <c r="F129" s="247" t="s">
        <v>146</v>
      </c>
      <c r="G129" s="245"/>
      <c r="H129" s="246" t="s">
        <v>1</v>
      </c>
      <c r="I129" s="248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139</v>
      </c>
      <c r="AU129" s="253" t="s">
        <v>85</v>
      </c>
      <c r="AV129" s="14" t="s">
        <v>81</v>
      </c>
      <c r="AW129" s="14" t="s">
        <v>32</v>
      </c>
      <c r="AX129" s="14" t="s">
        <v>76</v>
      </c>
      <c r="AY129" s="253" t="s">
        <v>131</v>
      </c>
    </row>
    <row r="130" s="2" customFormat="1" ht="14.4" customHeight="1">
      <c r="A130" s="37"/>
      <c r="B130" s="38"/>
      <c r="C130" s="218" t="s">
        <v>88</v>
      </c>
      <c r="D130" s="218" t="s">
        <v>134</v>
      </c>
      <c r="E130" s="219" t="s">
        <v>147</v>
      </c>
      <c r="F130" s="220" t="s">
        <v>148</v>
      </c>
      <c r="G130" s="221" t="s">
        <v>149</v>
      </c>
      <c r="H130" s="222">
        <v>588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41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0.01</v>
      </c>
      <c r="T130" s="229">
        <f>S130*H130</f>
        <v>5.8799999999999999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91</v>
      </c>
      <c r="AT130" s="230" t="s">
        <v>134</v>
      </c>
      <c r="AU130" s="230" t="s">
        <v>85</v>
      </c>
      <c r="AY130" s="16" t="s">
        <v>131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91</v>
      </c>
      <c r="BM130" s="230" t="s">
        <v>150</v>
      </c>
    </row>
    <row r="131" s="13" customFormat="1">
      <c r="A131" s="13"/>
      <c r="B131" s="232"/>
      <c r="C131" s="233"/>
      <c r="D131" s="234" t="s">
        <v>139</v>
      </c>
      <c r="E131" s="235" t="s">
        <v>1</v>
      </c>
      <c r="F131" s="236" t="s">
        <v>151</v>
      </c>
      <c r="G131" s="233"/>
      <c r="H131" s="237">
        <v>588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139</v>
      </c>
      <c r="AU131" s="243" t="s">
        <v>85</v>
      </c>
      <c r="AV131" s="13" t="s">
        <v>85</v>
      </c>
      <c r="AW131" s="13" t="s">
        <v>32</v>
      </c>
      <c r="AX131" s="13" t="s">
        <v>81</v>
      </c>
      <c r="AY131" s="243" t="s">
        <v>131</v>
      </c>
    </row>
    <row r="132" s="14" customFormat="1">
      <c r="A132" s="14"/>
      <c r="B132" s="244"/>
      <c r="C132" s="245"/>
      <c r="D132" s="234" t="s">
        <v>139</v>
      </c>
      <c r="E132" s="246" t="s">
        <v>1</v>
      </c>
      <c r="F132" s="247" t="s">
        <v>152</v>
      </c>
      <c r="G132" s="245"/>
      <c r="H132" s="246" t="s">
        <v>1</v>
      </c>
      <c r="I132" s="248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139</v>
      </c>
      <c r="AU132" s="253" t="s">
        <v>85</v>
      </c>
      <c r="AV132" s="14" t="s">
        <v>81</v>
      </c>
      <c r="AW132" s="14" t="s">
        <v>32</v>
      </c>
      <c r="AX132" s="14" t="s">
        <v>76</v>
      </c>
      <c r="AY132" s="253" t="s">
        <v>131</v>
      </c>
    </row>
    <row r="133" s="2" customFormat="1" ht="22.2" customHeight="1">
      <c r="A133" s="37"/>
      <c r="B133" s="38"/>
      <c r="C133" s="218" t="s">
        <v>91</v>
      </c>
      <c r="D133" s="218" t="s">
        <v>134</v>
      </c>
      <c r="E133" s="219" t="s">
        <v>153</v>
      </c>
      <c r="F133" s="220" t="s">
        <v>154</v>
      </c>
      <c r="G133" s="221" t="s">
        <v>149</v>
      </c>
      <c r="H133" s="222">
        <v>88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0.02</v>
      </c>
      <c r="T133" s="229">
        <f>S133*H133</f>
        <v>1.76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91</v>
      </c>
      <c r="AT133" s="230" t="s">
        <v>134</v>
      </c>
      <c r="AU133" s="230" t="s">
        <v>85</v>
      </c>
      <c r="AY133" s="16" t="s">
        <v>131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91</v>
      </c>
      <c r="BM133" s="230" t="s">
        <v>155</v>
      </c>
    </row>
    <row r="134" s="13" customFormat="1">
      <c r="A134" s="13"/>
      <c r="B134" s="232"/>
      <c r="C134" s="233"/>
      <c r="D134" s="234" t="s">
        <v>139</v>
      </c>
      <c r="E134" s="235" t="s">
        <v>1</v>
      </c>
      <c r="F134" s="236" t="s">
        <v>156</v>
      </c>
      <c r="G134" s="233"/>
      <c r="H134" s="237">
        <v>88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139</v>
      </c>
      <c r="AU134" s="243" t="s">
        <v>85</v>
      </c>
      <c r="AV134" s="13" t="s">
        <v>85</v>
      </c>
      <c r="AW134" s="13" t="s">
        <v>32</v>
      </c>
      <c r="AX134" s="13" t="s">
        <v>81</v>
      </c>
      <c r="AY134" s="243" t="s">
        <v>131</v>
      </c>
    </row>
    <row r="135" s="14" customFormat="1">
      <c r="A135" s="14"/>
      <c r="B135" s="244"/>
      <c r="C135" s="245"/>
      <c r="D135" s="234" t="s">
        <v>139</v>
      </c>
      <c r="E135" s="246" t="s">
        <v>1</v>
      </c>
      <c r="F135" s="247" t="s">
        <v>157</v>
      </c>
      <c r="G135" s="245"/>
      <c r="H135" s="246" t="s">
        <v>1</v>
      </c>
      <c r="I135" s="248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139</v>
      </c>
      <c r="AU135" s="253" t="s">
        <v>85</v>
      </c>
      <c r="AV135" s="14" t="s">
        <v>81</v>
      </c>
      <c r="AW135" s="14" t="s">
        <v>32</v>
      </c>
      <c r="AX135" s="14" t="s">
        <v>76</v>
      </c>
      <c r="AY135" s="253" t="s">
        <v>131</v>
      </c>
    </row>
    <row r="136" s="2" customFormat="1" ht="22.2" customHeight="1">
      <c r="A136" s="37"/>
      <c r="B136" s="38"/>
      <c r="C136" s="218" t="s">
        <v>94</v>
      </c>
      <c r="D136" s="218" t="s">
        <v>134</v>
      </c>
      <c r="E136" s="219" t="s">
        <v>158</v>
      </c>
      <c r="F136" s="220" t="s">
        <v>159</v>
      </c>
      <c r="G136" s="221" t="s">
        <v>160</v>
      </c>
      <c r="H136" s="222">
        <v>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41</v>
      </c>
      <c r="O136" s="90"/>
      <c r="P136" s="228">
        <f>O136*H136</f>
        <v>0</v>
      </c>
      <c r="Q136" s="228">
        <v>0.00029</v>
      </c>
      <c r="R136" s="228">
        <f>Q136*H136</f>
        <v>0.00029</v>
      </c>
      <c r="S136" s="228">
        <v>0.375</v>
      </c>
      <c r="T136" s="229">
        <f>S136*H136</f>
        <v>0.375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91</v>
      </c>
      <c r="AT136" s="230" t="s">
        <v>134</v>
      </c>
      <c r="AU136" s="230" t="s">
        <v>85</v>
      </c>
      <c r="AY136" s="16" t="s">
        <v>131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91</v>
      </c>
      <c r="BM136" s="230" t="s">
        <v>161</v>
      </c>
    </row>
    <row r="137" s="13" customFormat="1">
      <c r="A137" s="13"/>
      <c r="B137" s="232"/>
      <c r="C137" s="233"/>
      <c r="D137" s="234" t="s">
        <v>139</v>
      </c>
      <c r="E137" s="235" t="s">
        <v>1</v>
      </c>
      <c r="F137" s="236" t="s">
        <v>81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139</v>
      </c>
      <c r="AU137" s="243" t="s">
        <v>85</v>
      </c>
      <c r="AV137" s="13" t="s">
        <v>85</v>
      </c>
      <c r="AW137" s="13" t="s">
        <v>32</v>
      </c>
      <c r="AX137" s="13" t="s">
        <v>81</v>
      </c>
      <c r="AY137" s="243" t="s">
        <v>131</v>
      </c>
    </row>
    <row r="138" s="14" customFormat="1">
      <c r="A138" s="14"/>
      <c r="B138" s="244"/>
      <c r="C138" s="245"/>
      <c r="D138" s="234" t="s">
        <v>139</v>
      </c>
      <c r="E138" s="246" t="s">
        <v>1</v>
      </c>
      <c r="F138" s="247" t="s">
        <v>162</v>
      </c>
      <c r="G138" s="245"/>
      <c r="H138" s="246" t="s">
        <v>1</v>
      </c>
      <c r="I138" s="248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139</v>
      </c>
      <c r="AU138" s="253" t="s">
        <v>85</v>
      </c>
      <c r="AV138" s="14" t="s">
        <v>81</v>
      </c>
      <c r="AW138" s="14" t="s">
        <v>32</v>
      </c>
      <c r="AX138" s="14" t="s">
        <v>76</v>
      </c>
      <c r="AY138" s="253" t="s">
        <v>131</v>
      </c>
    </row>
    <row r="139" s="2" customFormat="1" ht="22.2" customHeight="1">
      <c r="A139" s="37"/>
      <c r="B139" s="38"/>
      <c r="C139" s="218" t="s">
        <v>97</v>
      </c>
      <c r="D139" s="218" t="s">
        <v>134</v>
      </c>
      <c r="E139" s="219" t="s">
        <v>163</v>
      </c>
      <c r="F139" s="220" t="s">
        <v>164</v>
      </c>
      <c r="G139" s="221" t="s">
        <v>165</v>
      </c>
      <c r="H139" s="222">
        <v>3.2000000000000002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41</v>
      </c>
      <c r="O139" s="90"/>
      <c r="P139" s="228">
        <f>O139*H139</f>
        <v>0</v>
      </c>
      <c r="Q139" s="228">
        <v>0.00010000000000000001</v>
      </c>
      <c r="R139" s="228">
        <f>Q139*H139</f>
        <v>0.00032000000000000003</v>
      </c>
      <c r="S139" s="228">
        <v>2.4100000000000001</v>
      </c>
      <c r="T139" s="229">
        <f>S139*H139</f>
        <v>7.7120000000000006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91</v>
      </c>
      <c r="AT139" s="230" t="s">
        <v>134</v>
      </c>
      <c r="AU139" s="230" t="s">
        <v>85</v>
      </c>
      <c r="AY139" s="16" t="s">
        <v>131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91</v>
      </c>
      <c r="BM139" s="230" t="s">
        <v>166</v>
      </c>
    </row>
    <row r="140" s="13" customFormat="1">
      <c r="A140" s="13"/>
      <c r="B140" s="232"/>
      <c r="C140" s="233"/>
      <c r="D140" s="234" t="s">
        <v>139</v>
      </c>
      <c r="E140" s="235" t="s">
        <v>1</v>
      </c>
      <c r="F140" s="236" t="s">
        <v>167</v>
      </c>
      <c r="G140" s="233"/>
      <c r="H140" s="237">
        <v>3.2000000000000002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139</v>
      </c>
      <c r="AU140" s="243" t="s">
        <v>85</v>
      </c>
      <c r="AV140" s="13" t="s">
        <v>85</v>
      </c>
      <c r="AW140" s="13" t="s">
        <v>32</v>
      </c>
      <c r="AX140" s="13" t="s">
        <v>81</v>
      </c>
      <c r="AY140" s="243" t="s">
        <v>131</v>
      </c>
    </row>
    <row r="141" s="14" customFormat="1">
      <c r="A141" s="14"/>
      <c r="B141" s="244"/>
      <c r="C141" s="245"/>
      <c r="D141" s="234" t="s">
        <v>139</v>
      </c>
      <c r="E141" s="246" t="s">
        <v>1</v>
      </c>
      <c r="F141" s="247" t="s">
        <v>168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139</v>
      </c>
      <c r="AU141" s="253" t="s">
        <v>85</v>
      </c>
      <c r="AV141" s="14" t="s">
        <v>81</v>
      </c>
      <c r="AW141" s="14" t="s">
        <v>32</v>
      </c>
      <c r="AX141" s="14" t="s">
        <v>76</v>
      </c>
      <c r="AY141" s="253" t="s">
        <v>131</v>
      </c>
    </row>
    <row r="142" s="12" customFormat="1" ht="22.8" customHeight="1">
      <c r="A142" s="12"/>
      <c r="B142" s="202"/>
      <c r="C142" s="203"/>
      <c r="D142" s="204" t="s">
        <v>75</v>
      </c>
      <c r="E142" s="216" t="s">
        <v>169</v>
      </c>
      <c r="F142" s="216" t="s">
        <v>170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SUM(P143:P148)</f>
        <v>0</v>
      </c>
      <c r="Q142" s="210"/>
      <c r="R142" s="211">
        <f>SUM(R143:R148)</f>
        <v>0</v>
      </c>
      <c r="S142" s="210"/>
      <c r="T142" s="212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81</v>
      </c>
      <c r="AT142" s="214" t="s">
        <v>75</v>
      </c>
      <c r="AU142" s="214" t="s">
        <v>81</v>
      </c>
      <c r="AY142" s="213" t="s">
        <v>131</v>
      </c>
      <c r="BK142" s="215">
        <f>SUM(BK143:BK148)</f>
        <v>0</v>
      </c>
    </row>
    <row r="143" s="2" customFormat="1" ht="22.2" customHeight="1">
      <c r="A143" s="37"/>
      <c r="B143" s="38"/>
      <c r="C143" s="218" t="s">
        <v>100</v>
      </c>
      <c r="D143" s="218" t="s">
        <v>134</v>
      </c>
      <c r="E143" s="219" t="s">
        <v>171</v>
      </c>
      <c r="F143" s="220" t="s">
        <v>172</v>
      </c>
      <c r="G143" s="221" t="s">
        <v>173</v>
      </c>
      <c r="H143" s="222">
        <v>15.727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41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91</v>
      </c>
      <c r="AT143" s="230" t="s">
        <v>134</v>
      </c>
      <c r="AU143" s="230" t="s">
        <v>85</v>
      </c>
      <c r="AY143" s="16" t="s">
        <v>131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91</v>
      </c>
      <c r="BM143" s="230" t="s">
        <v>174</v>
      </c>
    </row>
    <row r="144" s="2" customFormat="1" ht="30" customHeight="1">
      <c r="A144" s="37"/>
      <c r="B144" s="38"/>
      <c r="C144" s="218" t="s">
        <v>175</v>
      </c>
      <c r="D144" s="218" t="s">
        <v>134</v>
      </c>
      <c r="E144" s="219" t="s">
        <v>176</v>
      </c>
      <c r="F144" s="220" t="s">
        <v>177</v>
      </c>
      <c r="G144" s="221" t="s">
        <v>173</v>
      </c>
      <c r="H144" s="222">
        <v>8.0869999999999997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41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91</v>
      </c>
      <c r="AT144" s="230" t="s">
        <v>134</v>
      </c>
      <c r="AU144" s="230" t="s">
        <v>85</v>
      </c>
      <c r="AY144" s="16" t="s">
        <v>131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91</v>
      </c>
      <c r="BM144" s="230" t="s">
        <v>178</v>
      </c>
    </row>
    <row r="145" s="13" customFormat="1">
      <c r="A145" s="13"/>
      <c r="B145" s="232"/>
      <c r="C145" s="233"/>
      <c r="D145" s="234" t="s">
        <v>139</v>
      </c>
      <c r="E145" s="235" t="s">
        <v>1</v>
      </c>
      <c r="F145" s="236" t="s">
        <v>179</v>
      </c>
      <c r="G145" s="233"/>
      <c r="H145" s="237">
        <v>8.0869999999999997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139</v>
      </c>
      <c r="AU145" s="243" t="s">
        <v>85</v>
      </c>
      <c r="AV145" s="13" t="s">
        <v>85</v>
      </c>
      <c r="AW145" s="13" t="s">
        <v>32</v>
      </c>
      <c r="AX145" s="13" t="s">
        <v>81</v>
      </c>
      <c r="AY145" s="243" t="s">
        <v>131</v>
      </c>
    </row>
    <row r="146" s="2" customFormat="1" ht="22.2" customHeight="1">
      <c r="A146" s="37"/>
      <c r="B146" s="38"/>
      <c r="C146" s="218" t="s">
        <v>132</v>
      </c>
      <c r="D146" s="218" t="s">
        <v>134</v>
      </c>
      <c r="E146" s="219" t="s">
        <v>180</v>
      </c>
      <c r="F146" s="220" t="s">
        <v>181</v>
      </c>
      <c r="G146" s="221" t="s">
        <v>173</v>
      </c>
      <c r="H146" s="222">
        <v>80.870000000000005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41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91</v>
      </c>
      <c r="AT146" s="230" t="s">
        <v>134</v>
      </c>
      <c r="AU146" s="230" t="s">
        <v>85</v>
      </c>
      <c r="AY146" s="16" t="s">
        <v>131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91</v>
      </c>
      <c r="BM146" s="230" t="s">
        <v>182</v>
      </c>
    </row>
    <row r="147" s="13" customFormat="1">
      <c r="A147" s="13"/>
      <c r="B147" s="232"/>
      <c r="C147" s="233"/>
      <c r="D147" s="234" t="s">
        <v>139</v>
      </c>
      <c r="E147" s="235" t="s">
        <v>1</v>
      </c>
      <c r="F147" s="236" t="s">
        <v>183</v>
      </c>
      <c r="G147" s="233"/>
      <c r="H147" s="237">
        <v>80.870000000000005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139</v>
      </c>
      <c r="AU147" s="243" t="s">
        <v>85</v>
      </c>
      <c r="AV147" s="13" t="s">
        <v>85</v>
      </c>
      <c r="AW147" s="13" t="s">
        <v>32</v>
      </c>
      <c r="AX147" s="13" t="s">
        <v>81</v>
      </c>
      <c r="AY147" s="243" t="s">
        <v>131</v>
      </c>
    </row>
    <row r="148" s="14" customFormat="1">
      <c r="A148" s="14"/>
      <c r="B148" s="244"/>
      <c r="C148" s="245"/>
      <c r="D148" s="234" t="s">
        <v>139</v>
      </c>
      <c r="E148" s="246" t="s">
        <v>1</v>
      </c>
      <c r="F148" s="247" t="s">
        <v>184</v>
      </c>
      <c r="G148" s="245"/>
      <c r="H148" s="246" t="s">
        <v>1</v>
      </c>
      <c r="I148" s="248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139</v>
      </c>
      <c r="AU148" s="253" t="s">
        <v>85</v>
      </c>
      <c r="AV148" s="14" t="s">
        <v>81</v>
      </c>
      <c r="AW148" s="14" t="s">
        <v>32</v>
      </c>
      <c r="AX148" s="14" t="s">
        <v>76</v>
      </c>
      <c r="AY148" s="253" t="s">
        <v>131</v>
      </c>
    </row>
    <row r="149" s="12" customFormat="1" ht="25.92" customHeight="1">
      <c r="A149" s="12"/>
      <c r="B149" s="202"/>
      <c r="C149" s="203"/>
      <c r="D149" s="204" t="s">
        <v>75</v>
      </c>
      <c r="E149" s="205" t="s">
        <v>185</v>
      </c>
      <c r="F149" s="205" t="s">
        <v>186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P150</f>
        <v>0</v>
      </c>
      <c r="Q149" s="210"/>
      <c r="R149" s="211">
        <f>R150</f>
        <v>0.00040000000000000002</v>
      </c>
      <c r="S149" s="210"/>
      <c r="T149" s="21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91</v>
      </c>
      <c r="AT149" s="214" t="s">
        <v>75</v>
      </c>
      <c r="AU149" s="214" t="s">
        <v>76</v>
      </c>
      <c r="AY149" s="213" t="s">
        <v>131</v>
      </c>
      <c r="BK149" s="215">
        <f>BK150</f>
        <v>0</v>
      </c>
    </row>
    <row r="150" s="12" customFormat="1" ht="22.8" customHeight="1">
      <c r="A150" s="12"/>
      <c r="B150" s="202"/>
      <c r="C150" s="203"/>
      <c r="D150" s="204" t="s">
        <v>75</v>
      </c>
      <c r="E150" s="216" t="s">
        <v>76</v>
      </c>
      <c r="F150" s="216" t="s">
        <v>187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SUM(P151:P165)</f>
        <v>0</v>
      </c>
      <c r="Q150" s="210"/>
      <c r="R150" s="211">
        <f>SUM(R151:R165)</f>
        <v>0.00040000000000000002</v>
      </c>
      <c r="S150" s="210"/>
      <c r="T150" s="212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91</v>
      </c>
      <c r="AT150" s="214" t="s">
        <v>75</v>
      </c>
      <c r="AU150" s="214" t="s">
        <v>81</v>
      </c>
      <c r="AY150" s="213" t="s">
        <v>131</v>
      </c>
      <c r="BK150" s="215">
        <f>SUM(BK151:BK165)</f>
        <v>0</v>
      </c>
    </row>
    <row r="151" s="2" customFormat="1" ht="14.4" customHeight="1">
      <c r="A151" s="37"/>
      <c r="B151" s="38"/>
      <c r="C151" s="218" t="s">
        <v>188</v>
      </c>
      <c r="D151" s="218" t="s">
        <v>134</v>
      </c>
      <c r="E151" s="219" t="s">
        <v>189</v>
      </c>
      <c r="F151" s="220" t="s">
        <v>190</v>
      </c>
      <c r="G151" s="221" t="s">
        <v>149</v>
      </c>
      <c r="H151" s="222">
        <v>1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41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91</v>
      </c>
      <c r="AT151" s="230" t="s">
        <v>134</v>
      </c>
      <c r="AU151" s="230" t="s">
        <v>85</v>
      </c>
      <c r="AY151" s="16" t="s">
        <v>131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91</v>
      </c>
      <c r="BM151" s="230" t="s">
        <v>191</v>
      </c>
    </row>
    <row r="152" s="13" customFormat="1">
      <c r="A152" s="13"/>
      <c r="B152" s="232"/>
      <c r="C152" s="233"/>
      <c r="D152" s="234" t="s">
        <v>139</v>
      </c>
      <c r="E152" s="235" t="s">
        <v>1</v>
      </c>
      <c r="F152" s="236" t="s">
        <v>81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139</v>
      </c>
      <c r="AU152" s="243" t="s">
        <v>85</v>
      </c>
      <c r="AV152" s="13" t="s">
        <v>85</v>
      </c>
      <c r="AW152" s="13" t="s">
        <v>32</v>
      </c>
      <c r="AX152" s="13" t="s">
        <v>81</v>
      </c>
      <c r="AY152" s="243" t="s">
        <v>131</v>
      </c>
    </row>
    <row r="153" s="14" customFormat="1">
      <c r="A153" s="14"/>
      <c r="B153" s="244"/>
      <c r="C153" s="245"/>
      <c r="D153" s="234" t="s">
        <v>139</v>
      </c>
      <c r="E153" s="246" t="s">
        <v>1</v>
      </c>
      <c r="F153" s="247" t="s">
        <v>192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139</v>
      </c>
      <c r="AU153" s="253" t="s">
        <v>85</v>
      </c>
      <c r="AV153" s="14" t="s">
        <v>81</v>
      </c>
      <c r="AW153" s="14" t="s">
        <v>32</v>
      </c>
      <c r="AX153" s="14" t="s">
        <v>76</v>
      </c>
      <c r="AY153" s="253" t="s">
        <v>131</v>
      </c>
    </row>
    <row r="154" s="14" customFormat="1">
      <c r="A154" s="14"/>
      <c r="B154" s="244"/>
      <c r="C154" s="245"/>
      <c r="D154" s="234" t="s">
        <v>139</v>
      </c>
      <c r="E154" s="246" t="s">
        <v>1</v>
      </c>
      <c r="F154" s="247" t="s">
        <v>193</v>
      </c>
      <c r="G154" s="245"/>
      <c r="H154" s="246" t="s">
        <v>1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139</v>
      </c>
      <c r="AU154" s="253" t="s">
        <v>85</v>
      </c>
      <c r="AV154" s="14" t="s">
        <v>81</v>
      </c>
      <c r="AW154" s="14" t="s">
        <v>32</v>
      </c>
      <c r="AX154" s="14" t="s">
        <v>76</v>
      </c>
      <c r="AY154" s="253" t="s">
        <v>131</v>
      </c>
    </row>
    <row r="155" s="14" customFormat="1">
      <c r="A155" s="14"/>
      <c r="B155" s="244"/>
      <c r="C155" s="245"/>
      <c r="D155" s="234" t="s">
        <v>139</v>
      </c>
      <c r="E155" s="246" t="s">
        <v>1</v>
      </c>
      <c r="F155" s="247" t="s">
        <v>194</v>
      </c>
      <c r="G155" s="245"/>
      <c r="H155" s="246" t="s">
        <v>1</v>
      </c>
      <c r="I155" s="248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139</v>
      </c>
      <c r="AU155" s="253" t="s">
        <v>85</v>
      </c>
      <c r="AV155" s="14" t="s">
        <v>81</v>
      </c>
      <c r="AW155" s="14" t="s">
        <v>32</v>
      </c>
      <c r="AX155" s="14" t="s">
        <v>76</v>
      </c>
      <c r="AY155" s="253" t="s">
        <v>131</v>
      </c>
    </row>
    <row r="156" s="2" customFormat="1" ht="14.4" customHeight="1">
      <c r="A156" s="37"/>
      <c r="B156" s="38"/>
      <c r="C156" s="254" t="s">
        <v>195</v>
      </c>
      <c r="D156" s="254" t="s">
        <v>196</v>
      </c>
      <c r="E156" s="255" t="s">
        <v>197</v>
      </c>
      <c r="F156" s="256" t="s">
        <v>198</v>
      </c>
      <c r="G156" s="257" t="s">
        <v>199</v>
      </c>
      <c r="H156" s="258">
        <v>1</v>
      </c>
      <c r="I156" s="259"/>
      <c r="J156" s="260">
        <f>ROUND(I156*H156,2)</f>
        <v>0</v>
      </c>
      <c r="K156" s="261"/>
      <c r="L156" s="262"/>
      <c r="M156" s="263" t="s">
        <v>1</v>
      </c>
      <c r="N156" s="264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175</v>
      </c>
      <c r="AT156" s="230" t="s">
        <v>196</v>
      </c>
      <c r="AU156" s="230" t="s">
        <v>85</v>
      </c>
      <c r="AY156" s="16" t="s">
        <v>131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91</v>
      </c>
      <c r="BM156" s="230" t="s">
        <v>200</v>
      </c>
    </row>
    <row r="157" s="13" customFormat="1">
      <c r="A157" s="13"/>
      <c r="B157" s="232"/>
      <c r="C157" s="233"/>
      <c r="D157" s="234" t="s">
        <v>139</v>
      </c>
      <c r="E157" s="235" t="s">
        <v>1</v>
      </c>
      <c r="F157" s="236" t="s">
        <v>81</v>
      </c>
      <c r="G157" s="233"/>
      <c r="H157" s="237">
        <v>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139</v>
      </c>
      <c r="AU157" s="243" t="s">
        <v>85</v>
      </c>
      <c r="AV157" s="13" t="s">
        <v>85</v>
      </c>
      <c r="AW157" s="13" t="s">
        <v>32</v>
      </c>
      <c r="AX157" s="13" t="s">
        <v>81</v>
      </c>
      <c r="AY157" s="243" t="s">
        <v>131</v>
      </c>
    </row>
    <row r="158" s="14" customFormat="1">
      <c r="A158" s="14"/>
      <c r="B158" s="244"/>
      <c r="C158" s="245"/>
      <c r="D158" s="234" t="s">
        <v>139</v>
      </c>
      <c r="E158" s="246" t="s">
        <v>1</v>
      </c>
      <c r="F158" s="247" t="s">
        <v>201</v>
      </c>
      <c r="G158" s="245"/>
      <c r="H158" s="246" t="s">
        <v>1</v>
      </c>
      <c r="I158" s="248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139</v>
      </c>
      <c r="AU158" s="253" t="s">
        <v>85</v>
      </c>
      <c r="AV158" s="14" t="s">
        <v>81</v>
      </c>
      <c r="AW158" s="14" t="s">
        <v>32</v>
      </c>
      <c r="AX158" s="14" t="s">
        <v>76</v>
      </c>
      <c r="AY158" s="253" t="s">
        <v>131</v>
      </c>
    </row>
    <row r="159" s="2" customFormat="1" ht="14.4" customHeight="1">
      <c r="A159" s="37"/>
      <c r="B159" s="38"/>
      <c r="C159" s="254" t="s">
        <v>8</v>
      </c>
      <c r="D159" s="254" t="s">
        <v>196</v>
      </c>
      <c r="E159" s="255" t="s">
        <v>88</v>
      </c>
      <c r="F159" s="256" t="s">
        <v>202</v>
      </c>
      <c r="G159" s="257" t="s">
        <v>199</v>
      </c>
      <c r="H159" s="258">
        <v>1</v>
      </c>
      <c r="I159" s="259"/>
      <c r="J159" s="260">
        <f>ROUND(I159*H159,2)</f>
        <v>0</v>
      </c>
      <c r="K159" s="261"/>
      <c r="L159" s="262"/>
      <c r="M159" s="263" t="s">
        <v>1</v>
      </c>
      <c r="N159" s="264" t="s">
        <v>41</v>
      </c>
      <c r="O159" s="90"/>
      <c r="P159" s="228">
        <f>O159*H159</f>
        <v>0</v>
      </c>
      <c r="Q159" s="228">
        <v>0.00040000000000000002</v>
      </c>
      <c r="R159" s="228">
        <f>Q159*H159</f>
        <v>0.00040000000000000002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175</v>
      </c>
      <c r="AT159" s="230" t="s">
        <v>196</v>
      </c>
      <c r="AU159" s="230" t="s">
        <v>85</v>
      </c>
      <c r="AY159" s="16" t="s">
        <v>131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91</v>
      </c>
      <c r="BM159" s="230" t="s">
        <v>203</v>
      </c>
    </row>
    <row r="160" s="13" customFormat="1">
      <c r="A160" s="13"/>
      <c r="B160" s="232"/>
      <c r="C160" s="233"/>
      <c r="D160" s="234" t="s">
        <v>139</v>
      </c>
      <c r="E160" s="235" t="s">
        <v>1</v>
      </c>
      <c r="F160" s="236" t="s">
        <v>81</v>
      </c>
      <c r="G160" s="233"/>
      <c r="H160" s="237">
        <v>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139</v>
      </c>
      <c r="AU160" s="243" t="s">
        <v>85</v>
      </c>
      <c r="AV160" s="13" t="s">
        <v>85</v>
      </c>
      <c r="AW160" s="13" t="s">
        <v>32</v>
      </c>
      <c r="AX160" s="13" t="s">
        <v>81</v>
      </c>
      <c r="AY160" s="243" t="s">
        <v>131</v>
      </c>
    </row>
    <row r="161" s="14" customFormat="1">
      <c r="A161" s="14"/>
      <c r="B161" s="244"/>
      <c r="C161" s="245"/>
      <c r="D161" s="234" t="s">
        <v>139</v>
      </c>
      <c r="E161" s="246" t="s">
        <v>1</v>
      </c>
      <c r="F161" s="247" t="s">
        <v>204</v>
      </c>
      <c r="G161" s="245"/>
      <c r="H161" s="246" t="s">
        <v>1</v>
      </c>
      <c r="I161" s="248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139</v>
      </c>
      <c r="AU161" s="253" t="s">
        <v>85</v>
      </c>
      <c r="AV161" s="14" t="s">
        <v>81</v>
      </c>
      <c r="AW161" s="14" t="s">
        <v>32</v>
      </c>
      <c r="AX161" s="14" t="s">
        <v>76</v>
      </c>
      <c r="AY161" s="253" t="s">
        <v>131</v>
      </c>
    </row>
    <row r="162" s="2" customFormat="1" ht="14.4" customHeight="1">
      <c r="A162" s="37"/>
      <c r="B162" s="38"/>
      <c r="C162" s="218" t="s">
        <v>205</v>
      </c>
      <c r="D162" s="218" t="s">
        <v>134</v>
      </c>
      <c r="E162" s="219" t="s">
        <v>206</v>
      </c>
      <c r="F162" s="220" t="s">
        <v>207</v>
      </c>
      <c r="G162" s="221" t="s">
        <v>199</v>
      </c>
      <c r="H162" s="222">
        <v>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41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208</v>
      </c>
      <c r="AT162" s="230" t="s">
        <v>134</v>
      </c>
      <c r="AU162" s="230" t="s">
        <v>85</v>
      </c>
      <c r="AY162" s="16" t="s">
        <v>131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208</v>
      </c>
      <c r="BM162" s="230" t="s">
        <v>209</v>
      </c>
    </row>
    <row r="163" s="2" customFormat="1" ht="14.4" customHeight="1">
      <c r="A163" s="37"/>
      <c r="B163" s="38"/>
      <c r="C163" s="254" t="s">
        <v>210</v>
      </c>
      <c r="D163" s="254" t="s">
        <v>196</v>
      </c>
      <c r="E163" s="255" t="s">
        <v>211</v>
      </c>
      <c r="F163" s="256" t="s">
        <v>212</v>
      </c>
      <c r="G163" s="257" t="s">
        <v>199</v>
      </c>
      <c r="H163" s="258">
        <v>1</v>
      </c>
      <c r="I163" s="259"/>
      <c r="J163" s="260">
        <f>ROUND(I163*H163,2)</f>
        <v>0</v>
      </c>
      <c r="K163" s="261"/>
      <c r="L163" s="262"/>
      <c r="M163" s="263" t="s">
        <v>1</v>
      </c>
      <c r="N163" s="264" t="s">
        <v>41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175</v>
      </c>
      <c r="AT163" s="230" t="s">
        <v>196</v>
      </c>
      <c r="AU163" s="230" t="s">
        <v>85</v>
      </c>
      <c r="AY163" s="16" t="s">
        <v>131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91</v>
      </c>
      <c r="BM163" s="230" t="s">
        <v>213</v>
      </c>
    </row>
    <row r="164" s="2" customFormat="1" ht="22.2" customHeight="1">
      <c r="A164" s="37"/>
      <c r="B164" s="38"/>
      <c r="C164" s="218" t="s">
        <v>214</v>
      </c>
      <c r="D164" s="218" t="s">
        <v>134</v>
      </c>
      <c r="E164" s="219" t="s">
        <v>215</v>
      </c>
      <c r="F164" s="220" t="s">
        <v>216</v>
      </c>
      <c r="G164" s="221" t="s">
        <v>217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218</v>
      </c>
      <c r="AT164" s="230" t="s">
        <v>134</v>
      </c>
      <c r="AU164" s="230" t="s">
        <v>85</v>
      </c>
      <c r="AY164" s="16" t="s">
        <v>131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218</v>
      </c>
      <c r="BM164" s="230" t="s">
        <v>219</v>
      </c>
    </row>
    <row r="165" s="2" customFormat="1" ht="14.4" customHeight="1">
      <c r="A165" s="37"/>
      <c r="B165" s="38"/>
      <c r="C165" s="254" t="s">
        <v>220</v>
      </c>
      <c r="D165" s="254" t="s">
        <v>196</v>
      </c>
      <c r="E165" s="255" t="s">
        <v>221</v>
      </c>
      <c r="F165" s="256" t="s">
        <v>222</v>
      </c>
      <c r="G165" s="257" t="s">
        <v>217</v>
      </c>
      <c r="H165" s="258">
        <v>1</v>
      </c>
      <c r="I165" s="259"/>
      <c r="J165" s="260">
        <f>ROUND(I165*H165,2)</f>
        <v>0</v>
      </c>
      <c r="K165" s="261"/>
      <c r="L165" s="262"/>
      <c r="M165" s="265" t="s">
        <v>1</v>
      </c>
      <c r="N165" s="266" t="s">
        <v>41</v>
      </c>
      <c r="O165" s="267"/>
      <c r="P165" s="268">
        <f>O165*H165</f>
        <v>0</v>
      </c>
      <c r="Q165" s="268">
        <v>0</v>
      </c>
      <c r="R165" s="268">
        <f>Q165*H165</f>
        <v>0</v>
      </c>
      <c r="S165" s="268">
        <v>0</v>
      </c>
      <c r="T165" s="26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223</v>
      </c>
      <c r="AT165" s="230" t="s">
        <v>196</v>
      </c>
      <c r="AU165" s="230" t="s">
        <v>85</v>
      </c>
      <c r="AY165" s="16" t="s">
        <v>131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223</v>
      </c>
      <c r="BM165" s="230" t="s">
        <v>224</v>
      </c>
    </row>
    <row r="166" s="2" customFormat="1" ht="6.96" customHeight="1">
      <c r="A166" s="37"/>
      <c r="B166" s="65"/>
      <c r="C166" s="66"/>
      <c r="D166" s="66"/>
      <c r="E166" s="66"/>
      <c r="F166" s="66"/>
      <c r="G166" s="66"/>
      <c r="H166" s="66"/>
      <c r="I166" s="66"/>
      <c r="J166" s="66"/>
      <c r="K166" s="66"/>
      <c r="L166" s="43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</sheetData>
  <sheetProtection sheet="1" autoFilter="0" formatColumns="0" formatRows="0" objects="1" scenarios="1" spinCount="100000" saltValue="QtQvCIp8/K6Tor0bUXiKD8w7YOaM9xuEEDq44rrPWU9PF1bvmIWmYkNCMHEK7sgByCK5nCyk1+qG6OBn0LaR8Q==" hashValue="G2PJiPBs89XMWdSGM385iyTd0s1xLnzEXojRiWWpJLoljWSWkczOu7adAKaiGgU7Tm/qzYjny8VPz+gFcXqX+g==" algorithmName="SHA-512" password="CC35"/>
  <autoFilter ref="C120:K16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Rekonstrukce MVN na pozemku p.č. 1360/4 v obci Nesměřice u Zruče nad Sázavou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225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ROUND((SUM(BE125:BE190)),  2)</f>
        <v>0</v>
      </c>
      <c r="G33" s="37"/>
      <c r="H33" s="37"/>
      <c r="I33" s="154">
        <v>0.20999999999999999</v>
      </c>
      <c r="J33" s="153">
        <f>ROUND(((SUM(BE125:BE190))*I33),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ROUND((SUM(BF125:BF190)),  2)</f>
        <v>0</v>
      </c>
      <c r="G34" s="37"/>
      <c r="H34" s="37"/>
      <c r="I34" s="154">
        <v>0.12</v>
      </c>
      <c r="J34" s="153">
        <f>ROUND(((SUM(BF125:BF190))*I34),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ROUND((SUM(BG125:BG190)),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ROUND((SUM(BH125:BH190)),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ROUND((SUM(BI125:BI190)),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Rekonstrukce MVN na pozemku p.č. 1360/4 v obci Nesměřice u Zruče nad Sázavou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2 - Výstavba manipulačního objektu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Nesměřice</v>
      </c>
      <c r="G89" s="39"/>
      <c r="H89" s="39"/>
      <c r="I89" s="31" t="s">
        <v>22</v>
      </c>
      <c r="J89" s="78" t="str">
        <f>IF(J12="","",J12)</f>
        <v>14. 9. 2023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Zruč nad Sázavou</v>
      </c>
      <c r="G91" s="39"/>
      <c r="H91" s="39"/>
      <c r="I91" s="31" t="s">
        <v>30</v>
      </c>
      <c r="J91" s="35" t="str">
        <f>E21</f>
        <v>VDG Projektování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226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227</v>
      </c>
      <c r="E99" s="187"/>
      <c r="F99" s="187"/>
      <c r="G99" s="187"/>
      <c r="H99" s="187"/>
      <c r="I99" s="187"/>
      <c r="J99" s="188">
        <f>J131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228</v>
      </c>
      <c r="E100" s="187"/>
      <c r="F100" s="187"/>
      <c r="G100" s="187"/>
      <c r="H100" s="187"/>
      <c r="I100" s="187"/>
      <c r="J100" s="188">
        <f>J144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229</v>
      </c>
      <c r="E101" s="187"/>
      <c r="F101" s="187"/>
      <c r="G101" s="187"/>
      <c r="H101" s="187"/>
      <c r="I101" s="187"/>
      <c r="J101" s="188">
        <f>J155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230</v>
      </c>
      <c r="E102" s="187"/>
      <c r="F102" s="187"/>
      <c r="G102" s="187"/>
      <c r="H102" s="187"/>
      <c r="I102" s="187"/>
      <c r="J102" s="188">
        <f>J164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231</v>
      </c>
      <c r="E103" s="187"/>
      <c r="F103" s="187"/>
      <c r="G103" s="187"/>
      <c r="H103" s="187"/>
      <c r="I103" s="187"/>
      <c r="J103" s="188">
        <f>J168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232</v>
      </c>
      <c r="E104" s="187"/>
      <c r="F104" s="187"/>
      <c r="G104" s="187"/>
      <c r="H104" s="187"/>
      <c r="I104" s="187"/>
      <c r="J104" s="188">
        <f>J174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233</v>
      </c>
      <c r="E105" s="187"/>
      <c r="F105" s="187"/>
      <c r="G105" s="187"/>
      <c r="H105" s="187"/>
      <c r="I105" s="187"/>
      <c r="J105" s="188">
        <f>J189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7" customHeight="1">
      <c r="A115" s="37"/>
      <c r="B115" s="38"/>
      <c r="C115" s="39"/>
      <c r="D115" s="39"/>
      <c r="E115" s="173" t="str">
        <f>E7</f>
        <v>Rekonstrukce MVN na pozemku p.č. 1360/4 v obci Nesměřice u Zruče nad Sázavou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104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9"/>
      <c r="D117" s="39"/>
      <c r="E117" s="75" t="str">
        <f>E9</f>
        <v>2 - Výstavba manipulačního objektu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Nesměřice</v>
      </c>
      <c r="G119" s="39"/>
      <c r="H119" s="39"/>
      <c r="I119" s="31" t="s">
        <v>22</v>
      </c>
      <c r="J119" s="78" t="str">
        <f>IF(J12="","",J12)</f>
        <v>14. 9. 2023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4" customHeight="1">
      <c r="A121" s="37"/>
      <c r="B121" s="38"/>
      <c r="C121" s="31" t="s">
        <v>24</v>
      </c>
      <c r="D121" s="39"/>
      <c r="E121" s="39"/>
      <c r="F121" s="26" t="str">
        <f>E15</f>
        <v>Město Zruč nad Sázavou</v>
      </c>
      <c r="G121" s="39"/>
      <c r="H121" s="39"/>
      <c r="I121" s="31" t="s">
        <v>30</v>
      </c>
      <c r="J121" s="35" t="str">
        <f>E21</f>
        <v>VDG Projektování s.r.o.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6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33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117</v>
      </c>
      <c r="D124" s="193" t="s">
        <v>61</v>
      </c>
      <c r="E124" s="193" t="s">
        <v>57</v>
      </c>
      <c r="F124" s="193" t="s">
        <v>58</v>
      </c>
      <c r="G124" s="193" t="s">
        <v>118</v>
      </c>
      <c r="H124" s="193" t="s">
        <v>119</v>
      </c>
      <c r="I124" s="193" t="s">
        <v>120</v>
      </c>
      <c r="J124" s="194" t="s">
        <v>108</v>
      </c>
      <c r="K124" s="195" t="s">
        <v>121</v>
      </c>
      <c r="L124" s="196"/>
      <c r="M124" s="99" t="s">
        <v>1</v>
      </c>
      <c r="N124" s="100" t="s">
        <v>40</v>
      </c>
      <c r="O124" s="100" t="s">
        <v>122</v>
      </c>
      <c r="P124" s="100" t="s">
        <v>123</v>
      </c>
      <c r="Q124" s="100" t="s">
        <v>124</v>
      </c>
      <c r="R124" s="100" t="s">
        <v>125</v>
      </c>
      <c r="S124" s="100" t="s">
        <v>126</v>
      </c>
      <c r="T124" s="101" t="s">
        <v>127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128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</f>
        <v>0</v>
      </c>
      <c r="Q125" s="103"/>
      <c r="R125" s="199">
        <f>R126</f>
        <v>5.4172176700000003</v>
      </c>
      <c r="S125" s="103"/>
      <c r="T125" s="200">
        <f>T126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110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129</v>
      </c>
      <c r="F126" s="205" t="s">
        <v>130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P127+P131+P144+P155+P164+P168+P174+P189</f>
        <v>0</v>
      </c>
      <c r="Q126" s="210"/>
      <c r="R126" s="211">
        <f>R127+R131+R144+R155+R164+R168+R174+R189</f>
        <v>5.4172176700000003</v>
      </c>
      <c r="S126" s="210"/>
      <c r="T126" s="212">
        <f>T127+T131+T144+T155+T164+T168+T174+T189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75</v>
      </c>
      <c r="AU126" s="214" t="s">
        <v>76</v>
      </c>
      <c r="AY126" s="213" t="s">
        <v>131</v>
      </c>
      <c r="BK126" s="215">
        <f>BK127+BK131+BK144+BK155+BK164+BK168+BK174+BK189</f>
        <v>0</v>
      </c>
    </row>
    <row r="127" s="12" customFormat="1" ht="22.8" customHeight="1">
      <c r="A127" s="12"/>
      <c r="B127" s="202"/>
      <c r="C127" s="203"/>
      <c r="D127" s="204" t="s">
        <v>75</v>
      </c>
      <c r="E127" s="216" t="s">
        <v>81</v>
      </c>
      <c r="F127" s="216" t="s">
        <v>234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SUM(P128:P130)</f>
        <v>0</v>
      </c>
      <c r="Q127" s="210"/>
      <c r="R127" s="211">
        <f>SUM(R128:R130)</f>
        <v>0.54879999999999995</v>
      </c>
      <c r="S127" s="210"/>
      <c r="T127" s="212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75</v>
      </c>
      <c r="AU127" s="214" t="s">
        <v>81</v>
      </c>
      <c r="AY127" s="213" t="s">
        <v>131</v>
      </c>
      <c r="BK127" s="215">
        <f>SUM(BK128:BK130)</f>
        <v>0</v>
      </c>
    </row>
    <row r="128" s="2" customFormat="1" ht="22.2" customHeight="1">
      <c r="A128" s="37"/>
      <c r="B128" s="38"/>
      <c r="C128" s="218" t="s">
        <v>81</v>
      </c>
      <c r="D128" s="218" t="s">
        <v>134</v>
      </c>
      <c r="E128" s="219" t="s">
        <v>235</v>
      </c>
      <c r="F128" s="220" t="s">
        <v>236</v>
      </c>
      <c r="G128" s="221" t="s">
        <v>160</v>
      </c>
      <c r="H128" s="222">
        <v>32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41</v>
      </c>
      <c r="O128" s="90"/>
      <c r="P128" s="228">
        <f>O128*H128</f>
        <v>0</v>
      </c>
      <c r="Q128" s="228">
        <v>0.017149999999999999</v>
      </c>
      <c r="R128" s="228">
        <f>Q128*H128</f>
        <v>0.54879999999999995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91</v>
      </c>
      <c r="AT128" s="230" t="s">
        <v>134</v>
      </c>
      <c r="AU128" s="230" t="s">
        <v>85</v>
      </c>
      <c r="AY128" s="16" t="s">
        <v>131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91</v>
      </c>
      <c r="BM128" s="230" t="s">
        <v>237</v>
      </c>
    </row>
    <row r="129" s="13" customFormat="1">
      <c r="A129" s="13"/>
      <c r="B129" s="232"/>
      <c r="C129" s="233"/>
      <c r="D129" s="234" t="s">
        <v>139</v>
      </c>
      <c r="E129" s="235" t="s">
        <v>1</v>
      </c>
      <c r="F129" s="236" t="s">
        <v>238</v>
      </c>
      <c r="G129" s="233"/>
      <c r="H129" s="237">
        <v>32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139</v>
      </c>
      <c r="AU129" s="243" t="s">
        <v>85</v>
      </c>
      <c r="AV129" s="13" t="s">
        <v>85</v>
      </c>
      <c r="AW129" s="13" t="s">
        <v>32</v>
      </c>
      <c r="AX129" s="13" t="s">
        <v>81</v>
      </c>
      <c r="AY129" s="243" t="s">
        <v>131</v>
      </c>
    </row>
    <row r="130" s="14" customFormat="1">
      <c r="A130" s="14"/>
      <c r="B130" s="244"/>
      <c r="C130" s="245"/>
      <c r="D130" s="234" t="s">
        <v>139</v>
      </c>
      <c r="E130" s="246" t="s">
        <v>1</v>
      </c>
      <c r="F130" s="247" t="s">
        <v>239</v>
      </c>
      <c r="G130" s="245"/>
      <c r="H130" s="246" t="s">
        <v>1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139</v>
      </c>
      <c r="AU130" s="253" t="s">
        <v>85</v>
      </c>
      <c r="AV130" s="14" t="s">
        <v>81</v>
      </c>
      <c r="AW130" s="14" t="s">
        <v>32</v>
      </c>
      <c r="AX130" s="14" t="s">
        <v>76</v>
      </c>
      <c r="AY130" s="253" t="s">
        <v>131</v>
      </c>
    </row>
    <row r="131" s="12" customFormat="1" ht="22.8" customHeight="1">
      <c r="A131" s="12"/>
      <c r="B131" s="202"/>
      <c r="C131" s="203"/>
      <c r="D131" s="204" t="s">
        <v>75</v>
      </c>
      <c r="E131" s="216" t="s">
        <v>85</v>
      </c>
      <c r="F131" s="216" t="s">
        <v>240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SUM(P132:P143)</f>
        <v>0</v>
      </c>
      <c r="Q131" s="210"/>
      <c r="R131" s="211">
        <f>SUM(R132:R143)</f>
        <v>3.2601894699999998</v>
      </c>
      <c r="S131" s="210"/>
      <c r="T131" s="212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81</v>
      </c>
      <c r="AT131" s="214" t="s">
        <v>75</v>
      </c>
      <c r="AU131" s="214" t="s">
        <v>81</v>
      </c>
      <c r="AY131" s="213" t="s">
        <v>131</v>
      </c>
      <c r="BK131" s="215">
        <f>SUM(BK132:BK143)</f>
        <v>0</v>
      </c>
    </row>
    <row r="132" s="2" customFormat="1" ht="14.4" customHeight="1">
      <c r="A132" s="37"/>
      <c r="B132" s="38"/>
      <c r="C132" s="218" t="s">
        <v>85</v>
      </c>
      <c r="D132" s="218" t="s">
        <v>134</v>
      </c>
      <c r="E132" s="219" t="s">
        <v>195</v>
      </c>
      <c r="F132" s="220" t="s">
        <v>241</v>
      </c>
      <c r="G132" s="221" t="s">
        <v>199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0.0026900000000000001</v>
      </c>
      <c r="R132" s="228">
        <f>Q132*H132</f>
        <v>0.0026900000000000001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91</v>
      </c>
      <c r="AT132" s="230" t="s">
        <v>134</v>
      </c>
      <c r="AU132" s="230" t="s">
        <v>85</v>
      </c>
      <c r="AY132" s="16" t="s">
        <v>131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91</v>
      </c>
      <c r="BM132" s="230" t="s">
        <v>242</v>
      </c>
    </row>
    <row r="133" s="13" customFormat="1">
      <c r="A133" s="13"/>
      <c r="B133" s="232"/>
      <c r="C133" s="233"/>
      <c r="D133" s="234" t="s">
        <v>139</v>
      </c>
      <c r="E133" s="235" t="s">
        <v>1</v>
      </c>
      <c r="F133" s="236" t="s">
        <v>81</v>
      </c>
      <c r="G133" s="233"/>
      <c r="H133" s="237">
        <v>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139</v>
      </c>
      <c r="AU133" s="243" t="s">
        <v>85</v>
      </c>
      <c r="AV133" s="13" t="s">
        <v>85</v>
      </c>
      <c r="AW133" s="13" t="s">
        <v>32</v>
      </c>
      <c r="AX133" s="13" t="s">
        <v>81</v>
      </c>
      <c r="AY133" s="243" t="s">
        <v>131</v>
      </c>
    </row>
    <row r="134" s="14" customFormat="1">
      <c r="A134" s="14"/>
      <c r="B134" s="244"/>
      <c r="C134" s="245"/>
      <c r="D134" s="234" t="s">
        <v>139</v>
      </c>
      <c r="E134" s="246" t="s">
        <v>1</v>
      </c>
      <c r="F134" s="247" t="s">
        <v>243</v>
      </c>
      <c r="G134" s="245"/>
      <c r="H134" s="246" t="s">
        <v>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139</v>
      </c>
      <c r="AU134" s="253" t="s">
        <v>85</v>
      </c>
      <c r="AV134" s="14" t="s">
        <v>81</v>
      </c>
      <c r="AW134" s="14" t="s">
        <v>32</v>
      </c>
      <c r="AX134" s="14" t="s">
        <v>76</v>
      </c>
      <c r="AY134" s="253" t="s">
        <v>131</v>
      </c>
    </row>
    <row r="135" s="2" customFormat="1" ht="14.4" customHeight="1">
      <c r="A135" s="37"/>
      <c r="B135" s="38"/>
      <c r="C135" s="218" t="s">
        <v>88</v>
      </c>
      <c r="D135" s="218" t="s">
        <v>134</v>
      </c>
      <c r="E135" s="219" t="s">
        <v>8</v>
      </c>
      <c r="F135" s="220" t="s">
        <v>244</v>
      </c>
      <c r="G135" s="221" t="s">
        <v>199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91</v>
      </c>
      <c r="AT135" s="230" t="s">
        <v>134</v>
      </c>
      <c r="AU135" s="230" t="s">
        <v>85</v>
      </c>
      <c r="AY135" s="16" t="s">
        <v>131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91</v>
      </c>
      <c r="BM135" s="230" t="s">
        <v>245</v>
      </c>
    </row>
    <row r="136" s="13" customFormat="1">
      <c r="A136" s="13"/>
      <c r="B136" s="232"/>
      <c r="C136" s="233"/>
      <c r="D136" s="234" t="s">
        <v>139</v>
      </c>
      <c r="E136" s="235" t="s">
        <v>1</v>
      </c>
      <c r="F136" s="236" t="s">
        <v>81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139</v>
      </c>
      <c r="AU136" s="243" t="s">
        <v>85</v>
      </c>
      <c r="AV136" s="13" t="s">
        <v>85</v>
      </c>
      <c r="AW136" s="13" t="s">
        <v>32</v>
      </c>
      <c r="AX136" s="13" t="s">
        <v>81</v>
      </c>
      <c r="AY136" s="243" t="s">
        <v>131</v>
      </c>
    </row>
    <row r="137" s="14" customFormat="1">
      <c r="A137" s="14"/>
      <c r="B137" s="244"/>
      <c r="C137" s="245"/>
      <c r="D137" s="234" t="s">
        <v>139</v>
      </c>
      <c r="E137" s="246" t="s">
        <v>1</v>
      </c>
      <c r="F137" s="247" t="s">
        <v>246</v>
      </c>
      <c r="G137" s="245"/>
      <c r="H137" s="246" t="s">
        <v>1</v>
      </c>
      <c r="I137" s="248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139</v>
      </c>
      <c r="AU137" s="253" t="s">
        <v>85</v>
      </c>
      <c r="AV137" s="14" t="s">
        <v>81</v>
      </c>
      <c r="AW137" s="14" t="s">
        <v>32</v>
      </c>
      <c r="AX137" s="14" t="s">
        <v>76</v>
      </c>
      <c r="AY137" s="253" t="s">
        <v>131</v>
      </c>
    </row>
    <row r="138" s="2" customFormat="1" ht="14.4" customHeight="1">
      <c r="A138" s="37"/>
      <c r="B138" s="38"/>
      <c r="C138" s="218" t="s">
        <v>91</v>
      </c>
      <c r="D138" s="218" t="s">
        <v>134</v>
      </c>
      <c r="E138" s="219" t="s">
        <v>247</v>
      </c>
      <c r="F138" s="220" t="s">
        <v>248</v>
      </c>
      <c r="G138" s="221" t="s">
        <v>173</v>
      </c>
      <c r="H138" s="222">
        <v>0.71099999999999997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41</v>
      </c>
      <c r="O138" s="90"/>
      <c r="P138" s="228">
        <f>O138*H138</f>
        <v>0</v>
      </c>
      <c r="Q138" s="228">
        <v>1.06277</v>
      </c>
      <c r="R138" s="228">
        <f>Q138*H138</f>
        <v>0.75562946999999991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91</v>
      </c>
      <c r="AT138" s="230" t="s">
        <v>134</v>
      </c>
      <c r="AU138" s="230" t="s">
        <v>85</v>
      </c>
      <c r="AY138" s="16" t="s">
        <v>131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91</v>
      </c>
      <c r="BM138" s="230" t="s">
        <v>249</v>
      </c>
    </row>
    <row r="139" s="13" customFormat="1">
      <c r="A139" s="13"/>
      <c r="B139" s="232"/>
      <c r="C139" s="233"/>
      <c r="D139" s="234" t="s">
        <v>139</v>
      </c>
      <c r="E139" s="235" t="s">
        <v>1</v>
      </c>
      <c r="F139" s="236" t="s">
        <v>250</v>
      </c>
      <c r="G139" s="233"/>
      <c r="H139" s="237">
        <v>0.71099999999999997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139</v>
      </c>
      <c r="AU139" s="243" t="s">
        <v>85</v>
      </c>
      <c r="AV139" s="13" t="s">
        <v>85</v>
      </c>
      <c r="AW139" s="13" t="s">
        <v>32</v>
      </c>
      <c r="AX139" s="13" t="s">
        <v>81</v>
      </c>
      <c r="AY139" s="243" t="s">
        <v>131</v>
      </c>
    </row>
    <row r="140" s="14" customFormat="1">
      <c r="A140" s="14"/>
      <c r="B140" s="244"/>
      <c r="C140" s="245"/>
      <c r="D140" s="234" t="s">
        <v>139</v>
      </c>
      <c r="E140" s="246" t="s">
        <v>1</v>
      </c>
      <c r="F140" s="247" t="s">
        <v>251</v>
      </c>
      <c r="G140" s="245"/>
      <c r="H140" s="246" t="s">
        <v>1</v>
      </c>
      <c r="I140" s="248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139</v>
      </c>
      <c r="AU140" s="253" t="s">
        <v>85</v>
      </c>
      <c r="AV140" s="14" t="s">
        <v>81</v>
      </c>
      <c r="AW140" s="14" t="s">
        <v>32</v>
      </c>
      <c r="AX140" s="14" t="s">
        <v>76</v>
      </c>
      <c r="AY140" s="253" t="s">
        <v>131</v>
      </c>
    </row>
    <row r="141" s="2" customFormat="1" ht="14.4" customHeight="1">
      <c r="A141" s="37"/>
      <c r="B141" s="38"/>
      <c r="C141" s="218" t="s">
        <v>94</v>
      </c>
      <c r="D141" s="218" t="s">
        <v>134</v>
      </c>
      <c r="E141" s="219" t="s">
        <v>252</v>
      </c>
      <c r="F141" s="220" t="s">
        <v>253</v>
      </c>
      <c r="G141" s="221" t="s">
        <v>165</v>
      </c>
      <c r="H141" s="222">
        <v>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41</v>
      </c>
      <c r="O141" s="90"/>
      <c r="P141" s="228">
        <f>O141*H141</f>
        <v>0</v>
      </c>
      <c r="Q141" s="228">
        <v>2.5018699999999998</v>
      </c>
      <c r="R141" s="228">
        <f>Q141*H141</f>
        <v>2.5018699999999998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91</v>
      </c>
      <c r="AT141" s="230" t="s">
        <v>134</v>
      </c>
      <c r="AU141" s="230" t="s">
        <v>85</v>
      </c>
      <c r="AY141" s="16" t="s">
        <v>131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91</v>
      </c>
      <c r="BM141" s="230" t="s">
        <v>254</v>
      </c>
    </row>
    <row r="142" s="13" customFormat="1">
      <c r="A142" s="13"/>
      <c r="B142" s="232"/>
      <c r="C142" s="233"/>
      <c r="D142" s="234" t="s">
        <v>139</v>
      </c>
      <c r="E142" s="235" t="s">
        <v>1</v>
      </c>
      <c r="F142" s="236" t="s">
        <v>255</v>
      </c>
      <c r="G142" s="233"/>
      <c r="H142" s="237">
        <v>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139</v>
      </c>
      <c r="AU142" s="243" t="s">
        <v>85</v>
      </c>
      <c r="AV142" s="13" t="s">
        <v>85</v>
      </c>
      <c r="AW142" s="13" t="s">
        <v>32</v>
      </c>
      <c r="AX142" s="13" t="s">
        <v>81</v>
      </c>
      <c r="AY142" s="243" t="s">
        <v>131</v>
      </c>
    </row>
    <row r="143" s="14" customFormat="1">
      <c r="A143" s="14"/>
      <c r="B143" s="244"/>
      <c r="C143" s="245"/>
      <c r="D143" s="234" t="s">
        <v>139</v>
      </c>
      <c r="E143" s="246" t="s">
        <v>1</v>
      </c>
      <c r="F143" s="247" t="s">
        <v>256</v>
      </c>
      <c r="G143" s="245"/>
      <c r="H143" s="246" t="s">
        <v>1</v>
      </c>
      <c r="I143" s="248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139</v>
      </c>
      <c r="AU143" s="253" t="s">
        <v>85</v>
      </c>
      <c r="AV143" s="14" t="s">
        <v>81</v>
      </c>
      <c r="AW143" s="14" t="s">
        <v>32</v>
      </c>
      <c r="AX143" s="14" t="s">
        <v>76</v>
      </c>
      <c r="AY143" s="253" t="s">
        <v>131</v>
      </c>
    </row>
    <row r="144" s="12" customFormat="1" ht="22.8" customHeight="1">
      <c r="A144" s="12"/>
      <c r="B144" s="202"/>
      <c r="C144" s="203"/>
      <c r="D144" s="204" t="s">
        <v>75</v>
      </c>
      <c r="E144" s="216" t="s">
        <v>88</v>
      </c>
      <c r="F144" s="216" t="s">
        <v>257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SUM(P145:P154)</f>
        <v>0</v>
      </c>
      <c r="Q144" s="210"/>
      <c r="R144" s="211">
        <f>SUM(R145:R154)</f>
        <v>1.5424692000000002</v>
      </c>
      <c r="S144" s="210"/>
      <c r="T144" s="212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81</v>
      </c>
      <c r="AT144" s="214" t="s">
        <v>75</v>
      </c>
      <c r="AU144" s="214" t="s">
        <v>81</v>
      </c>
      <c r="AY144" s="213" t="s">
        <v>131</v>
      </c>
      <c r="BK144" s="215">
        <f>SUM(BK145:BK154)</f>
        <v>0</v>
      </c>
    </row>
    <row r="145" s="2" customFormat="1" ht="22.2" customHeight="1">
      <c r="A145" s="37"/>
      <c r="B145" s="38"/>
      <c r="C145" s="218" t="s">
        <v>97</v>
      </c>
      <c r="D145" s="218" t="s">
        <v>134</v>
      </c>
      <c r="E145" s="219" t="s">
        <v>258</v>
      </c>
      <c r="F145" s="220" t="s">
        <v>259</v>
      </c>
      <c r="G145" s="221" t="s">
        <v>165</v>
      </c>
      <c r="H145" s="222">
        <v>0.504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41</v>
      </c>
      <c r="O145" s="90"/>
      <c r="P145" s="228">
        <f>O145*H145</f>
        <v>0</v>
      </c>
      <c r="Q145" s="228">
        <v>0.079549999999999996</v>
      </c>
      <c r="R145" s="228">
        <f>Q145*H145</f>
        <v>0.040093199999999996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91</v>
      </c>
      <c r="AT145" s="230" t="s">
        <v>134</v>
      </c>
      <c r="AU145" s="230" t="s">
        <v>85</v>
      </c>
      <c r="AY145" s="16" t="s">
        <v>131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91</v>
      </c>
      <c r="BM145" s="230" t="s">
        <v>260</v>
      </c>
    </row>
    <row r="146" s="13" customFormat="1">
      <c r="A146" s="13"/>
      <c r="B146" s="232"/>
      <c r="C146" s="233"/>
      <c r="D146" s="234" t="s">
        <v>139</v>
      </c>
      <c r="E146" s="235" t="s">
        <v>1</v>
      </c>
      <c r="F146" s="236" t="s">
        <v>261</v>
      </c>
      <c r="G146" s="233"/>
      <c r="H146" s="237">
        <v>0.504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139</v>
      </c>
      <c r="AU146" s="243" t="s">
        <v>85</v>
      </c>
      <c r="AV146" s="13" t="s">
        <v>85</v>
      </c>
      <c r="AW146" s="13" t="s">
        <v>32</v>
      </c>
      <c r="AX146" s="13" t="s">
        <v>81</v>
      </c>
      <c r="AY146" s="243" t="s">
        <v>131</v>
      </c>
    </row>
    <row r="147" s="14" customFormat="1">
      <c r="A147" s="14"/>
      <c r="B147" s="244"/>
      <c r="C147" s="245"/>
      <c r="D147" s="234" t="s">
        <v>139</v>
      </c>
      <c r="E147" s="246" t="s">
        <v>1</v>
      </c>
      <c r="F147" s="247" t="s">
        <v>262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139</v>
      </c>
      <c r="AU147" s="253" t="s">
        <v>85</v>
      </c>
      <c r="AV147" s="14" t="s">
        <v>81</v>
      </c>
      <c r="AW147" s="14" t="s">
        <v>32</v>
      </c>
      <c r="AX147" s="14" t="s">
        <v>76</v>
      </c>
      <c r="AY147" s="253" t="s">
        <v>131</v>
      </c>
    </row>
    <row r="148" s="2" customFormat="1" ht="22.2" customHeight="1">
      <c r="A148" s="37"/>
      <c r="B148" s="38"/>
      <c r="C148" s="218" t="s">
        <v>100</v>
      </c>
      <c r="D148" s="218" t="s">
        <v>134</v>
      </c>
      <c r="E148" s="219" t="s">
        <v>263</v>
      </c>
      <c r="F148" s="220" t="s">
        <v>264</v>
      </c>
      <c r="G148" s="221" t="s">
        <v>165</v>
      </c>
      <c r="H148" s="222">
        <v>0.59999999999999998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41</v>
      </c>
      <c r="O148" s="90"/>
      <c r="P148" s="228">
        <f>O148*H148</f>
        <v>0</v>
      </c>
      <c r="Q148" s="228">
        <v>2.5039600000000002</v>
      </c>
      <c r="R148" s="228">
        <f>Q148*H148</f>
        <v>1.5023760000000002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91</v>
      </c>
      <c r="AT148" s="230" t="s">
        <v>134</v>
      </c>
      <c r="AU148" s="230" t="s">
        <v>85</v>
      </c>
      <c r="AY148" s="16" t="s">
        <v>131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91</v>
      </c>
      <c r="BM148" s="230" t="s">
        <v>265</v>
      </c>
    </row>
    <row r="149" s="13" customFormat="1">
      <c r="A149" s="13"/>
      <c r="B149" s="232"/>
      <c r="C149" s="233"/>
      <c r="D149" s="234" t="s">
        <v>139</v>
      </c>
      <c r="E149" s="235" t="s">
        <v>1</v>
      </c>
      <c r="F149" s="236" t="s">
        <v>266</v>
      </c>
      <c r="G149" s="233"/>
      <c r="H149" s="237">
        <v>0.59999999999999998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139</v>
      </c>
      <c r="AU149" s="243" t="s">
        <v>85</v>
      </c>
      <c r="AV149" s="13" t="s">
        <v>85</v>
      </c>
      <c r="AW149" s="13" t="s">
        <v>32</v>
      </c>
      <c r="AX149" s="13" t="s">
        <v>81</v>
      </c>
      <c r="AY149" s="243" t="s">
        <v>131</v>
      </c>
    </row>
    <row r="150" s="14" customFormat="1">
      <c r="A150" s="14"/>
      <c r="B150" s="244"/>
      <c r="C150" s="245"/>
      <c r="D150" s="234" t="s">
        <v>139</v>
      </c>
      <c r="E150" s="246" t="s">
        <v>1</v>
      </c>
      <c r="F150" s="247" t="s">
        <v>267</v>
      </c>
      <c r="G150" s="245"/>
      <c r="H150" s="246" t="s">
        <v>1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139</v>
      </c>
      <c r="AU150" s="253" t="s">
        <v>85</v>
      </c>
      <c r="AV150" s="14" t="s">
        <v>81</v>
      </c>
      <c r="AW150" s="14" t="s">
        <v>32</v>
      </c>
      <c r="AX150" s="14" t="s">
        <v>76</v>
      </c>
      <c r="AY150" s="253" t="s">
        <v>131</v>
      </c>
    </row>
    <row r="151" s="2" customFormat="1" ht="14.4" customHeight="1">
      <c r="A151" s="37"/>
      <c r="B151" s="38"/>
      <c r="C151" s="218" t="s">
        <v>175</v>
      </c>
      <c r="D151" s="218" t="s">
        <v>134</v>
      </c>
      <c r="E151" s="219" t="s">
        <v>100</v>
      </c>
      <c r="F151" s="220" t="s">
        <v>268</v>
      </c>
      <c r="G151" s="221" t="s">
        <v>137</v>
      </c>
      <c r="H151" s="222">
        <v>2.52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41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91</v>
      </c>
      <c r="AT151" s="230" t="s">
        <v>134</v>
      </c>
      <c r="AU151" s="230" t="s">
        <v>85</v>
      </c>
      <c r="AY151" s="16" t="s">
        <v>131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91</v>
      </c>
      <c r="BM151" s="230" t="s">
        <v>269</v>
      </c>
    </row>
    <row r="152" s="13" customFormat="1">
      <c r="A152" s="13"/>
      <c r="B152" s="232"/>
      <c r="C152" s="233"/>
      <c r="D152" s="234" t="s">
        <v>139</v>
      </c>
      <c r="E152" s="235" t="s">
        <v>1</v>
      </c>
      <c r="F152" s="236" t="s">
        <v>270</v>
      </c>
      <c r="G152" s="233"/>
      <c r="H152" s="237">
        <v>2.52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139</v>
      </c>
      <c r="AU152" s="243" t="s">
        <v>85</v>
      </c>
      <c r="AV152" s="13" t="s">
        <v>85</v>
      </c>
      <c r="AW152" s="13" t="s">
        <v>32</v>
      </c>
      <c r="AX152" s="13" t="s">
        <v>81</v>
      </c>
      <c r="AY152" s="243" t="s">
        <v>131</v>
      </c>
    </row>
    <row r="153" s="14" customFormat="1">
      <c r="A153" s="14"/>
      <c r="B153" s="244"/>
      <c r="C153" s="245"/>
      <c r="D153" s="234" t="s">
        <v>139</v>
      </c>
      <c r="E153" s="246" t="s">
        <v>1</v>
      </c>
      <c r="F153" s="247" t="s">
        <v>271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139</v>
      </c>
      <c r="AU153" s="253" t="s">
        <v>85</v>
      </c>
      <c r="AV153" s="14" t="s">
        <v>81</v>
      </c>
      <c r="AW153" s="14" t="s">
        <v>32</v>
      </c>
      <c r="AX153" s="14" t="s">
        <v>76</v>
      </c>
      <c r="AY153" s="253" t="s">
        <v>131</v>
      </c>
    </row>
    <row r="154" s="14" customFormat="1">
      <c r="A154" s="14"/>
      <c r="B154" s="244"/>
      <c r="C154" s="245"/>
      <c r="D154" s="234" t="s">
        <v>139</v>
      </c>
      <c r="E154" s="246" t="s">
        <v>1</v>
      </c>
      <c r="F154" s="247" t="s">
        <v>272</v>
      </c>
      <c r="G154" s="245"/>
      <c r="H154" s="246" t="s">
        <v>1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139</v>
      </c>
      <c r="AU154" s="253" t="s">
        <v>85</v>
      </c>
      <c r="AV154" s="14" t="s">
        <v>81</v>
      </c>
      <c r="AW154" s="14" t="s">
        <v>32</v>
      </c>
      <c r="AX154" s="14" t="s">
        <v>76</v>
      </c>
      <c r="AY154" s="253" t="s">
        <v>131</v>
      </c>
    </row>
    <row r="155" s="12" customFormat="1" ht="22.8" customHeight="1">
      <c r="A155" s="12"/>
      <c r="B155" s="202"/>
      <c r="C155" s="203"/>
      <c r="D155" s="204" t="s">
        <v>75</v>
      </c>
      <c r="E155" s="216" t="s">
        <v>91</v>
      </c>
      <c r="F155" s="216" t="s">
        <v>273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SUM(P156:P163)</f>
        <v>0</v>
      </c>
      <c r="Q155" s="210"/>
      <c r="R155" s="211">
        <f>SUM(R156:R163)</f>
        <v>0.011256</v>
      </c>
      <c r="S155" s="210"/>
      <c r="T155" s="21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81</v>
      </c>
      <c r="AT155" s="214" t="s">
        <v>75</v>
      </c>
      <c r="AU155" s="214" t="s">
        <v>81</v>
      </c>
      <c r="AY155" s="213" t="s">
        <v>131</v>
      </c>
      <c r="BK155" s="215">
        <f>SUM(BK156:BK163)</f>
        <v>0</v>
      </c>
    </row>
    <row r="156" s="2" customFormat="1" ht="22.2" customHeight="1">
      <c r="A156" s="37"/>
      <c r="B156" s="38"/>
      <c r="C156" s="218" t="s">
        <v>132</v>
      </c>
      <c r="D156" s="218" t="s">
        <v>134</v>
      </c>
      <c r="E156" s="219" t="s">
        <v>274</v>
      </c>
      <c r="F156" s="220" t="s">
        <v>275</v>
      </c>
      <c r="G156" s="221" t="s">
        <v>165</v>
      </c>
      <c r="H156" s="222">
        <v>0.73499999999999999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91</v>
      </c>
      <c r="AT156" s="230" t="s">
        <v>134</v>
      </c>
      <c r="AU156" s="230" t="s">
        <v>85</v>
      </c>
      <c r="AY156" s="16" t="s">
        <v>131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91</v>
      </c>
      <c r="BM156" s="230" t="s">
        <v>276</v>
      </c>
    </row>
    <row r="157" s="13" customFormat="1">
      <c r="A157" s="13"/>
      <c r="B157" s="232"/>
      <c r="C157" s="233"/>
      <c r="D157" s="234" t="s">
        <v>139</v>
      </c>
      <c r="E157" s="235" t="s">
        <v>1</v>
      </c>
      <c r="F157" s="236" t="s">
        <v>277</v>
      </c>
      <c r="G157" s="233"/>
      <c r="H157" s="237">
        <v>0.73499999999999999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139</v>
      </c>
      <c r="AU157" s="243" t="s">
        <v>85</v>
      </c>
      <c r="AV157" s="13" t="s">
        <v>85</v>
      </c>
      <c r="AW157" s="13" t="s">
        <v>32</v>
      </c>
      <c r="AX157" s="13" t="s">
        <v>81</v>
      </c>
      <c r="AY157" s="243" t="s">
        <v>131</v>
      </c>
    </row>
    <row r="158" s="14" customFormat="1">
      <c r="A158" s="14"/>
      <c r="B158" s="244"/>
      <c r="C158" s="245"/>
      <c r="D158" s="234" t="s">
        <v>139</v>
      </c>
      <c r="E158" s="246" t="s">
        <v>1</v>
      </c>
      <c r="F158" s="247" t="s">
        <v>278</v>
      </c>
      <c r="G158" s="245"/>
      <c r="H158" s="246" t="s">
        <v>1</v>
      </c>
      <c r="I158" s="248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139</v>
      </c>
      <c r="AU158" s="253" t="s">
        <v>85</v>
      </c>
      <c r="AV158" s="14" t="s">
        <v>81</v>
      </c>
      <c r="AW158" s="14" t="s">
        <v>32</v>
      </c>
      <c r="AX158" s="14" t="s">
        <v>76</v>
      </c>
      <c r="AY158" s="253" t="s">
        <v>131</v>
      </c>
    </row>
    <row r="159" s="14" customFormat="1">
      <c r="A159" s="14"/>
      <c r="B159" s="244"/>
      <c r="C159" s="245"/>
      <c r="D159" s="234" t="s">
        <v>139</v>
      </c>
      <c r="E159" s="246" t="s">
        <v>1</v>
      </c>
      <c r="F159" s="247" t="s">
        <v>279</v>
      </c>
      <c r="G159" s="245"/>
      <c r="H159" s="246" t="s">
        <v>1</v>
      </c>
      <c r="I159" s="248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139</v>
      </c>
      <c r="AU159" s="253" t="s">
        <v>85</v>
      </c>
      <c r="AV159" s="14" t="s">
        <v>81</v>
      </c>
      <c r="AW159" s="14" t="s">
        <v>32</v>
      </c>
      <c r="AX159" s="14" t="s">
        <v>76</v>
      </c>
      <c r="AY159" s="253" t="s">
        <v>131</v>
      </c>
    </row>
    <row r="160" s="2" customFormat="1" ht="14.4" customHeight="1">
      <c r="A160" s="37"/>
      <c r="B160" s="38"/>
      <c r="C160" s="218" t="s">
        <v>188</v>
      </c>
      <c r="D160" s="218" t="s">
        <v>134</v>
      </c>
      <c r="E160" s="219" t="s">
        <v>280</v>
      </c>
      <c r="F160" s="220" t="s">
        <v>281</v>
      </c>
      <c r="G160" s="221" t="s">
        <v>149</v>
      </c>
      <c r="H160" s="222">
        <v>2.7999999999999998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41</v>
      </c>
      <c r="O160" s="90"/>
      <c r="P160" s="228">
        <f>O160*H160</f>
        <v>0</v>
      </c>
      <c r="Q160" s="228">
        <v>0.0040200000000000001</v>
      </c>
      <c r="R160" s="228">
        <f>Q160*H160</f>
        <v>0.011256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91</v>
      </c>
      <c r="AT160" s="230" t="s">
        <v>134</v>
      </c>
      <c r="AU160" s="230" t="s">
        <v>85</v>
      </c>
      <c r="AY160" s="16" t="s">
        <v>131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91</v>
      </c>
      <c r="BM160" s="230" t="s">
        <v>282</v>
      </c>
    </row>
    <row r="161" s="13" customFormat="1">
      <c r="A161" s="13"/>
      <c r="B161" s="232"/>
      <c r="C161" s="233"/>
      <c r="D161" s="234" t="s">
        <v>139</v>
      </c>
      <c r="E161" s="235" t="s">
        <v>1</v>
      </c>
      <c r="F161" s="236" t="s">
        <v>283</v>
      </c>
      <c r="G161" s="233"/>
      <c r="H161" s="237">
        <v>2.7999999999999998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139</v>
      </c>
      <c r="AU161" s="243" t="s">
        <v>85</v>
      </c>
      <c r="AV161" s="13" t="s">
        <v>85</v>
      </c>
      <c r="AW161" s="13" t="s">
        <v>32</v>
      </c>
      <c r="AX161" s="13" t="s">
        <v>81</v>
      </c>
      <c r="AY161" s="243" t="s">
        <v>131</v>
      </c>
    </row>
    <row r="162" s="14" customFormat="1">
      <c r="A162" s="14"/>
      <c r="B162" s="244"/>
      <c r="C162" s="245"/>
      <c r="D162" s="234" t="s">
        <v>139</v>
      </c>
      <c r="E162" s="246" t="s">
        <v>1</v>
      </c>
      <c r="F162" s="247" t="s">
        <v>284</v>
      </c>
      <c r="G162" s="245"/>
      <c r="H162" s="246" t="s">
        <v>1</v>
      </c>
      <c r="I162" s="248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139</v>
      </c>
      <c r="AU162" s="253" t="s">
        <v>85</v>
      </c>
      <c r="AV162" s="14" t="s">
        <v>81</v>
      </c>
      <c r="AW162" s="14" t="s">
        <v>32</v>
      </c>
      <c r="AX162" s="14" t="s">
        <v>76</v>
      </c>
      <c r="AY162" s="253" t="s">
        <v>131</v>
      </c>
    </row>
    <row r="163" s="14" customFormat="1">
      <c r="A163" s="14"/>
      <c r="B163" s="244"/>
      <c r="C163" s="245"/>
      <c r="D163" s="234" t="s">
        <v>139</v>
      </c>
      <c r="E163" s="246" t="s">
        <v>1</v>
      </c>
      <c r="F163" s="247" t="s">
        <v>285</v>
      </c>
      <c r="G163" s="245"/>
      <c r="H163" s="246" t="s">
        <v>1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139</v>
      </c>
      <c r="AU163" s="253" t="s">
        <v>85</v>
      </c>
      <c r="AV163" s="14" t="s">
        <v>81</v>
      </c>
      <c r="AW163" s="14" t="s">
        <v>32</v>
      </c>
      <c r="AX163" s="14" t="s">
        <v>76</v>
      </c>
      <c r="AY163" s="253" t="s">
        <v>131</v>
      </c>
    </row>
    <row r="164" s="12" customFormat="1" ht="22.8" customHeight="1">
      <c r="A164" s="12"/>
      <c r="B164" s="202"/>
      <c r="C164" s="203"/>
      <c r="D164" s="204" t="s">
        <v>75</v>
      </c>
      <c r="E164" s="216" t="s">
        <v>94</v>
      </c>
      <c r="F164" s="216" t="s">
        <v>286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SUM(P165:P167)</f>
        <v>0</v>
      </c>
      <c r="Q164" s="210"/>
      <c r="R164" s="211">
        <f>SUM(R165:R167)</f>
        <v>0</v>
      </c>
      <c r="S164" s="210"/>
      <c r="T164" s="212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81</v>
      </c>
      <c r="AT164" s="214" t="s">
        <v>75</v>
      </c>
      <c r="AU164" s="214" t="s">
        <v>81</v>
      </c>
      <c r="AY164" s="213" t="s">
        <v>131</v>
      </c>
      <c r="BK164" s="215">
        <f>SUM(BK165:BK167)</f>
        <v>0</v>
      </c>
    </row>
    <row r="165" s="2" customFormat="1" ht="22.2" customHeight="1">
      <c r="A165" s="37"/>
      <c r="B165" s="38"/>
      <c r="C165" s="218" t="s">
        <v>195</v>
      </c>
      <c r="D165" s="218" t="s">
        <v>134</v>
      </c>
      <c r="E165" s="219" t="s">
        <v>287</v>
      </c>
      <c r="F165" s="220" t="s">
        <v>288</v>
      </c>
      <c r="G165" s="221" t="s">
        <v>149</v>
      </c>
      <c r="H165" s="222">
        <v>6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41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91</v>
      </c>
      <c r="AT165" s="230" t="s">
        <v>134</v>
      </c>
      <c r="AU165" s="230" t="s">
        <v>85</v>
      </c>
      <c r="AY165" s="16" t="s">
        <v>131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91</v>
      </c>
      <c r="BM165" s="230" t="s">
        <v>289</v>
      </c>
    </row>
    <row r="166" s="13" customFormat="1">
      <c r="A166" s="13"/>
      <c r="B166" s="232"/>
      <c r="C166" s="233"/>
      <c r="D166" s="234" t="s">
        <v>139</v>
      </c>
      <c r="E166" s="235" t="s">
        <v>1</v>
      </c>
      <c r="F166" s="236" t="s">
        <v>97</v>
      </c>
      <c r="G166" s="233"/>
      <c r="H166" s="237">
        <v>6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139</v>
      </c>
      <c r="AU166" s="243" t="s">
        <v>85</v>
      </c>
      <c r="AV166" s="13" t="s">
        <v>85</v>
      </c>
      <c r="AW166" s="13" t="s">
        <v>32</v>
      </c>
      <c r="AX166" s="13" t="s">
        <v>81</v>
      </c>
      <c r="AY166" s="243" t="s">
        <v>131</v>
      </c>
    </row>
    <row r="167" s="14" customFormat="1">
      <c r="A167" s="14"/>
      <c r="B167" s="244"/>
      <c r="C167" s="245"/>
      <c r="D167" s="234" t="s">
        <v>139</v>
      </c>
      <c r="E167" s="246" t="s">
        <v>1</v>
      </c>
      <c r="F167" s="247" t="s">
        <v>290</v>
      </c>
      <c r="G167" s="245"/>
      <c r="H167" s="246" t="s">
        <v>1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139</v>
      </c>
      <c r="AU167" s="253" t="s">
        <v>85</v>
      </c>
      <c r="AV167" s="14" t="s">
        <v>81</v>
      </c>
      <c r="AW167" s="14" t="s">
        <v>32</v>
      </c>
      <c r="AX167" s="14" t="s">
        <v>76</v>
      </c>
      <c r="AY167" s="253" t="s">
        <v>131</v>
      </c>
    </row>
    <row r="168" s="12" customFormat="1" ht="22.8" customHeight="1">
      <c r="A168" s="12"/>
      <c r="B168" s="202"/>
      <c r="C168" s="203"/>
      <c r="D168" s="204" t="s">
        <v>75</v>
      </c>
      <c r="E168" s="216" t="s">
        <v>175</v>
      </c>
      <c r="F168" s="216" t="s">
        <v>291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SUM(P169:P173)</f>
        <v>0</v>
      </c>
      <c r="Q168" s="210"/>
      <c r="R168" s="211">
        <f>SUM(R169:R173)</f>
        <v>0.011590999999999999</v>
      </c>
      <c r="S168" s="210"/>
      <c r="T168" s="212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81</v>
      </c>
      <c r="AT168" s="214" t="s">
        <v>75</v>
      </c>
      <c r="AU168" s="214" t="s">
        <v>81</v>
      </c>
      <c r="AY168" s="213" t="s">
        <v>131</v>
      </c>
      <c r="BK168" s="215">
        <f>SUM(BK169:BK173)</f>
        <v>0</v>
      </c>
    </row>
    <row r="169" s="2" customFormat="1" ht="22.2" customHeight="1">
      <c r="A169" s="37"/>
      <c r="B169" s="38"/>
      <c r="C169" s="218" t="s">
        <v>8</v>
      </c>
      <c r="D169" s="218" t="s">
        <v>134</v>
      </c>
      <c r="E169" s="219" t="s">
        <v>292</v>
      </c>
      <c r="F169" s="220" t="s">
        <v>293</v>
      </c>
      <c r="G169" s="221" t="s">
        <v>137</v>
      </c>
      <c r="H169" s="222">
        <v>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41</v>
      </c>
      <c r="O169" s="90"/>
      <c r="P169" s="228">
        <f>O169*H169</f>
        <v>0</v>
      </c>
      <c r="Q169" s="228">
        <v>2.0000000000000002E-05</v>
      </c>
      <c r="R169" s="228">
        <f>Q169*H169</f>
        <v>2.0000000000000002E-05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91</v>
      </c>
      <c r="AT169" s="230" t="s">
        <v>134</v>
      </c>
      <c r="AU169" s="230" t="s">
        <v>85</v>
      </c>
      <c r="AY169" s="16" t="s">
        <v>131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91</v>
      </c>
      <c r="BM169" s="230" t="s">
        <v>294</v>
      </c>
    </row>
    <row r="170" s="13" customFormat="1">
      <c r="A170" s="13"/>
      <c r="B170" s="232"/>
      <c r="C170" s="233"/>
      <c r="D170" s="234" t="s">
        <v>139</v>
      </c>
      <c r="E170" s="235" t="s">
        <v>1</v>
      </c>
      <c r="F170" s="236" t="s">
        <v>81</v>
      </c>
      <c r="G170" s="233"/>
      <c r="H170" s="237">
        <v>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139</v>
      </c>
      <c r="AU170" s="243" t="s">
        <v>85</v>
      </c>
      <c r="AV170" s="13" t="s">
        <v>85</v>
      </c>
      <c r="AW170" s="13" t="s">
        <v>32</v>
      </c>
      <c r="AX170" s="13" t="s">
        <v>81</v>
      </c>
      <c r="AY170" s="243" t="s">
        <v>131</v>
      </c>
    </row>
    <row r="171" s="14" customFormat="1">
      <c r="A171" s="14"/>
      <c r="B171" s="244"/>
      <c r="C171" s="245"/>
      <c r="D171" s="234" t="s">
        <v>139</v>
      </c>
      <c r="E171" s="246" t="s">
        <v>1</v>
      </c>
      <c r="F171" s="247" t="s">
        <v>295</v>
      </c>
      <c r="G171" s="245"/>
      <c r="H171" s="246" t="s">
        <v>1</v>
      </c>
      <c r="I171" s="248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139</v>
      </c>
      <c r="AU171" s="253" t="s">
        <v>85</v>
      </c>
      <c r="AV171" s="14" t="s">
        <v>81</v>
      </c>
      <c r="AW171" s="14" t="s">
        <v>32</v>
      </c>
      <c r="AX171" s="14" t="s">
        <v>76</v>
      </c>
      <c r="AY171" s="253" t="s">
        <v>131</v>
      </c>
    </row>
    <row r="172" s="2" customFormat="1" ht="22.2" customHeight="1">
      <c r="A172" s="37"/>
      <c r="B172" s="38"/>
      <c r="C172" s="254" t="s">
        <v>205</v>
      </c>
      <c r="D172" s="254" t="s">
        <v>196</v>
      </c>
      <c r="E172" s="255" t="s">
        <v>296</v>
      </c>
      <c r="F172" s="256" t="s">
        <v>297</v>
      </c>
      <c r="G172" s="257" t="s">
        <v>137</v>
      </c>
      <c r="H172" s="258">
        <v>1.0149999999999999</v>
      </c>
      <c r="I172" s="259"/>
      <c r="J172" s="260">
        <f>ROUND(I172*H172,2)</f>
        <v>0</v>
      </c>
      <c r="K172" s="261"/>
      <c r="L172" s="262"/>
      <c r="M172" s="263" t="s">
        <v>1</v>
      </c>
      <c r="N172" s="264" t="s">
        <v>41</v>
      </c>
      <c r="O172" s="90"/>
      <c r="P172" s="228">
        <f>O172*H172</f>
        <v>0</v>
      </c>
      <c r="Q172" s="228">
        <v>0.0114</v>
      </c>
      <c r="R172" s="228">
        <f>Q172*H172</f>
        <v>0.011571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175</v>
      </c>
      <c r="AT172" s="230" t="s">
        <v>196</v>
      </c>
      <c r="AU172" s="230" t="s">
        <v>85</v>
      </c>
      <c r="AY172" s="16" t="s">
        <v>131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91</v>
      </c>
      <c r="BM172" s="230" t="s">
        <v>298</v>
      </c>
    </row>
    <row r="173" s="13" customFormat="1">
      <c r="A173" s="13"/>
      <c r="B173" s="232"/>
      <c r="C173" s="233"/>
      <c r="D173" s="234" t="s">
        <v>139</v>
      </c>
      <c r="E173" s="233"/>
      <c r="F173" s="236" t="s">
        <v>299</v>
      </c>
      <c r="G173" s="233"/>
      <c r="H173" s="237">
        <v>1.0149999999999999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139</v>
      </c>
      <c r="AU173" s="243" t="s">
        <v>85</v>
      </c>
      <c r="AV173" s="13" t="s">
        <v>85</v>
      </c>
      <c r="AW173" s="13" t="s">
        <v>4</v>
      </c>
      <c r="AX173" s="13" t="s">
        <v>81</v>
      </c>
      <c r="AY173" s="243" t="s">
        <v>131</v>
      </c>
    </row>
    <row r="174" s="12" customFormat="1" ht="22.8" customHeight="1">
      <c r="A174" s="12"/>
      <c r="B174" s="202"/>
      <c r="C174" s="203"/>
      <c r="D174" s="204" t="s">
        <v>75</v>
      </c>
      <c r="E174" s="216" t="s">
        <v>132</v>
      </c>
      <c r="F174" s="216" t="s">
        <v>300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SUM(P175:P188)</f>
        <v>0</v>
      </c>
      <c r="Q174" s="210"/>
      <c r="R174" s="211">
        <f>SUM(R175:R188)</f>
        <v>0.042912000000000006</v>
      </c>
      <c r="S174" s="210"/>
      <c r="T174" s="212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81</v>
      </c>
      <c r="AT174" s="214" t="s">
        <v>75</v>
      </c>
      <c r="AU174" s="214" t="s">
        <v>81</v>
      </c>
      <c r="AY174" s="213" t="s">
        <v>131</v>
      </c>
      <c r="BK174" s="215">
        <f>SUM(BK175:BK188)</f>
        <v>0</v>
      </c>
    </row>
    <row r="175" s="2" customFormat="1" ht="14.4" customHeight="1">
      <c r="A175" s="37"/>
      <c r="B175" s="38"/>
      <c r="C175" s="218" t="s">
        <v>210</v>
      </c>
      <c r="D175" s="218" t="s">
        <v>134</v>
      </c>
      <c r="E175" s="219" t="s">
        <v>91</v>
      </c>
      <c r="F175" s="220" t="s">
        <v>301</v>
      </c>
      <c r="G175" s="221" t="s">
        <v>302</v>
      </c>
      <c r="H175" s="222">
        <v>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41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91</v>
      </c>
      <c r="AT175" s="230" t="s">
        <v>134</v>
      </c>
      <c r="AU175" s="230" t="s">
        <v>85</v>
      </c>
      <c r="AY175" s="16" t="s">
        <v>131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81</v>
      </c>
      <c r="BK175" s="231">
        <f>ROUND(I175*H175,2)</f>
        <v>0</v>
      </c>
      <c r="BL175" s="16" t="s">
        <v>91</v>
      </c>
      <c r="BM175" s="230" t="s">
        <v>303</v>
      </c>
    </row>
    <row r="176" s="13" customFormat="1">
      <c r="A176" s="13"/>
      <c r="B176" s="232"/>
      <c r="C176" s="233"/>
      <c r="D176" s="234" t="s">
        <v>139</v>
      </c>
      <c r="E176" s="235" t="s">
        <v>1</v>
      </c>
      <c r="F176" s="236" t="s">
        <v>81</v>
      </c>
      <c r="G176" s="233"/>
      <c r="H176" s="237">
        <v>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139</v>
      </c>
      <c r="AU176" s="243" t="s">
        <v>85</v>
      </c>
      <c r="AV176" s="13" t="s">
        <v>85</v>
      </c>
      <c r="AW176" s="13" t="s">
        <v>32</v>
      </c>
      <c r="AX176" s="13" t="s">
        <v>81</v>
      </c>
      <c r="AY176" s="243" t="s">
        <v>131</v>
      </c>
    </row>
    <row r="177" s="14" customFormat="1">
      <c r="A177" s="14"/>
      <c r="B177" s="244"/>
      <c r="C177" s="245"/>
      <c r="D177" s="234" t="s">
        <v>139</v>
      </c>
      <c r="E177" s="246" t="s">
        <v>1</v>
      </c>
      <c r="F177" s="247" t="s">
        <v>304</v>
      </c>
      <c r="G177" s="245"/>
      <c r="H177" s="246" t="s">
        <v>1</v>
      </c>
      <c r="I177" s="248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139</v>
      </c>
      <c r="AU177" s="253" t="s">
        <v>85</v>
      </c>
      <c r="AV177" s="14" t="s">
        <v>81</v>
      </c>
      <c r="AW177" s="14" t="s">
        <v>32</v>
      </c>
      <c r="AX177" s="14" t="s">
        <v>76</v>
      </c>
      <c r="AY177" s="253" t="s">
        <v>131</v>
      </c>
    </row>
    <row r="178" s="2" customFormat="1" ht="14.4" customHeight="1">
      <c r="A178" s="37"/>
      <c r="B178" s="38"/>
      <c r="C178" s="254" t="s">
        <v>214</v>
      </c>
      <c r="D178" s="254" t="s">
        <v>196</v>
      </c>
      <c r="E178" s="255" t="s">
        <v>91</v>
      </c>
      <c r="F178" s="256" t="s">
        <v>305</v>
      </c>
      <c r="G178" s="257" t="s">
        <v>302</v>
      </c>
      <c r="H178" s="258">
        <v>1</v>
      </c>
      <c r="I178" s="259"/>
      <c r="J178" s="260">
        <f>ROUND(I178*H178,2)</f>
        <v>0</v>
      </c>
      <c r="K178" s="261"/>
      <c r="L178" s="262"/>
      <c r="M178" s="263" t="s">
        <v>1</v>
      </c>
      <c r="N178" s="264" t="s">
        <v>41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175</v>
      </c>
      <c r="AT178" s="230" t="s">
        <v>196</v>
      </c>
      <c r="AU178" s="230" t="s">
        <v>85</v>
      </c>
      <c r="AY178" s="16" t="s">
        <v>131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91</v>
      </c>
      <c r="BM178" s="230" t="s">
        <v>306</v>
      </c>
    </row>
    <row r="179" s="13" customFormat="1">
      <c r="A179" s="13"/>
      <c r="B179" s="232"/>
      <c r="C179" s="233"/>
      <c r="D179" s="234" t="s">
        <v>139</v>
      </c>
      <c r="E179" s="235" t="s">
        <v>1</v>
      </c>
      <c r="F179" s="236" t="s">
        <v>81</v>
      </c>
      <c r="G179" s="233"/>
      <c r="H179" s="237">
        <v>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139</v>
      </c>
      <c r="AU179" s="243" t="s">
        <v>85</v>
      </c>
      <c r="AV179" s="13" t="s">
        <v>85</v>
      </c>
      <c r="AW179" s="13" t="s">
        <v>32</v>
      </c>
      <c r="AX179" s="13" t="s">
        <v>81</v>
      </c>
      <c r="AY179" s="243" t="s">
        <v>131</v>
      </c>
    </row>
    <row r="180" s="14" customFormat="1">
      <c r="A180" s="14"/>
      <c r="B180" s="244"/>
      <c r="C180" s="245"/>
      <c r="D180" s="234" t="s">
        <v>139</v>
      </c>
      <c r="E180" s="246" t="s">
        <v>1</v>
      </c>
      <c r="F180" s="247" t="s">
        <v>307</v>
      </c>
      <c r="G180" s="245"/>
      <c r="H180" s="246" t="s">
        <v>1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139</v>
      </c>
      <c r="AU180" s="253" t="s">
        <v>85</v>
      </c>
      <c r="AV180" s="14" t="s">
        <v>81</v>
      </c>
      <c r="AW180" s="14" t="s">
        <v>32</v>
      </c>
      <c r="AX180" s="14" t="s">
        <v>76</v>
      </c>
      <c r="AY180" s="253" t="s">
        <v>131</v>
      </c>
    </row>
    <row r="181" s="2" customFormat="1" ht="14.4" customHeight="1">
      <c r="A181" s="37"/>
      <c r="B181" s="38"/>
      <c r="C181" s="218" t="s">
        <v>220</v>
      </c>
      <c r="D181" s="218" t="s">
        <v>134</v>
      </c>
      <c r="E181" s="219" t="s">
        <v>308</v>
      </c>
      <c r="F181" s="220" t="s">
        <v>309</v>
      </c>
      <c r="G181" s="221" t="s">
        <v>149</v>
      </c>
      <c r="H181" s="222">
        <v>1.6000000000000001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41</v>
      </c>
      <c r="O181" s="90"/>
      <c r="P181" s="228">
        <f>O181*H181</f>
        <v>0</v>
      </c>
      <c r="Q181" s="228">
        <v>0.02682</v>
      </c>
      <c r="R181" s="228">
        <f>Q181*H181</f>
        <v>0.042912000000000006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91</v>
      </c>
      <c r="AT181" s="230" t="s">
        <v>134</v>
      </c>
      <c r="AU181" s="230" t="s">
        <v>85</v>
      </c>
      <c r="AY181" s="16" t="s">
        <v>131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81</v>
      </c>
      <c r="BK181" s="231">
        <f>ROUND(I181*H181,2)</f>
        <v>0</v>
      </c>
      <c r="BL181" s="16" t="s">
        <v>91</v>
      </c>
      <c r="BM181" s="230" t="s">
        <v>310</v>
      </c>
    </row>
    <row r="182" s="13" customFormat="1">
      <c r="A182" s="13"/>
      <c r="B182" s="232"/>
      <c r="C182" s="233"/>
      <c r="D182" s="234" t="s">
        <v>139</v>
      </c>
      <c r="E182" s="235" t="s">
        <v>1</v>
      </c>
      <c r="F182" s="236" t="s">
        <v>311</v>
      </c>
      <c r="G182" s="233"/>
      <c r="H182" s="237">
        <v>1.6000000000000001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139</v>
      </c>
      <c r="AU182" s="243" t="s">
        <v>85</v>
      </c>
      <c r="AV182" s="13" t="s">
        <v>85</v>
      </c>
      <c r="AW182" s="13" t="s">
        <v>32</v>
      </c>
      <c r="AX182" s="13" t="s">
        <v>81</v>
      </c>
      <c r="AY182" s="243" t="s">
        <v>131</v>
      </c>
    </row>
    <row r="183" s="14" customFormat="1">
      <c r="A183" s="14"/>
      <c r="B183" s="244"/>
      <c r="C183" s="245"/>
      <c r="D183" s="234" t="s">
        <v>139</v>
      </c>
      <c r="E183" s="246" t="s">
        <v>1</v>
      </c>
      <c r="F183" s="247" t="s">
        <v>312</v>
      </c>
      <c r="G183" s="245"/>
      <c r="H183" s="246" t="s">
        <v>1</v>
      </c>
      <c r="I183" s="248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139</v>
      </c>
      <c r="AU183" s="253" t="s">
        <v>85</v>
      </c>
      <c r="AV183" s="14" t="s">
        <v>81</v>
      </c>
      <c r="AW183" s="14" t="s">
        <v>32</v>
      </c>
      <c r="AX183" s="14" t="s">
        <v>76</v>
      </c>
      <c r="AY183" s="253" t="s">
        <v>131</v>
      </c>
    </row>
    <row r="184" s="2" customFormat="1" ht="22.2" customHeight="1">
      <c r="A184" s="37"/>
      <c r="B184" s="38"/>
      <c r="C184" s="254" t="s">
        <v>211</v>
      </c>
      <c r="D184" s="254" t="s">
        <v>196</v>
      </c>
      <c r="E184" s="255" t="s">
        <v>313</v>
      </c>
      <c r="F184" s="256" t="s">
        <v>314</v>
      </c>
      <c r="G184" s="257" t="s">
        <v>137</v>
      </c>
      <c r="H184" s="258">
        <v>2.2000000000000002</v>
      </c>
      <c r="I184" s="259"/>
      <c r="J184" s="260">
        <f>ROUND(I184*H184,2)</f>
        <v>0</v>
      </c>
      <c r="K184" s="261"/>
      <c r="L184" s="262"/>
      <c r="M184" s="263" t="s">
        <v>1</v>
      </c>
      <c r="N184" s="264" t="s">
        <v>41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175</v>
      </c>
      <c r="AT184" s="230" t="s">
        <v>196</v>
      </c>
      <c r="AU184" s="230" t="s">
        <v>85</v>
      </c>
      <c r="AY184" s="16" t="s">
        <v>131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81</v>
      </c>
      <c r="BK184" s="231">
        <f>ROUND(I184*H184,2)</f>
        <v>0</v>
      </c>
      <c r="BL184" s="16" t="s">
        <v>91</v>
      </c>
      <c r="BM184" s="230" t="s">
        <v>315</v>
      </c>
    </row>
    <row r="185" s="13" customFormat="1">
      <c r="A185" s="13"/>
      <c r="B185" s="232"/>
      <c r="C185" s="233"/>
      <c r="D185" s="234" t="s">
        <v>139</v>
      </c>
      <c r="E185" s="235" t="s">
        <v>1</v>
      </c>
      <c r="F185" s="236" t="s">
        <v>316</v>
      </c>
      <c r="G185" s="233"/>
      <c r="H185" s="237">
        <v>2.2000000000000002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139</v>
      </c>
      <c r="AU185" s="243" t="s">
        <v>85</v>
      </c>
      <c r="AV185" s="13" t="s">
        <v>85</v>
      </c>
      <c r="AW185" s="13" t="s">
        <v>32</v>
      </c>
      <c r="AX185" s="13" t="s">
        <v>81</v>
      </c>
      <c r="AY185" s="243" t="s">
        <v>131</v>
      </c>
    </row>
    <row r="186" s="2" customFormat="1" ht="14.4" customHeight="1">
      <c r="A186" s="37"/>
      <c r="B186" s="38"/>
      <c r="C186" s="254" t="s">
        <v>317</v>
      </c>
      <c r="D186" s="254" t="s">
        <v>196</v>
      </c>
      <c r="E186" s="255" t="s">
        <v>94</v>
      </c>
      <c r="F186" s="256" t="s">
        <v>318</v>
      </c>
      <c r="G186" s="257" t="s">
        <v>137</v>
      </c>
      <c r="H186" s="258">
        <v>2.2000000000000002</v>
      </c>
      <c r="I186" s="259"/>
      <c r="J186" s="260">
        <f>ROUND(I186*H186,2)</f>
        <v>0</v>
      </c>
      <c r="K186" s="261"/>
      <c r="L186" s="262"/>
      <c r="M186" s="263" t="s">
        <v>1</v>
      </c>
      <c r="N186" s="264" t="s">
        <v>41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175</v>
      </c>
      <c r="AT186" s="230" t="s">
        <v>196</v>
      </c>
      <c r="AU186" s="230" t="s">
        <v>85</v>
      </c>
      <c r="AY186" s="16" t="s">
        <v>131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91</v>
      </c>
      <c r="BM186" s="230" t="s">
        <v>319</v>
      </c>
    </row>
    <row r="187" s="13" customFormat="1">
      <c r="A187" s="13"/>
      <c r="B187" s="232"/>
      <c r="C187" s="233"/>
      <c r="D187" s="234" t="s">
        <v>139</v>
      </c>
      <c r="E187" s="235" t="s">
        <v>1</v>
      </c>
      <c r="F187" s="236" t="s">
        <v>316</v>
      </c>
      <c r="G187" s="233"/>
      <c r="H187" s="237">
        <v>2.2000000000000002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139</v>
      </c>
      <c r="AU187" s="243" t="s">
        <v>85</v>
      </c>
      <c r="AV187" s="13" t="s">
        <v>85</v>
      </c>
      <c r="AW187" s="13" t="s">
        <v>32</v>
      </c>
      <c r="AX187" s="13" t="s">
        <v>81</v>
      </c>
      <c r="AY187" s="243" t="s">
        <v>131</v>
      </c>
    </row>
    <row r="188" s="14" customFormat="1">
      <c r="A188" s="14"/>
      <c r="B188" s="244"/>
      <c r="C188" s="245"/>
      <c r="D188" s="234" t="s">
        <v>139</v>
      </c>
      <c r="E188" s="246" t="s">
        <v>1</v>
      </c>
      <c r="F188" s="247" t="s">
        <v>320</v>
      </c>
      <c r="G188" s="245"/>
      <c r="H188" s="246" t="s">
        <v>1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139</v>
      </c>
      <c r="AU188" s="253" t="s">
        <v>85</v>
      </c>
      <c r="AV188" s="14" t="s">
        <v>81</v>
      </c>
      <c r="AW188" s="14" t="s">
        <v>32</v>
      </c>
      <c r="AX188" s="14" t="s">
        <v>76</v>
      </c>
      <c r="AY188" s="253" t="s">
        <v>131</v>
      </c>
    </row>
    <row r="189" s="12" customFormat="1" ht="22.8" customHeight="1">
      <c r="A189" s="12"/>
      <c r="B189" s="202"/>
      <c r="C189" s="203"/>
      <c r="D189" s="204" t="s">
        <v>75</v>
      </c>
      <c r="E189" s="216" t="s">
        <v>321</v>
      </c>
      <c r="F189" s="216" t="s">
        <v>322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P190</f>
        <v>0</v>
      </c>
      <c r="Q189" s="210"/>
      <c r="R189" s="211">
        <f>R190</f>
        <v>0</v>
      </c>
      <c r="S189" s="210"/>
      <c r="T189" s="212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81</v>
      </c>
      <c r="AT189" s="214" t="s">
        <v>75</v>
      </c>
      <c r="AU189" s="214" t="s">
        <v>81</v>
      </c>
      <c r="AY189" s="213" t="s">
        <v>131</v>
      </c>
      <c r="BK189" s="215">
        <f>BK190</f>
        <v>0</v>
      </c>
    </row>
    <row r="190" s="2" customFormat="1" ht="19.8" customHeight="1">
      <c r="A190" s="37"/>
      <c r="B190" s="38"/>
      <c r="C190" s="218" t="s">
        <v>323</v>
      </c>
      <c r="D190" s="218" t="s">
        <v>134</v>
      </c>
      <c r="E190" s="219" t="s">
        <v>324</v>
      </c>
      <c r="F190" s="220" t="s">
        <v>325</v>
      </c>
      <c r="G190" s="221" t="s">
        <v>173</v>
      </c>
      <c r="H190" s="222">
        <v>5.4169999999999998</v>
      </c>
      <c r="I190" s="223"/>
      <c r="J190" s="224">
        <f>ROUND(I190*H190,2)</f>
        <v>0</v>
      </c>
      <c r="K190" s="225"/>
      <c r="L190" s="43"/>
      <c r="M190" s="270" t="s">
        <v>1</v>
      </c>
      <c r="N190" s="271" t="s">
        <v>41</v>
      </c>
      <c r="O190" s="267"/>
      <c r="P190" s="268">
        <f>O190*H190</f>
        <v>0</v>
      </c>
      <c r="Q190" s="268">
        <v>0</v>
      </c>
      <c r="R190" s="268">
        <f>Q190*H190</f>
        <v>0</v>
      </c>
      <c r="S190" s="268">
        <v>0</v>
      </c>
      <c r="T190" s="26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91</v>
      </c>
      <c r="AT190" s="230" t="s">
        <v>134</v>
      </c>
      <c r="AU190" s="230" t="s">
        <v>85</v>
      </c>
      <c r="AY190" s="16" t="s">
        <v>131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91</v>
      </c>
      <c r="BM190" s="230" t="s">
        <v>326</v>
      </c>
    </row>
    <row r="191" s="2" customFormat="1" ht="6.96" customHeight="1">
      <c r="A191" s="37"/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2DsfqSPXhIgn/dAd+34DrNUXOijM9tNstSQlagZnRm+goxagH2dWK97ZN8YDh0XSPafwZj3DFWqUcGiCnC9+Qw==" hashValue="e/okIbJzHvYHVax+vKt1moprS+9pPPIU7KSIAF2DuDHSaJZR1vFontkztBYXRHlbaTrIY4yIGYSb60kkuu97FA==" algorithmName="SHA-512" password="CC35"/>
  <autoFilter ref="C124:K19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Rekonstrukce MVN na pozemku p.č. 1360/4 v obci Nesměřice u Zruče nad Sázavou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327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ROUND((SUM(BE121:BE138)),  2)</f>
        <v>0</v>
      </c>
      <c r="G33" s="37"/>
      <c r="H33" s="37"/>
      <c r="I33" s="154">
        <v>0.20999999999999999</v>
      </c>
      <c r="J33" s="153">
        <f>ROUND(((SUM(BE121:BE138))*I33),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ROUND((SUM(BF121:BF138)),  2)</f>
        <v>0</v>
      </c>
      <c r="G34" s="37"/>
      <c r="H34" s="37"/>
      <c r="I34" s="154">
        <v>0.12</v>
      </c>
      <c r="J34" s="153">
        <f>ROUND(((SUM(BF121:BF138))*I34),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ROUND((SUM(BG121:BG138)),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ROUND((SUM(BH121:BH138)),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ROUND((SUM(BI121:BI138)),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Rekonstrukce MVN na pozemku p.č. 1360/4 v obci Nesměřice u Zruče nad Sázavou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3 - Vyspravení praskliny ve stávajících betonech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Nesměřice</v>
      </c>
      <c r="G89" s="39"/>
      <c r="H89" s="39"/>
      <c r="I89" s="31" t="s">
        <v>22</v>
      </c>
      <c r="J89" s="78" t="str">
        <f>IF(J12="","",J12)</f>
        <v>14. 9. 2023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Zruč nad Sázavou</v>
      </c>
      <c r="G91" s="39"/>
      <c r="H91" s="39"/>
      <c r="I91" s="31" t="s">
        <v>30</v>
      </c>
      <c r="J91" s="35" t="str">
        <f>E21</f>
        <v>VDG Projektování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226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227</v>
      </c>
      <c r="E99" s="187"/>
      <c r="F99" s="187"/>
      <c r="G99" s="187"/>
      <c r="H99" s="187"/>
      <c r="I99" s="187"/>
      <c r="J99" s="188">
        <f>J127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228</v>
      </c>
      <c r="E100" s="187"/>
      <c r="F100" s="187"/>
      <c r="G100" s="187"/>
      <c r="H100" s="187"/>
      <c r="I100" s="187"/>
      <c r="J100" s="188">
        <f>J131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230</v>
      </c>
      <c r="E101" s="187"/>
      <c r="F101" s="187"/>
      <c r="G101" s="187"/>
      <c r="H101" s="187"/>
      <c r="I101" s="187"/>
      <c r="J101" s="188">
        <f>J135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7" customHeight="1">
      <c r="A111" s="37"/>
      <c r="B111" s="38"/>
      <c r="C111" s="39"/>
      <c r="D111" s="39"/>
      <c r="E111" s="173" t="str">
        <f>E7</f>
        <v>Rekonstrukce MVN na pozemku p.č. 1360/4 v obci Nesměřice u Zruče nad Sázavou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9"/>
      <c r="D113" s="39"/>
      <c r="E113" s="75" t="str">
        <f>E9</f>
        <v>3 - Vyspravení praskliny ve stávajících betonech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Nesměřice</v>
      </c>
      <c r="G115" s="39"/>
      <c r="H115" s="39"/>
      <c r="I115" s="31" t="s">
        <v>22</v>
      </c>
      <c r="J115" s="78" t="str">
        <f>IF(J12="","",J12)</f>
        <v>14. 9. 2023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4" customHeight="1">
      <c r="A117" s="37"/>
      <c r="B117" s="38"/>
      <c r="C117" s="31" t="s">
        <v>24</v>
      </c>
      <c r="D117" s="39"/>
      <c r="E117" s="39"/>
      <c r="F117" s="26" t="str">
        <f>E15</f>
        <v>Město Zruč nad Sázavou</v>
      </c>
      <c r="G117" s="39"/>
      <c r="H117" s="39"/>
      <c r="I117" s="31" t="s">
        <v>30</v>
      </c>
      <c r="J117" s="35" t="str">
        <f>E21</f>
        <v>VDG Projektování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117</v>
      </c>
      <c r="D120" s="193" t="s">
        <v>61</v>
      </c>
      <c r="E120" s="193" t="s">
        <v>57</v>
      </c>
      <c r="F120" s="193" t="s">
        <v>58</v>
      </c>
      <c r="G120" s="193" t="s">
        <v>118</v>
      </c>
      <c r="H120" s="193" t="s">
        <v>119</v>
      </c>
      <c r="I120" s="193" t="s">
        <v>120</v>
      </c>
      <c r="J120" s="194" t="s">
        <v>108</v>
      </c>
      <c r="K120" s="195" t="s">
        <v>121</v>
      </c>
      <c r="L120" s="196"/>
      <c r="M120" s="99" t="s">
        <v>1</v>
      </c>
      <c r="N120" s="100" t="s">
        <v>40</v>
      </c>
      <c r="O120" s="100" t="s">
        <v>122</v>
      </c>
      <c r="P120" s="100" t="s">
        <v>123</v>
      </c>
      <c r="Q120" s="100" t="s">
        <v>124</v>
      </c>
      <c r="R120" s="100" t="s">
        <v>125</v>
      </c>
      <c r="S120" s="100" t="s">
        <v>126</v>
      </c>
      <c r="T120" s="101" t="s">
        <v>127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128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3.8860725299999999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110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129</v>
      </c>
      <c r="F122" s="205" t="s">
        <v>130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P123+P127+P131+P135</f>
        <v>0</v>
      </c>
      <c r="Q122" s="210"/>
      <c r="R122" s="211">
        <f>R123+R127+R131+R135</f>
        <v>3.8860725299999999</v>
      </c>
      <c r="S122" s="210"/>
      <c r="T122" s="212">
        <f>T123+T127+T131+T135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75</v>
      </c>
      <c r="AU122" s="214" t="s">
        <v>76</v>
      </c>
      <c r="AY122" s="213" t="s">
        <v>131</v>
      </c>
      <c r="BK122" s="215">
        <f>BK123+BK127+BK131+BK135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81</v>
      </c>
      <c r="F123" s="216" t="s">
        <v>234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SUM(P124:P126)</f>
        <v>0</v>
      </c>
      <c r="Q123" s="210"/>
      <c r="R123" s="211">
        <f>SUM(R124:R126)</f>
        <v>1.0632999999999999</v>
      </c>
      <c r="S123" s="210"/>
      <c r="T123" s="21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75</v>
      </c>
      <c r="AU123" s="214" t="s">
        <v>81</v>
      </c>
      <c r="AY123" s="213" t="s">
        <v>131</v>
      </c>
      <c r="BK123" s="215">
        <f>SUM(BK124:BK126)</f>
        <v>0</v>
      </c>
    </row>
    <row r="124" s="2" customFormat="1" ht="22.2" customHeight="1">
      <c r="A124" s="37"/>
      <c r="B124" s="38"/>
      <c r="C124" s="218" t="s">
        <v>81</v>
      </c>
      <c r="D124" s="218" t="s">
        <v>134</v>
      </c>
      <c r="E124" s="219" t="s">
        <v>235</v>
      </c>
      <c r="F124" s="220" t="s">
        <v>236</v>
      </c>
      <c r="G124" s="221" t="s">
        <v>160</v>
      </c>
      <c r="H124" s="222">
        <v>62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0.017149999999999999</v>
      </c>
      <c r="R124" s="228">
        <f>Q124*H124</f>
        <v>1.0632999999999999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91</v>
      </c>
      <c r="AT124" s="230" t="s">
        <v>134</v>
      </c>
      <c r="AU124" s="230" t="s">
        <v>85</v>
      </c>
      <c r="AY124" s="16" t="s">
        <v>131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91</v>
      </c>
      <c r="BM124" s="230" t="s">
        <v>328</v>
      </c>
    </row>
    <row r="125" s="13" customFormat="1">
      <c r="A125" s="13"/>
      <c r="B125" s="232"/>
      <c r="C125" s="233"/>
      <c r="D125" s="234" t="s">
        <v>139</v>
      </c>
      <c r="E125" s="235" t="s">
        <v>1</v>
      </c>
      <c r="F125" s="236" t="s">
        <v>329</v>
      </c>
      <c r="G125" s="233"/>
      <c r="H125" s="237">
        <v>62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139</v>
      </c>
      <c r="AU125" s="243" t="s">
        <v>85</v>
      </c>
      <c r="AV125" s="13" t="s">
        <v>85</v>
      </c>
      <c r="AW125" s="13" t="s">
        <v>32</v>
      </c>
      <c r="AX125" s="13" t="s">
        <v>81</v>
      </c>
      <c r="AY125" s="243" t="s">
        <v>131</v>
      </c>
    </row>
    <row r="126" s="14" customFormat="1">
      <c r="A126" s="14"/>
      <c r="B126" s="244"/>
      <c r="C126" s="245"/>
      <c r="D126" s="234" t="s">
        <v>139</v>
      </c>
      <c r="E126" s="246" t="s">
        <v>1</v>
      </c>
      <c r="F126" s="247" t="s">
        <v>239</v>
      </c>
      <c r="G126" s="245"/>
      <c r="H126" s="246" t="s">
        <v>1</v>
      </c>
      <c r="I126" s="248"/>
      <c r="J126" s="245"/>
      <c r="K126" s="245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139</v>
      </c>
      <c r="AU126" s="253" t="s">
        <v>85</v>
      </c>
      <c r="AV126" s="14" t="s">
        <v>81</v>
      </c>
      <c r="AW126" s="14" t="s">
        <v>32</v>
      </c>
      <c r="AX126" s="14" t="s">
        <v>76</v>
      </c>
      <c r="AY126" s="253" t="s">
        <v>131</v>
      </c>
    </row>
    <row r="127" s="12" customFormat="1" ht="22.8" customHeight="1">
      <c r="A127" s="12"/>
      <c r="B127" s="202"/>
      <c r="C127" s="203"/>
      <c r="D127" s="204" t="s">
        <v>75</v>
      </c>
      <c r="E127" s="216" t="s">
        <v>85</v>
      </c>
      <c r="F127" s="216" t="s">
        <v>240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SUM(P128:P130)</f>
        <v>0</v>
      </c>
      <c r="Q127" s="210"/>
      <c r="R127" s="211">
        <f>SUM(R128:R130)</f>
        <v>0.94480253000000003</v>
      </c>
      <c r="S127" s="210"/>
      <c r="T127" s="212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75</v>
      </c>
      <c r="AU127" s="214" t="s">
        <v>81</v>
      </c>
      <c r="AY127" s="213" t="s">
        <v>131</v>
      </c>
      <c r="BK127" s="215">
        <f>SUM(BK128:BK130)</f>
        <v>0</v>
      </c>
    </row>
    <row r="128" s="2" customFormat="1" ht="14.4" customHeight="1">
      <c r="A128" s="37"/>
      <c r="B128" s="38"/>
      <c r="C128" s="218" t="s">
        <v>85</v>
      </c>
      <c r="D128" s="218" t="s">
        <v>134</v>
      </c>
      <c r="E128" s="219" t="s">
        <v>247</v>
      </c>
      <c r="F128" s="220" t="s">
        <v>248</v>
      </c>
      <c r="G128" s="221" t="s">
        <v>173</v>
      </c>
      <c r="H128" s="222">
        <v>0.88900000000000001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41</v>
      </c>
      <c r="O128" s="90"/>
      <c r="P128" s="228">
        <f>O128*H128</f>
        <v>0</v>
      </c>
      <c r="Q128" s="228">
        <v>1.06277</v>
      </c>
      <c r="R128" s="228">
        <f>Q128*H128</f>
        <v>0.94480253000000003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91</v>
      </c>
      <c r="AT128" s="230" t="s">
        <v>134</v>
      </c>
      <c r="AU128" s="230" t="s">
        <v>85</v>
      </c>
      <c r="AY128" s="16" t="s">
        <v>131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91</v>
      </c>
      <c r="BM128" s="230" t="s">
        <v>330</v>
      </c>
    </row>
    <row r="129" s="13" customFormat="1">
      <c r="A129" s="13"/>
      <c r="B129" s="232"/>
      <c r="C129" s="233"/>
      <c r="D129" s="234" t="s">
        <v>139</v>
      </c>
      <c r="E129" s="235" t="s">
        <v>1</v>
      </c>
      <c r="F129" s="236" t="s">
        <v>331</v>
      </c>
      <c r="G129" s="233"/>
      <c r="H129" s="237">
        <v>0.88900000000000001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139</v>
      </c>
      <c r="AU129" s="243" t="s">
        <v>85</v>
      </c>
      <c r="AV129" s="13" t="s">
        <v>85</v>
      </c>
      <c r="AW129" s="13" t="s">
        <v>32</v>
      </c>
      <c r="AX129" s="13" t="s">
        <v>81</v>
      </c>
      <c r="AY129" s="243" t="s">
        <v>131</v>
      </c>
    </row>
    <row r="130" s="14" customFormat="1">
      <c r="A130" s="14"/>
      <c r="B130" s="244"/>
      <c r="C130" s="245"/>
      <c r="D130" s="234" t="s">
        <v>139</v>
      </c>
      <c r="E130" s="246" t="s">
        <v>1</v>
      </c>
      <c r="F130" s="247" t="s">
        <v>251</v>
      </c>
      <c r="G130" s="245"/>
      <c r="H130" s="246" t="s">
        <v>1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139</v>
      </c>
      <c r="AU130" s="253" t="s">
        <v>85</v>
      </c>
      <c r="AV130" s="14" t="s">
        <v>81</v>
      </c>
      <c r="AW130" s="14" t="s">
        <v>32</v>
      </c>
      <c r="AX130" s="14" t="s">
        <v>76</v>
      </c>
      <c r="AY130" s="253" t="s">
        <v>131</v>
      </c>
    </row>
    <row r="131" s="12" customFormat="1" ht="22.8" customHeight="1">
      <c r="A131" s="12"/>
      <c r="B131" s="202"/>
      <c r="C131" s="203"/>
      <c r="D131" s="204" t="s">
        <v>75</v>
      </c>
      <c r="E131" s="216" t="s">
        <v>88</v>
      </c>
      <c r="F131" s="216" t="s">
        <v>257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SUM(P132:P134)</f>
        <v>0</v>
      </c>
      <c r="Q131" s="210"/>
      <c r="R131" s="211">
        <f>SUM(R132:R134)</f>
        <v>1.8779700000000001</v>
      </c>
      <c r="S131" s="210"/>
      <c r="T131" s="21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81</v>
      </c>
      <c r="AT131" s="214" t="s">
        <v>75</v>
      </c>
      <c r="AU131" s="214" t="s">
        <v>81</v>
      </c>
      <c r="AY131" s="213" t="s">
        <v>131</v>
      </c>
      <c r="BK131" s="215">
        <f>SUM(BK132:BK134)</f>
        <v>0</v>
      </c>
    </row>
    <row r="132" s="2" customFormat="1" ht="22.2" customHeight="1">
      <c r="A132" s="37"/>
      <c r="B132" s="38"/>
      <c r="C132" s="218" t="s">
        <v>88</v>
      </c>
      <c r="D132" s="218" t="s">
        <v>134</v>
      </c>
      <c r="E132" s="219" t="s">
        <v>263</v>
      </c>
      <c r="F132" s="220" t="s">
        <v>264</v>
      </c>
      <c r="G132" s="221" t="s">
        <v>165</v>
      </c>
      <c r="H132" s="222">
        <v>0.75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2.5039600000000002</v>
      </c>
      <c r="R132" s="228">
        <f>Q132*H132</f>
        <v>1.8779700000000001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91</v>
      </c>
      <c r="AT132" s="230" t="s">
        <v>134</v>
      </c>
      <c r="AU132" s="230" t="s">
        <v>85</v>
      </c>
      <c r="AY132" s="16" t="s">
        <v>131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91</v>
      </c>
      <c r="BM132" s="230" t="s">
        <v>332</v>
      </c>
    </row>
    <row r="133" s="13" customFormat="1">
      <c r="A133" s="13"/>
      <c r="B133" s="232"/>
      <c r="C133" s="233"/>
      <c r="D133" s="234" t="s">
        <v>139</v>
      </c>
      <c r="E133" s="235" t="s">
        <v>1</v>
      </c>
      <c r="F133" s="236" t="s">
        <v>333</v>
      </c>
      <c r="G133" s="233"/>
      <c r="H133" s="237">
        <v>0.75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139</v>
      </c>
      <c r="AU133" s="243" t="s">
        <v>85</v>
      </c>
      <c r="AV133" s="13" t="s">
        <v>85</v>
      </c>
      <c r="AW133" s="13" t="s">
        <v>32</v>
      </c>
      <c r="AX133" s="13" t="s">
        <v>81</v>
      </c>
      <c r="AY133" s="243" t="s">
        <v>131</v>
      </c>
    </row>
    <row r="134" s="14" customFormat="1">
      <c r="A134" s="14"/>
      <c r="B134" s="244"/>
      <c r="C134" s="245"/>
      <c r="D134" s="234" t="s">
        <v>139</v>
      </c>
      <c r="E134" s="246" t="s">
        <v>1</v>
      </c>
      <c r="F134" s="247" t="s">
        <v>267</v>
      </c>
      <c r="G134" s="245"/>
      <c r="H134" s="246" t="s">
        <v>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139</v>
      </c>
      <c r="AU134" s="253" t="s">
        <v>85</v>
      </c>
      <c r="AV134" s="14" t="s">
        <v>81</v>
      </c>
      <c r="AW134" s="14" t="s">
        <v>32</v>
      </c>
      <c r="AX134" s="14" t="s">
        <v>76</v>
      </c>
      <c r="AY134" s="253" t="s">
        <v>131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94</v>
      </c>
      <c r="F135" s="216" t="s">
        <v>286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SUM(P136:P138)</f>
        <v>0</v>
      </c>
      <c r="Q135" s="210"/>
      <c r="R135" s="211">
        <f>SUM(R136:R138)</f>
        <v>0</v>
      </c>
      <c r="S135" s="210"/>
      <c r="T135" s="212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75</v>
      </c>
      <c r="AU135" s="214" t="s">
        <v>81</v>
      </c>
      <c r="AY135" s="213" t="s">
        <v>131</v>
      </c>
      <c r="BK135" s="215">
        <f>SUM(BK136:BK138)</f>
        <v>0</v>
      </c>
    </row>
    <row r="136" s="2" customFormat="1" ht="22.2" customHeight="1">
      <c r="A136" s="37"/>
      <c r="B136" s="38"/>
      <c r="C136" s="218" t="s">
        <v>91</v>
      </c>
      <c r="D136" s="218" t="s">
        <v>134</v>
      </c>
      <c r="E136" s="219" t="s">
        <v>287</v>
      </c>
      <c r="F136" s="220" t="s">
        <v>288</v>
      </c>
      <c r="G136" s="221" t="s">
        <v>149</v>
      </c>
      <c r="H136" s="222">
        <v>7.5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41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91</v>
      </c>
      <c r="AT136" s="230" t="s">
        <v>134</v>
      </c>
      <c r="AU136" s="230" t="s">
        <v>85</v>
      </c>
      <c r="AY136" s="16" t="s">
        <v>131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91</v>
      </c>
      <c r="BM136" s="230" t="s">
        <v>334</v>
      </c>
    </row>
    <row r="137" s="13" customFormat="1">
      <c r="A137" s="13"/>
      <c r="B137" s="232"/>
      <c r="C137" s="233"/>
      <c r="D137" s="234" t="s">
        <v>139</v>
      </c>
      <c r="E137" s="235" t="s">
        <v>1</v>
      </c>
      <c r="F137" s="236" t="s">
        <v>335</v>
      </c>
      <c r="G137" s="233"/>
      <c r="H137" s="237">
        <v>7.5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139</v>
      </c>
      <c r="AU137" s="243" t="s">
        <v>85</v>
      </c>
      <c r="AV137" s="13" t="s">
        <v>85</v>
      </c>
      <c r="AW137" s="13" t="s">
        <v>32</v>
      </c>
      <c r="AX137" s="13" t="s">
        <v>81</v>
      </c>
      <c r="AY137" s="243" t="s">
        <v>131</v>
      </c>
    </row>
    <row r="138" s="14" customFormat="1">
      <c r="A138" s="14"/>
      <c r="B138" s="244"/>
      <c r="C138" s="245"/>
      <c r="D138" s="234" t="s">
        <v>139</v>
      </c>
      <c r="E138" s="246" t="s">
        <v>1</v>
      </c>
      <c r="F138" s="247" t="s">
        <v>290</v>
      </c>
      <c r="G138" s="245"/>
      <c r="H138" s="246" t="s">
        <v>1</v>
      </c>
      <c r="I138" s="248"/>
      <c r="J138" s="245"/>
      <c r="K138" s="245"/>
      <c r="L138" s="249"/>
      <c r="M138" s="272"/>
      <c r="N138" s="273"/>
      <c r="O138" s="273"/>
      <c r="P138" s="273"/>
      <c r="Q138" s="273"/>
      <c r="R138" s="273"/>
      <c r="S138" s="273"/>
      <c r="T138" s="27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139</v>
      </c>
      <c r="AU138" s="253" t="s">
        <v>85</v>
      </c>
      <c r="AV138" s="14" t="s">
        <v>81</v>
      </c>
      <c r="AW138" s="14" t="s">
        <v>32</v>
      </c>
      <c r="AX138" s="14" t="s">
        <v>76</v>
      </c>
      <c r="AY138" s="253" t="s">
        <v>131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t2mgtf2GzrJOpyIfNltlMy8WGOh/9oyvhoUiKp/BJNjtWUvH6goN1B4oCg0IX307zArLAzaORyQJlSxRbGomQw==" hashValue="Lk+l8aj3GeTAj+LOntWZycj57W15K4SocJrvrhvrppxdKsr1CcUiJSdbbehM6SsdWv9WFZYV2ss3fp0E0zfW2g==" algorithmName="SHA-512" password="CC35"/>
  <autoFilter ref="C120:K1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Rekonstrukce MVN na pozemku p.č. 1360/4 v obci Nesměřice u Zruče nad Sázavou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336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ROUND((SUM(BE118:BE136)),  2)</f>
        <v>0</v>
      </c>
      <c r="G33" s="37"/>
      <c r="H33" s="37"/>
      <c r="I33" s="154">
        <v>0.20999999999999999</v>
      </c>
      <c r="J33" s="153">
        <f>ROUND(((SUM(BE118:BE136))*I33),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ROUND((SUM(BF118:BF136)),  2)</f>
        <v>0</v>
      </c>
      <c r="G34" s="37"/>
      <c r="H34" s="37"/>
      <c r="I34" s="154">
        <v>0.12</v>
      </c>
      <c r="J34" s="153">
        <f>ROUND(((SUM(BF118:BF136))*I34),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ROUND((SUM(BG118:BG136)),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ROUND((SUM(BH118:BH136)),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ROUND((SUM(BI118:BI136)),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Rekonstrukce MVN na pozemku p.č. 1360/4 v obci Nesměřice u Zruče nad Sázavou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4 - Zábradlí na nádrži a stávajících schodištích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Nesměřice</v>
      </c>
      <c r="G89" s="39"/>
      <c r="H89" s="39"/>
      <c r="I89" s="31" t="s">
        <v>22</v>
      </c>
      <c r="J89" s="78" t="str">
        <f>IF(J12="","",J12)</f>
        <v>14. 9. 2023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Zruč nad Sázavou</v>
      </c>
      <c r="G91" s="39"/>
      <c r="H91" s="39"/>
      <c r="I91" s="31" t="s">
        <v>30</v>
      </c>
      <c r="J91" s="35" t="str">
        <f>E21</f>
        <v>VDG Projektování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228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7" customHeight="1">
      <c r="A108" s="37"/>
      <c r="B108" s="38"/>
      <c r="C108" s="39"/>
      <c r="D108" s="39"/>
      <c r="E108" s="173" t="str">
        <f>E7</f>
        <v>Rekonstrukce MVN na pozemku p.č. 1360/4 v obci Nesměřice u Zruče nad Sázavou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5.6" customHeight="1">
      <c r="A110" s="37"/>
      <c r="B110" s="38"/>
      <c r="C110" s="39"/>
      <c r="D110" s="39"/>
      <c r="E110" s="75" t="str">
        <f>E9</f>
        <v>4 - Zábradlí na nádrži a stávajících schodištích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Nesměřice</v>
      </c>
      <c r="G112" s="39"/>
      <c r="H112" s="39"/>
      <c r="I112" s="31" t="s">
        <v>22</v>
      </c>
      <c r="J112" s="78" t="str">
        <f>IF(J12="","",J12)</f>
        <v>14. 9. 2023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4" customHeight="1">
      <c r="A114" s="37"/>
      <c r="B114" s="38"/>
      <c r="C114" s="31" t="s">
        <v>24</v>
      </c>
      <c r="D114" s="39"/>
      <c r="E114" s="39"/>
      <c r="F114" s="26" t="str">
        <f>E15</f>
        <v>Město Zruč nad Sázavou</v>
      </c>
      <c r="G114" s="39"/>
      <c r="H114" s="39"/>
      <c r="I114" s="31" t="s">
        <v>30</v>
      </c>
      <c r="J114" s="35" t="str">
        <f>E21</f>
        <v>VDG Projektování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6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117</v>
      </c>
      <c r="D117" s="193" t="s">
        <v>61</v>
      </c>
      <c r="E117" s="193" t="s">
        <v>57</v>
      </c>
      <c r="F117" s="193" t="s">
        <v>58</v>
      </c>
      <c r="G117" s="193" t="s">
        <v>118</v>
      </c>
      <c r="H117" s="193" t="s">
        <v>119</v>
      </c>
      <c r="I117" s="193" t="s">
        <v>120</v>
      </c>
      <c r="J117" s="194" t="s">
        <v>108</v>
      </c>
      <c r="K117" s="195" t="s">
        <v>121</v>
      </c>
      <c r="L117" s="196"/>
      <c r="M117" s="99" t="s">
        <v>1</v>
      </c>
      <c r="N117" s="100" t="s">
        <v>40</v>
      </c>
      <c r="O117" s="100" t="s">
        <v>122</v>
      </c>
      <c r="P117" s="100" t="s">
        <v>123</v>
      </c>
      <c r="Q117" s="100" t="s">
        <v>124</v>
      </c>
      <c r="R117" s="100" t="s">
        <v>125</v>
      </c>
      <c r="S117" s="100" t="s">
        <v>126</v>
      </c>
      <c r="T117" s="101" t="s">
        <v>127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128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7.7562495999999985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110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75</v>
      </c>
      <c r="E119" s="205" t="s">
        <v>129</v>
      </c>
      <c r="F119" s="205" t="s">
        <v>130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7.7562495999999985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81</v>
      </c>
      <c r="AT119" s="214" t="s">
        <v>75</v>
      </c>
      <c r="AU119" s="214" t="s">
        <v>76</v>
      </c>
      <c r="AY119" s="213" t="s">
        <v>131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75</v>
      </c>
      <c r="E120" s="216" t="s">
        <v>88</v>
      </c>
      <c r="F120" s="216" t="s">
        <v>257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SUM(P121:P136)</f>
        <v>0</v>
      </c>
      <c r="Q120" s="210"/>
      <c r="R120" s="211">
        <f>SUM(R121:R136)</f>
        <v>7.7562495999999985</v>
      </c>
      <c r="S120" s="210"/>
      <c r="T120" s="212">
        <f>SUM(T121:T136)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81</v>
      </c>
      <c r="AT120" s="214" t="s">
        <v>75</v>
      </c>
      <c r="AU120" s="214" t="s">
        <v>81</v>
      </c>
      <c r="AY120" s="213" t="s">
        <v>131</v>
      </c>
      <c r="BK120" s="215">
        <f>SUM(BK121:BK136)</f>
        <v>0</v>
      </c>
    </row>
    <row r="121" s="2" customFormat="1" ht="14.4" customHeight="1">
      <c r="A121" s="37"/>
      <c r="B121" s="38"/>
      <c r="C121" s="218" t="s">
        <v>81</v>
      </c>
      <c r="D121" s="218" t="s">
        <v>134</v>
      </c>
      <c r="E121" s="219" t="s">
        <v>337</v>
      </c>
      <c r="F121" s="220" t="s">
        <v>338</v>
      </c>
      <c r="G121" s="221" t="s">
        <v>160</v>
      </c>
      <c r="H121" s="222">
        <v>292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41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91</v>
      </c>
      <c r="AT121" s="230" t="s">
        <v>134</v>
      </c>
      <c r="AU121" s="230" t="s">
        <v>85</v>
      </c>
      <c r="AY121" s="16" t="s">
        <v>131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81</v>
      </c>
      <c r="BK121" s="231">
        <f>ROUND(I121*H121,2)</f>
        <v>0</v>
      </c>
      <c r="BL121" s="16" t="s">
        <v>91</v>
      </c>
      <c r="BM121" s="230" t="s">
        <v>339</v>
      </c>
    </row>
    <row r="122" s="13" customFormat="1">
      <c r="A122" s="13"/>
      <c r="B122" s="232"/>
      <c r="C122" s="233"/>
      <c r="D122" s="234" t="s">
        <v>139</v>
      </c>
      <c r="E122" s="235" t="s">
        <v>1</v>
      </c>
      <c r="F122" s="236" t="s">
        <v>340</v>
      </c>
      <c r="G122" s="233"/>
      <c r="H122" s="237">
        <v>292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139</v>
      </c>
      <c r="AU122" s="243" t="s">
        <v>85</v>
      </c>
      <c r="AV122" s="13" t="s">
        <v>85</v>
      </c>
      <c r="AW122" s="13" t="s">
        <v>32</v>
      </c>
      <c r="AX122" s="13" t="s">
        <v>81</v>
      </c>
      <c r="AY122" s="243" t="s">
        <v>131</v>
      </c>
    </row>
    <row r="123" s="14" customFormat="1">
      <c r="A123" s="14"/>
      <c r="B123" s="244"/>
      <c r="C123" s="245"/>
      <c r="D123" s="234" t="s">
        <v>139</v>
      </c>
      <c r="E123" s="246" t="s">
        <v>1</v>
      </c>
      <c r="F123" s="247" t="s">
        <v>341</v>
      </c>
      <c r="G123" s="245"/>
      <c r="H123" s="246" t="s">
        <v>1</v>
      </c>
      <c r="I123" s="248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139</v>
      </c>
      <c r="AU123" s="253" t="s">
        <v>85</v>
      </c>
      <c r="AV123" s="14" t="s">
        <v>81</v>
      </c>
      <c r="AW123" s="14" t="s">
        <v>32</v>
      </c>
      <c r="AX123" s="14" t="s">
        <v>76</v>
      </c>
      <c r="AY123" s="253" t="s">
        <v>131</v>
      </c>
    </row>
    <row r="124" s="14" customFormat="1">
      <c r="A124" s="14"/>
      <c r="B124" s="244"/>
      <c r="C124" s="245"/>
      <c r="D124" s="234" t="s">
        <v>139</v>
      </c>
      <c r="E124" s="246" t="s">
        <v>1</v>
      </c>
      <c r="F124" s="247" t="s">
        <v>342</v>
      </c>
      <c r="G124" s="245"/>
      <c r="H124" s="246" t="s">
        <v>1</v>
      </c>
      <c r="I124" s="248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139</v>
      </c>
      <c r="AU124" s="253" t="s">
        <v>85</v>
      </c>
      <c r="AV124" s="14" t="s">
        <v>81</v>
      </c>
      <c r="AW124" s="14" t="s">
        <v>32</v>
      </c>
      <c r="AX124" s="14" t="s">
        <v>76</v>
      </c>
      <c r="AY124" s="253" t="s">
        <v>131</v>
      </c>
    </row>
    <row r="125" s="14" customFormat="1">
      <c r="A125" s="14"/>
      <c r="B125" s="244"/>
      <c r="C125" s="245"/>
      <c r="D125" s="234" t="s">
        <v>139</v>
      </c>
      <c r="E125" s="246" t="s">
        <v>1</v>
      </c>
      <c r="F125" s="247" t="s">
        <v>343</v>
      </c>
      <c r="G125" s="245"/>
      <c r="H125" s="246" t="s">
        <v>1</v>
      </c>
      <c r="I125" s="248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139</v>
      </c>
      <c r="AU125" s="253" t="s">
        <v>85</v>
      </c>
      <c r="AV125" s="14" t="s">
        <v>81</v>
      </c>
      <c r="AW125" s="14" t="s">
        <v>32</v>
      </c>
      <c r="AX125" s="14" t="s">
        <v>76</v>
      </c>
      <c r="AY125" s="253" t="s">
        <v>131</v>
      </c>
    </row>
    <row r="126" s="2" customFormat="1" ht="22.2" customHeight="1">
      <c r="A126" s="37"/>
      <c r="B126" s="38"/>
      <c r="C126" s="254" t="s">
        <v>85</v>
      </c>
      <c r="D126" s="254" t="s">
        <v>196</v>
      </c>
      <c r="E126" s="255" t="s">
        <v>344</v>
      </c>
      <c r="F126" s="256" t="s">
        <v>345</v>
      </c>
      <c r="G126" s="257" t="s">
        <v>137</v>
      </c>
      <c r="H126" s="258">
        <v>9.1199999999999992</v>
      </c>
      <c r="I126" s="259"/>
      <c r="J126" s="260">
        <f>ROUND(I126*H126,2)</f>
        <v>0</v>
      </c>
      <c r="K126" s="261"/>
      <c r="L126" s="262"/>
      <c r="M126" s="263" t="s">
        <v>1</v>
      </c>
      <c r="N126" s="264" t="s">
        <v>41</v>
      </c>
      <c r="O126" s="90"/>
      <c r="P126" s="228">
        <f>O126*H126</f>
        <v>0</v>
      </c>
      <c r="Q126" s="228">
        <v>0.070499999999999993</v>
      </c>
      <c r="R126" s="228">
        <f>Q126*H126</f>
        <v>0.64295999999999986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175</v>
      </c>
      <c r="AT126" s="230" t="s">
        <v>196</v>
      </c>
      <c r="AU126" s="230" t="s">
        <v>85</v>
      </c>
      <c r="AY126" s="16" t="s">
        <v>131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91</v>
      </c>
      <c r="BM126" s="230" t="s">
        <v>346</v>
      </c>
    </row>
    <row r="127" s="13" customFormat="1">
      <c r="A127" s="13"/>
      <c r="B127" s="232"/>
      <c r="C127" s="233"/>
      <c r="D127" s="234" t="s">
        <v>139</v>
      </c>
      <c r="E127" s="235" t="s">
        <v>1</v>
      </c>
      <c r="F127" s="236" t="s">
        <v>347</v>
      </c>
      <c r="G127" s="233"/>
      <c r="H127" s="237">
        <v>9.1199999999999992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139</v>
      </c>
      <c r="AU127" s="243" t="s">
        <v>85</v>
      </c>
      <c r="AV127" s="13" t="s">
        <v>85</v>
      </c>
      <c r="AW127" s="13" t="s">
        <v>32</v>
      </c>
      <c r="AX127" s="13" t="s">
        <v>81</v>
      </c>
      <c r="AY127" s="243" t="s">
        <v>131</v>
      </c>
    </row>
    <row r="128" s="14" customFormat="1">
      <c r="A128" s="14"/>
      <c r="B128" s="244"/>
      <c r="C128" s="245"/>
      <c r="D128" s="234" t="s">
        <v>139</v>
      </c>
      <c r="E128" s="246" t="s">
        <v>1</v>
      </c>
      <c r="F128" s="247" t="s">
        <v>348</v>
      </c>
      <c r="G128" s="245"/>
      <c r="H128" s="246" t="s">
        <v>1</v>
      </c>
      <c r="I128" s="248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139</v>
      </c>
      <c r="AU128" s="253" t="s">
        <v>85</v>
      </c>
      <c r="AV128" s="14" t="s">
        <v>81</v>
      </c>
      <c r="AW128" s="14" t="s">
        <v>32</v>
      </c>
      <c r="AX128" s="14" t="s">
        <v>76</v>
      </c>
      <c r="AY128" s="253" t="s">
        <v>131</v>
      </c>
    </row>
    <row r="129" s="14" customFormat="1">
      <c r="A129" s="14"/>
      <c r="B129" s="244"/>
      <c r="C129" s="245"/>
      <c r="D129" s="234" t="s">
        <v>139</v>
      </c>
      <c r="E129" s="246" t="s">
        <v>1</v>
      </c>
      <c r="F129" s="247" t="s">
        <v>349</v>
      </c>
      <c r="G129" s="245"/>
      <c r="H129" s="246" t="s">
        <v>1</v>
      </c>
      <c r="I129" s="248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139</v>
      </c>
      <c r="AU129" s="253" t="s">
        <v>85</v>
      </c>
      <c r="AV129" s="14" t="s">
        <v>81</v>
      </c>
      <c r="AW129" s="14" t="s">
        <v>32</v>
      </c>
      <c r="AX129" s="14" t="s">
        <v>76</v>
      </c>
      <c r="AY129" s="253" t="s">
        <v>131</v>
      </c>
    </row>
    <row r="130" s="2" customFormat="1" ht="22.2" customHeight="1">
      <c r="A130" s="37"/>
      <c r="B130" s="38"/>
      <c r="C130" s="254" t="s">
        <v>91</v>
      </c>
      <c r="D130" s="254" t="s">
        <v>196</v>
      </c>
      <c r="E130" s="255" t="s">
        <v>344</v>
      </c>
      <c r="F130" s="256" t="s">
        <v>345</v>
      </c>
      <c r="G130" s="257" t="s">
        <v>137</v>
      </c>
      <c r="H130" s="258">
        <v>100</v>
      </c>
      <c r="I130" s="259"/>
      <c r="J130" s="260">
        <f>ROUND(I130*H130,2)</f>
        <v>0</v>
      </c>
      <c r="K130" s="261"/>
      <c r="L130" s="262"/>
      <c r="M130" s="263" t="s">
        <v>1</v>
      </c>
      <c r="N130" s="264" t="s">
        <v>41</v>
      </c>
      <c r="O130" s="90"/>
      <c r="P130" s="228">
        <f>O130*H130</f>
        <v>0</v>
      </c>
      <c r="Q130" s="228">
        <v>0.070499999999999993</v>
      </c>
      <c r="R130" s="228">
        <f>Q130*H130</f>
        <v>7.0499999999999989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175</v>
      </c>
      <c r="AT130" s="230" t="s">
        <v>196</v>
      </c>
      <c r="AU130" s="230" t="s">
        <v>85</v>
      </c>
      <c r="AY130" s="16" t="s">
        <v>131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91</v>
      </c>
      <c r="BM130" s="230" t="s">
        <v>350</v>
      </c>
    </row>
    <row r="131" s="13" customFormat="1">
      <c r="A131" s="13"/>
      <c r="B131" s="232"/>
      <c r="C131" s="233"/>
      <c r="D131" s="234" t="s">
        <v>139</v>
      </c>
      <c r="E131" s="235" t="s">
        <v>1</v>
      </c>
      <c r="F131" s="236" t="s">
        <v>351</v>
      </c>
      <c r="G131" s="233"/>
      <c r="H131" s="237">
        <v>100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139</v>
      </c>
      <c r="AU131" s="243" t="s">
        <v>85</v>
      </c>
      <c r="AV131" s="13" t="s">
        <v>85</v>
      </c>
      <c r="AW131" s="13" t="s">
        <v>32</v>
      </c>
      <c r="AX131" s="13" t="s">
        <v>81</v>
      </c>
      <c r="AY131" s="243" t="s">
        <v>131</v>
      </c>
    </row>
    <row r="132" s="14" customFormat="1">
      <c r="A132" s="14"/>
      <c r="B132" s="244"/>
      <c r="C132" s="245"/>
      <c r="D132" s="234" t="s">
        <v>139</v>
      </c>
      <c r="E132" s="246" t="s">
        <v>1</v>
      </c>
      <c r="F132" s="247" t="s">
        <v>352</v>
      </c>
      <c r="G132" s="245"/>
      <c r="H132" s="246" t="s">
        <v>1</v>
      </c>
      <c r="I132" s="248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139</v>
      </c>
      <c r="AU132" s="253" t="s">
        <v>85</v>
      </c>
      <c r="AV132" s="14" t="s">
        <v>81</v>
      </c>
      <c r="AW132" s="14" t="s">
        <v>32</v>
      </c>
      <c r="AX132" s="14" t="s">
        <v>76</v>
      </c>
      <c r="AY132" s="253" t="s">
        <v>131</v>
      </c>
    </row>
    <row r="133" s="14" customFormat="1">
      <c r="A133" s="14"/>
      <c r="B133" s="244"/>
      <c r="C133" s="245"/>
      <c r="D133" s="234" t="s">
        <v>139</v>
      </c>
      <c r="E133" s="246" t="s">
        <v>1</v>
      </c>
      <c r="F133" s="247" t="s">
        <v>353</v>
      </c>
      <c r="G133" s="245"/>
      <c r="H133" s="246" t="s">
        <v>1</v>
      </c>
      <c r="I133" s="248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139</v>
      </c>
      <c r="AU133" s="253" t="s">
        <v>85</v>
      </c>
      <c r="AV133" s="14" t="s">
        <v>81</v>
      </c>
      <c r="AW133" s="14" t="s">
        <v>32</v>
      </c>
      <c r="AX133" s="14" t="s">
        <v>76</v>
      </c>
      <c r="AY133" s="253" t="s">
        <v>131</v>
      </c>
    </row>
    <row r="134" s="2" customFormat="1" ht="14.4" customHeight="1">
      <c r="A134" s="37"/>
      <c r="B134" s="38"/>
      <c r="C134" s="218" t="s">
        <v>88</v>
      </c>
      <c r="D134" s="218" t="s">
        <v>134</v>
      </c>
      <c r="E134" s="219" t="s">
        <v>354</v>
      </c>
      <c r="F134" s="220" t="s">
        <v>355</v>
      </c>
      <c r="G134" s="221" t="s">
        <v>137</v>
      </c>
      <c r="H134" s="222">
        <v>109.12000000000001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41</v>
      </c>
      <c r="O134" s="90"/>
      <c r="P134" s="228">
        <f>O134*H134</f>
        <v>0</v>
      </c>
      <c r="Q134" s="228">
        <v>0.00058</v>
      </c>
      <c r="R134" s="228">
        <f>Q134*H134</f>
        <v>0.063289600000000001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91</v>
      </c>
      <c r="AT134" s="230" t="s">
        <v>134</v>
      </c>
      <c r="AU134" s="230" t="s">
        <v>85</v>
      </c>
      <c r="AY134" s="16" t="s">
        <v>131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91</v>
      </c>
      <c r="BM134" s="230" t="s">
        <v>356</v>
      </c>
    </row>
    <row r="135" s="14" customFormat="1">
      <c r="A135" s="14"/>
      <c r="B135" s="244"/>
      <c r="C135" s="245"/>
      <c r="D135" s="234" t="s">
        <v>139</v>
      </c>
      <c r="E135" s="246" t="s">
        <v>1</v>
      </c>
      <c r="F135" s="247" t="s">
        <v>357</v>
      </c>
      <c r="G135" s="245"/>
      <c r="H135" s="246" t="s">
        <v>1</v>
      </c>
      <c r="I135" s="248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139</v>
      </c>
      <c r="AU135" s="253" t="s">
        <v>85</v>
      </c>
      <c r="AV135" s="14" t="s">
        <v>81</v>
      </c>
      <c r="AW135" s="14" t="s">
        <v>32</v>
      </c>
      <c r="AX135" s="14" t="s">
        <v>76</v>
      </c>
      <c r="AY135" s="253" t="s">
        <v>131</v>
      </c>
    </row>
    <row r="136" s="13" customFormat="1">
      <c r="A136" s="13"/>
      <c r="B136" s="232"/>
      <c r="C136" s="233"/>
      <c r="D136" s="234" t="s">
        <v>139</v>
      </c>
      <c r="E136" s="235" t="s">
        <v>1</v>
      </c>
      <c r="F136" s="236" t="s">
        <v>358</v>
      </c>
      <c r="G136" s="233"/>
      <c r="H136" s="237">
        <v>109.12000000000001</v>
      </c>
      <c r="I136" s="238"/>
      <c r="J136" s="233"/>
      <c r="K136" s="233"/>
      <c r="L136" s="239"/>
      <c r="M136" s="275"/>
      <c r="N136" s="276"/>
      <c r="O136" s="276"/>
      <c r="P136" s="276"/>
      <c r="Q136" s="276"/>
      <c r="R136" s="276"/>
      <c r="S136" s="276"/>
      <c r="T136" s="27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139</v>
      </c>
      <c r="AU136" s="243" t="s">
        <v>85</v>
      </c>
      <c r="AV136" s="13" t="s">
        <v>85</v>
      </c>
      <c r="AW136" s="13" t="s">
        <v>32</v>
      </c>
      <c r="AX136" s="13" t="s">
        <v>81</v>
      </c>
      <c r="AY136" s="243" t="s">
        <v>131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47HSfw/yWz1fBJnSSLLigppHOnLs19wGxhMSs8A4hTNP+zYQCJxzKPQHG6x2vvZwuyP7tqMao6hkKEjMGk0wGQ==" hashValue="MnVuBdS/FWSFzlSkXsdBp5CV+BuIuiOfWkdNQqwA5uHkJMCUzxqNmxdLyGo0MTlR83rPi7ClQyi3IbHB0wQ2pg==" algorithmName="SHA-512" password="CC35"/>
  <autoFilter ref="C117:K13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Rekonstrukce MVN na pozemku p.č. 1360/4 v obci Nesměřice u Zruče nad Sázavou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359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ROUND((SUM(BE122:BE149)),  2)</f>
        <v>0</v>
      </c>
      <c r="G33" s="37"/>
      <c r="H33" s="37"/>
      <c r="I33" s="154">
        <v>0.20999999999999999</v>
      </c>
      <c r="J33" s="153">
        <f>ROUND(((SUM(BE122:BE149))*I33),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ROUND((SUM(BF122:BF149)),  2)</f>
        <v>0</v>
      </c>
      <c r="G34" s="37"/>
      <c r="H34" s="37"/>
      <c r="I34" s="154">
        <v>0.12</v>
      </c>
      <c r="J34" s="153">
        <f>ROUND(((SUM(BF122:BF149))*I34),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ROUND((SUM(BG122:BG149)),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ROUND((SUM(BH122:BH149)),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ROUND((SUM(BI122:BI149)),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Rekonstrukce MVN na pozemku p.č. 1360/4 v obci Nesměřice u Zruče nad Sázavou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5 - Sanace betonových ploch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Nesměřice</v>
      </c>
      <c r="G89" s="39"/>
      <c r="H89" s="39"/>
      <c r="I89" s="31" t="s">
        <v>22</v>
      </c>
      <c r="J89" s="78" t="str">
        <f>IF(J12="","",J12)</f>
        <v>14. 9. 2023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Zruč nad Sázavou</v>
      </c>
      <c r="G91" s="39"/>
      <c r="H91" s="39"/>
      <c r="I91" s="31" t="s">
        <v>30</v>
      </c>
      <c r="J91" s="35" t="str">
        <f>E21</f>
        <v>VDG Projektování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360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232</v>
      </c>
      <c r="E99" s="187"/>
      <c r="F99" s="187"/>
      <c r="G99" s="187"/>
      <c r="H99" s="187"/>
      <c r="I99" s="187"/>
      <c r="J99" s="188">
        <f>J135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361</v>
      </c>
      <c r="E100" s="181"/>
      <c r="F100" s="181"/>
      <c r="G100" s="181"/>
      <c r="H100" s="181"/>
      <c r="I100" s="181"/>
      <c r="J100" s="182">
        <f>J140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362</v>
      </c>
      <c r="E101" s="187"/>
      <c r="F101" s="187"/>
      <c r="G101" s="187"/>
      <c r="H101" s="187"/>
      <c r="I101" s="187"/>
      <c r="J101" s="188">
        <f>J141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363</v>
      </c>
      <c r="E102" s="187"/>
      <c r="F102" s="187"/>
      <c r="G102" s="187"/>
      <c r="H102" s="187"/>
      <c r="I102" s="187"/>
      <c r="J102" s="188">
        <f>J148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7" customHeight="1">
      <c r="A112" s="37"/>
      <c r="B112" s="38"/>
      <c r="C112" s="39"/>
      <c r="D112" s="39"/>
      <c r="E112" s="173" t="str">
        <f>E7</f>
        <v>Rekonstrukce MVN na pozemku p.č. 1360/4 v obci Nesměřice u Zruče nad Sázavou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9"/>
      <c r="D114" s="39"/>
      <c r="E114" s="75" t="str">
        <f>E9</f>
        <v>5 - Sanace betonových ploch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Nesměřice</v>
      </c>
      <c r="G116" s="39"/>
      <c r="H116" s="39"/>
      <c r="I116" s="31" t="s">
        <v>22</v>
      </c>
      <c r="J116" s="78" t="str">
        <f>IF(J12="","",J12)</f>
        <v>14. 9. 2023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4" customHeight="1">
      <c r="A118" s="37"/>
      <c r="B118" s="38"/>
      <c r="C118" s="31" t="s">
        <v>24</v>
      </c>
      <c r="D118" s="39"/>
      <c r="E118" s="39"/>
      <c r="F118" s="26" t="str">
        <f>E15</f>
        <v>Město Zruč nad Sázavou</v>
      </c>
      <c r="G118" s="39"/>
      <c r="H118" s="39"/>
      <c r="I118" s="31" t="s">
        <v>30</v>
      </c>
      <c r="J118" s="35" t="str">
        <f>E21</f>
        <v>VDG Projektování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117</v>
      </c>
      <c r="D121" s="193" t="s">
        <v>61</v>
      </c>
      <c r="E121" s="193" t="s">
        <v>57</v>
      </c>
      <c r="F121" s="193" t="s">
        <v>58</v>
      </c>
      <c r="G121" s="193" t="s">
        <v>118</v>
      </c>
      <c r="H121" s="193" t="s">
        <v>119</v>
      </c>
      <c r="I121" s="193" t="s">
        <v>120</v>
      </c>
      <c r="J121" s="194" t="s">
        <v>108</v>
      </c>
      <c r="K121" s="195" t="s">
        <v>121</v>
      </c>
      <c r="L121" s="196"/>
      <c r="M121" s="99" t="s">
        <v>1</v>
      </c>
      <c r="N121" s="100" t="s">
        <v>40</v>
      </c>
      <c r="O121" s="100" t="s">
        <v>122</v>
      </c>
      <c r="P121" s="100" t="s">
        <v>123</v>
      </c>
      <c r="Q121" s="100" t="s">
        <v>124</v>
      </c>
      <c r="R121" s="100" t="s">
        <v>125</v>
      </c>
      <c r="S121" s="100" t="s">
        <v>126</v>
      </c>
      <c r="T121" s="101" t="s">
        <v>127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128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P123+P140</f>
        <v>0</v>
      </c>
      <c r="Q122" s="103"/>
      <c r="R122" s="199">
        <f>R123+R140</f>
        <v>34.840319999999998</v>
      </c>
      <c r="S122" s="103"/>
      <c r="T122" s="200">
        <f>T123+T140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110</v>
      </c>
      <c r="BK122" s="201">
        <f>BK123+BK140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129</v>
      </c>
      <c r="F123" s="205" t="s">
        <v>130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P124+P135</f>
        <v>0</v>
      </c>
      <c r="Q123" s="210"/>
      <c r="R123" s="211">
        <f>R124+R135</f>
        <v>34.309640000000002</v>
      </c>
      <c r="S123" s="210"/>
      <c r="T123" s="212">
        <f>T124+T135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75</v>
      </c>
      <c r="AU123" s="214" t="s">
        <v>76</v>
      </c>
      <c r="AY123" s="213" t="s">
        <v>131</v>
      </c>
      <c r="BK123" s="215">
        <f>BK124+BK135</f>
        <v>0</v>
      </c>
    </row>
    <row r="124" s="12" customFormat="1" ht="22.8" customHeight="1">
      <c r="A124" s="12"/>
      <c r="B124" s="202"/>
      <c r="C124" s="203"/>
      <c r="D124" s="204" t="s">
        <v>75</v>
      </c>
      <c r="E124" s="216" t="s">
        <v>97</v>
      </c>
      <c r="F124" s="216" t="s">
        <v>364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SUM(P125:P134)</f>
        <v>0</v>
      </c>
      <c r="Q124" s="210"/>
      <c r="R124" s="211">
        <f>SUM(R125:R134)</f>
        <v>34.299100000000003</v>
      </c>
      <c r="S124" s="210"/>
      <c r="T124" s="212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81</v>
      </c>
      <c r="AT124" s="214" t="s">
        <v>75</v>
      </c>
      <c r="AU124" s="214" t="s">
        <v>81</v>
      </c>
      <c r="AY124" s="213" t="s">
        <v>131</v>
      </c>
      <c r="BK124" s="215">
        <f>SUM(BK125:BK134)</f>
        <v>0</v>
      </c>
    </row>
    <row r="125" s="2" customFormat="1" ht="22.2" customHeight="1">
      <c r="A125" s="37"/>
      <c r="B125" s="38"/>
      <c r="C125" s="218" t="s">
        <v>81</v>
      </c>
      <c r="D125" s="218" t="s">
        <v>134</v>
      </c>
      <c r="E125" s="219" t="s">
        <v>365</v>
      </c>
      <c r="F125" s="220" t="s">
        <v>366</v>
      </c>
      <c r="G125" s="221" t="s">
        <v>149</v>
      </c>
      <c r="H125" s="222">
        <v>500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0.0080000000000000002</v>
      </c>
      <c r="R125" s="228">
        <f>Q125*H125</f>
        <v>4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91</v>
      </c>
      <c r="AT125" s="230" t="s">
        <v>134</v>
      </c>
      <c r="AU125" s="230" t="s">
        <v>85</v>
      </c>
      <c r="AY125" s="16" t="s">
        <v>131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91</v>
      </c>
      <c r="BM125" s="230" t="s">
        <v>367</v>
      </c>
    </row>
    <row r="126" s="13" customFormat="1">
      <c r="A126" s="13"/>
      <c r="B126" s="232"/>
      <c r="C126" s="233"/>
      <c r="D126" s="234" t="s">
        <v>139</v>
      </c>
      <c r="E126" s="235" t="s">
        <v>1</v>
      </c>
      <c r="F126" s="236" t="s">
        <v>368</v>
      </c>
      <c r="G126" s="233"/>
      <c r="H126" s="237">
        <v>500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139</v>
      </c>
      <c r="AU126" s="243" t="s">
        <v>85</v>
      </c>
      <c r="AV126" s="13" t="s">
        <v>85</v>
      </c>
      <c r="AW126" s="13" t="s">
        <v>32</v>
      </c>
      <c r="AX126" s="13" t="s">
        <v>81</v>
      </c>
      <c r="AY126" s="243" t="s">
        <v>131</v>
      </c>
    </row>
    <row r="127" s="14" customFormat="1">
      <c r="A127" s="14"/>
      <c r="B127" s="244"/>
      <c r="C127" s="245"/>
      <c r="D127" s="234" t="s">
        <v>139</v>
      </c>
      <c r="E127" s="246" t="s">
        <v>1</v>
      </c>
      <c r="F127" s="247" t="s">
        <v>369</v>
      </c>
      <c r="G127" s="245"/>
      <c r="H127" s="246" t="s">
        <v>1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139</v>
      </c>
      <c r="AU127" s="253" t="s">
        <v>85</v>
      </c>
      <c r="AV127" s="14" t="s">
        <v>81</v>
      </c>
      <c r="AW127" s="14" t="s">
        <v>32</v>
      </c>
      <c r="AX127" s="14" t="s">
        <v>76</v>
      </c>
      <c r="AY127" s="253" t="s">
        <v>131</v>
      </c>
    </row>
    <row r="128" s="2" customFormat="1" ht="22.2" customHeight="1">
      <c r="A128" s="37"/>
      <c r="B128" s="38"/>
      <c r="C128" s="218" t="s">
        <v>85</v>
      </c>
      <c r="D128" s="218" t="s">
        <v>134</v>
      </c>
      <c r="E128" s="219" t="s">
        <v>370</v>
      </c>
      <c r="F128" s="220" t="s">
        <v>371</v>
      </c>
      <c r="G128" s="221" t="s">
        <v>137</v>
      </c>
      <c r="H128" s="222">
        <v>62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41</v>
      </c>
      <c r="O128" s="90"/>
      <c r="P128" s="228">
        <f>O128*H128</f>
        <v>0</v>
      </c>
      <c r="Q128" s="228">
        <v>0.00075000000000000002</v>
      </c>
      <c r="R128" s="228">
        <f>Q128*H128</f>
        <v>0.0465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91</v>
      </c>
      <c r="AT128" s="230" t="s">
        <v>134</v>
      </c>
      <c r="AU128" s="230" t="s">
        <v>85</v>
      </c>
      <c r="AY128" s="16" t="s">
        <v>131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91</v>
      </c>
      <c r="BM128" s="230" t="s">
        <v>372</v>
      </c>
    </row>
    <row r="129" s="13" customFormat="1">
      <c r="A129" s="13"/>
      <c r="B129" s="232"/>
      <c r="C129" s="233"/>
      <c r="D129" s="234" t="s">
        <v>139</v>
      </c>
      <c r="E129" s="235" t="s">
        <v>1</v>
      </c>
      <c r="F129" s="236" t="s">
        <v>373</v>
      </c>
      <c r="G129" s="233"/>
      <c r="H129" s="237">
        <v>62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139</v>
      </c>
      <c r="AU129" s="243" t="s">
        <v>85</v>
      </c>
      <c r="AV129" s="13" t="s">
        <v>85</v>
      </c>
      <c r="AW129" s="13" t="s">
        <v>32</v>
      </c>
      <c r="AX129" s="13" t="s">
        <v>81</v>
      </c>
      <c r="AY129" s="243" t="s">
        <v>131</v>
      </c>
    </row>
    <row r="130" s="14" customFormat="1">
      <c r="A130" s="14"/>
      <c r="B130" s="244"/>
      <c r="C130" s="245"/>
      <c r="D130" s="234" t="s">
        <v>139</v>
      </c>
      <c r="E130" s="246" t="s">
        <v>1</v>
      </c>
      <c r="F130" s="247" t="s">
        <v>374</v>
      </c>
      <c r="G130" s="245"/>
      <c r="H130" s="246" t="s">
        <v>1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139</v>
      </c>
      <c r="AU130" s="253" t="s">
        <v>85</v>
      </c>
      <c r="AV130" s="14" t="s">
        <v>81</v>
      </c>
      <c r="AW130" s="14" t="s">
        <v>32</v>
      </c>
      <c r="AX130" s="14" t="s">
        <v>76</v>
      </c>
      <c r="AY130" s="253" t="s">
        <v>131</v>
      </c>
    </row>
    <row r="131" s="14" customFormat="1">
      <c r="A131" s="14"/>
      <c r="B131" s="244"/>
      <c r="C131" s="245"/>
      <c r="D131" s="234" t="s">
        <v>139</v>
      </c>
      <c r="E131" s="246" t="s">
        <v>1</v>
      </c>
      <c r="F131" s="247" t="s">
        <v>375</v>
      </c>
      <c r="G131" s="245"/>
      <c r="H131" s="246" t="s">
        <v>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139</v>
      </c>
      <c r="AU131" s="253" t="s">
        <v>85</v>
      </c>
      <c r="AV131" s="14" t="s">
        <v>81</v>
      </c>
      <c r="AW131" s="14" t="s">
        <v>32</v>
      </c>
      <c r="AX131" s="14" t="s">
        <v>76</v>
      </c>
      <c r="AY131" s="253" t="s">
        <v>131</v>
      </c>
    </row>
    <row r="132" s="2" customFormat="1" ht="22.2" customHeight="1">
      <c r="A132" s="37"/>
      <c r="B132" s="38"/>
      <c r="C132" s="218" t="s">
        <v>88</v>
      </c>
      <c r="D132" s="218" t="s">
        <v>134</v>
      </c>
      <c r="E132" s="219" t="s">
        <v>376</v>
      </c>
      <c r="F132" s="220" t="s">
        <v>377</v>
      </c>
      <c r="G132" s="221" t="s">
        <v>149</v>
      </c>
      <c r="H132" s="222">
        <v>588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0.051450000000000003</v>
      </c>
      <c r="R132" s="228">
        <f>Q132*H132</f>
        <v>30.252600000000001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91</v>
      </c>
      <c r="AT132" s="230" t="s">
        <v>134</v>
      </c>
      <c r="AU132" s="230" t="s">
        <v>85</v>
      </c>
      <c r="AY132" s="16" t="s">
        <v>131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91</v>
      </c>
      <c r="BM132" s="230" t="s">
        <v>378</v>
      </c>
    </row>
    <row r="133" s="13" customFormat="1">
      <c r="A133" s="13"/>
      <c r="B133" s="232"/>
      <c r="C133" s="233"/>
      <c r="D133" s="234" t="s">
        <v>139</v>
      </c>
      <c r="E133" s="235" t="s">
        <v>1</v>
      </c>
      <c r="F133" s="236" t="s">
        <v>151</v>
      </c>
      <c r="G133" s="233"/>
      <c r="H133" s="237">
        <v>588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139</v>
      </c>
      <c r="AU133" s="243" t="s">
        <v>85</v>
      </c>
      <c r="AV133" s="13" t="s">
        <v>85</v>
      </c>
      <c r="AW133" s="13" t="s">
        <v>32</v>
      </c>
      <c r="AX133" s="13" t="s">
        <v>81</v>
      </c>
      <c r="AY133" s="243" t="s">
        <v>131</v>
      </c>
    </row>
    <row r="134" s="14" customFormat="1">
      <c r="A134" s="14"/>
      <c r="B134" s="244"/>
      <c r="C134" s="245"/>
      <c r="D134" s="234" t="s">
        <v>139</v>
      </c>
      <c r="E134" s="246" t="s">
        <v>1</v>
      </c>
      <c r="F134" s="247" t="s">
        <v>379</v>
      </c>
      <c r="G134" s="245"/>
      <c r="H134" s="246" t="s">
        <v>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139</v>
      </c>
      <c r="AU134" s="253" t="s">
        <v>85</v>
      </c>
      <c r="AV134" s="14" t="s">
        <v>81</v>
      </c>
      <c r="AW134" s="14" t="s">
        <v>32</v>
      </c>
      <c r="AX134" s="14" t="s">
        <v>76</v>
      </c>
      <c r="AY134" s="253" t="s">
        <v>131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132</v>
      </c>
      <c r="F135" s="216" t="s">
        <v>300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SUM(P136:P139)</f>
        <v>0</v>
      </c>
      <c r="Q135" s="210"/>
      <c r="R135" s="211">
        <f>SUM(R136:R139)</f>
        <v>0.010540000000000001</v>
      </c>
      <c r="S135" s="210"/>
      <c r="T135" s="21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75</v>
      </c>
      <c r="AU135" s="214" t="s">
        <v>81</v>
      </c>
      <c r="AY135" s="213" t="s">
        <v>131</v>
      </c>
      <c r="BK135" s="215">
        <f>SUM(BK136:BK139)</f>
        <v>0</v>
      </c>
    </row>
    <row r="136" s="2" customFormat="1" ht="22.2" customHeight="1">
      <c r="A136" s="37"/>
      <c r="B136" s="38"/>
      <c r="C136" s="218" t="s">
        <v>91</v>
      </c>
      <c r="D136" s="218" t="s">
        <v>134</v>
      </c>
      <c r="E136" s="219" t="s">
        <v>380</v>
      </c>
      <c r="F136" s="220" t="s">
        <v>381</v>
      </c>
      <c r="G136" s="221" t="s">
        <v>137</v>
      </c>
      <c r="H136" s="222">
        <v>62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41</v>
      </c>
      <c r="O136" s="90"/>
      <c r="P136" s="228">
        <f>O136*H136</f>
        <v>0</v>
      </c>
      <c r="Q136" s="228">
        <v>0.00017000000000000001</v>
      </c>
      <c r="R136" s="228">
        <f>Q136*H136</f>
        <v>0.010540000000000001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91</v>
      </c>
      <c r="AT136" s="230" t="s">
        <v>134</v>
      </c>
      <c r="AU136" s="230" t="s">
        <v>85</v>
      </c>
      <c r="AY136" s="16" t="s">
        <v>131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91</v>
      </c>
      <c r="BM136" s="230" t="s">
        <v>382</v>
      </c>
    </row>
    <row r="137" s="13" customFormat="1">
      <c r="A137" s="13"/>
      <c r="B137" s="232"/>
      <c r="C137" s="233"/>
      <c r="D137" s="234" t="s">
        <v>139</v>
      </c>
      <c r="E137" s="235" t="s">
        <v>1</v>
      </c>
      <c r="F137" s="236" t="s">
        <v>373</v>
      </c>
      <c r="G137" s="233"/>
      <c r="H137" s="237">
        <v>62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139</v>
      </c>
      <c r="AU137" s="243" t="s">
        <v>85</v>
      </c>
      <c r="AV137" s="13" t="s">
        <v>85</v>
      </c>
      <c r="AW137" s="13" t="s">
        <v>32</v>
      </c>
      <c r="AX137" s="13" t="s">
        <v>81</v>
      </c>
      <c r="AY137" s="243" t="s">
        <v>131</v>
      </c>
    </row>
    <row r="138" s="14" customFormat="1">
      <c r="A138" s="14"/>
      <c r="B138" s="244"/>
      <c r="C138" s="245"/>
      <c r="D138" s="234" t="s">
        <v>139</v>
      </c>
      <c r="E138" s="246" t="s">
        <v>1</v>
      </c>
      <c r="F138" s="247" t="s">
        <v>383</v>
      </c>
      <c r="G138" s="245"/>
      <c r="H138" s="246" t="s">
        <v>1</v>
      </c>
      <c r="I138" s="248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139</v>
      </c>
      <c r="AU138" s="253" t="s">
        <v>85</v>
      </c>
      <c r="AV138" s="14" t="s">
        <v>81</v>
      </c>
      <c r="AW138" s="14" t="s">
        <v>32</v>
      </c>
      <c r="AX138" s="14" t="s">
        <v>76</v>
      </c>
      <c r="AY138" s="253" t="s">
        <v>131</v>
      </c>
    </row>
    <row r="139" s="14" customFormat="1">
      <c r="A139" s="14"/>
      <c r="B139" s="244"/>
      <c r="C139" s="245"/>
      <c r="D139" s="234" t="s">
        <v>139</v>
      </c>
      <c r="E139" s="246" t="s">
        <v>1</v>
      </c>
      <c r="F139" s="247" t="s">
        <v>384</v>
      </c>
      <c r="G139" s="245"/>
      <c r="H139" s="246" t="s">
        <v>1</v>
      </c>
      <c r="I139" s="248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139</v>
      </c>
      <c r="AU139" s="253" t="s">
        <v>85</v>
      </c>
      <c r="AV139" s="14" t="s">
        <v>81</v>
      </c>
      <c r="AW139" s="14" t="s">
        <v>32</v>
      </c>
      <c r="AX139" s="14" t="s">
        <v>76</v>
      </c>
      <c r="AY139" s="253" t="s">
        <v>131</v>
      </c>
    </row>
    <row r="140" s="12" customFormat="1" ht="25.92" customHeight="1">
      <c r="A140" s="12"/>
      <c r="B140" s="202"/>
      <c r="C140" s="203"/>
      <c r="D140" s="204" t="s">
        <v>75</v>
      </c>
      <c r="E140" s="205" t="s">
        <v>385</v>
      </c>
      <c r="F140" s="205" t="s">
        <v>386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P141+P148</f>
        <v>0</v>
      </c>
      <c r="Q140" s="210"/>
      <c r="R140" s="211">
        <f>R141+R148</f>
        <v>0.53067999999999993</v>
      </c>
      <c r="S140" s="210"/>
      <c r="T140" s="212">
        <f>T141+T148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85</v>
      </c>
      <c r="AT140" s="214" t="s">
        <v>75</v>
      </c>
      <c r="AU140" s="214" t="s">
        <v>76</v>
      </c>
      <c r="AY140" s="213" t="s">
        <v>131</v>
      </c>
      <c r="BK140" s="215">
        <f>BK141+BK148</f>
        <v>0</v>
      </c>
    </row>
    <row r="141" s="12" customFormat="1" ht="22.8" customHeight="1">
      <c r="A141" s="12"/>
      <c r="B141" s="202"/>
      <c r="C141" s="203"/>
      <c r="D141" s="204" t="s">
        <v>75</v>
      </c>
      <c r="E141" s="216" t="s">
        <v>387</v>
      </c>
      <c r="F141" s="216" t="s">
        <v>388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SUM(P142:P147)</f>
        <v>0</v>
      </c>
      <c r="Q141" s="210"/>
      <c r="R141" s="211">
        <f>SUM(R142:R147)</f>
        <v>0.43567999999999996</v>
      </c>
      <c r="S141" s="210"/>
      <c r="T141" s="212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85</v>
      </c>
      <c r="AT141" s="214" t="s">
        <v>75</v>
      </c>
      <c r="AU141" s="214" t="s">
        <v>81</v>
      </c>
      <c r="AY141" s="213" t="s">
        <v>131</v>
      </c>
      <c r="BK141" s="215">
        <f>SUM(BK142:BK147)</f>
        <v>0</v>
      </c>
    </row>
    <row r="142" s="2" customFormat="1" ht="22.2" customHeight="1">
      <c r="A142" s="37"/>
      <c r="B142" s="38"/>
      <c r="C142" s="218" t="s">
        <v>94</v>
      </c>
      <c r="D142" s="218" t="s">
        <v>134</v>
      </c>
      <c r="E142" s="219" t="s">
        <v>389</v>
      </c>
      <c r="F142" s="220" t="s">
        <v>390</v>
      </c>
      <c r="G142" s="221" t="s">
        <v>149</v>
      </c>
      <c r="H142" s="222">
        <v>88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41</v>
      </c>
      <c r="O142" s="90"/>
      <c r="P142" s="228">
        <f>O142*H142</f>
        <v>0</v>
      </c>
      <c r="Q142" s="228">
        <v>0.0035000000000000001</v>
      </c>
      <c r="R142" s="228">
        <f>Q142*H142</f>
        <v>0.308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220</v>
      </c>
      <c r="AT142" s="230" t="s">
        <v>134</v>
      </c>
      <c r="AU142" s="230" t="s">
        <v>85</v>
      </c>
      <c r="AY142" s="16" t="s">
        <v>131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81</v>
      </c>
      <c r="BK142" s="231">
        <f>ROUND(I142*H142,2)</f>
        <v>0</v>
      </c>
      <c r="BL142" s="16" t="s">
        <v>220</v>
      </c>
      <c r="BM142" s="230" t="s">
        <v>391</v>
      </c>
    </row>
    <row r="143" s="13" customFormat="1">
      <c r="A143" s="13"/>
      <c r="B143" s="232"/>
      <c r="C143" s="233"/>
      <c r="D143" s="234" t="s">
        <v>139</v>
      </c>
      <c r="E143" s="235" t="s">
        <v>1</v>
      </c>
      <c r="F143" s="236" t="s">
        <v>156</v>
      </c>
      <c r="G143" s="233"/>
      <c r="H143" s="237">
        <v>88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139</v>
      </c>
      <c r="AU143" s="243" t="s">
        <v>85</v>
      </c>
      <c r="AV143" s="13" t="s">
        <v>85</v>
      </c>
      <c r="AW143" s="13" t="s">
        <v>32</v>
      </c>
      <c r="AX143" s="13" t="s">
        <v>81</v>
      </c>
      <c r="AY143" s="243" t="s">
        <v>131</v>
      </c>
    </row>
    <row r="144" s="14" customFormat="1">
      <c r="A144" s="14"/>
      <c r="B144" s="244"/>
      <c r="C144" s="245"/>
      <c r="D144" s="234" t="s">
        <v>139</v>
      </c>
      <c r="E144" s="246" t="s">
        <v>1</v>
      </c>
      <c r="F144" s="247" t="s">
        <v>392</v>
      </c>
      <c r="G144" s="245"/>
      <c r="H144" s="246" t="s">
        <v>1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139</v>
      </c>
      <c r="AU144" s="253" t="s">
        <v>85</v>
      </c>
      <c r="AV144" s="14" t="s">
        <v>81</v>
      </c>
      <c r="AW144" s="14" t="s">
        <v>32</v>
      </c>
      <c r="AX144" s="14" t="s">
        <v>76</v>
      </c>
      <c r="AY144" s="253" t="s">
        <v>131</v>
      </c>
    </row>
    <row r="145" s="2" customFormat="1" ht="22.2" customHeight="1">
      <c r="A145" s="37"/>
      <c r="B145" s="38"/>
      <c r="C145" s="218" t="s">
        <v>97</v>
      </c>
      <c r="D145" s="218" t="s">
        <v>134</v>
      </c>
      <c r="E145" s="219" t="s">
        <v>393</v>
      </c>
      <c r="F145" s="220" t="s">
        <v>394</v>
      </c>
      <c r="G145" s="221" t="s">
        <v>149</v>
      </c>
      <c r="H145" s="222">
        <v>36.479999999999997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41</v>
      </c>
      <c r="O145" s="90"/>
      <c r="P145" s="228">
        <f>O145*H145</f>
        <v>0</v>
      </c>
      <c r="Q145" s="228">
        <v>0.0035000000000000001</v>
      </c>
      <c r="R145" s="228">
        <f>Q145*H145</f>
        <v>0.12767999999999999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220</v>
      </c>
      <c r="AT145" s="230" t="s">
        <v>134</v>
      </c>
      <c r="AU145" s="230" t="s">
        <v>85</v>
      </c>
      <c r="AY145" s="16" t="s">
        <v>131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220</v>
      </c>
      <c r="BM145" s="230" t="s">
        <v>395</v>
      </c>
    </row>
    <row r="146" s="13" customFormat="1">
      <c r="A146" s="13"/>
      <c r="B146" s="232"/>
      <c r="C146" s="233"/>
      <c r="D146" s="234" t="s">
        <v>139</v>
      </c>
      <c r="E146" s="235" t="s">
        <v>1</v>
      </c>
      <c r="F146" s="236" t="s">
        <v>396</v>
      </c>
      <c r="G146" s="233"/>
      <c r="H146" s="237">
        <v>36.479999999999997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139</v>
      </c>
      <c r="AU146" s="243" t="s">
        <v>85</v>
      </c>
      <c r="AV146" s="13" t="s">
        <v>85</v>
      </c>
      <c r="AW146" s="13" t="s">
        <v>32</v>
      </c>
      <c r="AX146" s="13" t="s">
        <v>81</v>
      </c>
      <c r="AY146" s="243" t="s">
        <v>131</v>
      </c>
    </row>
    <row r="147" s="14" customFormat="1">
      <c r="A147" s="14"/>
      <c r="B147" s="244"/>
      <c r="C147" s="245"/>
      <c r="D147" s="234" t="s">
        <v>139</v>
      </c>
      <c r="E147" s="246" t="s">
        <v>1</v>
      </c>
      <c r="F147" s="247" t="s">
        <v>397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139</v>
      </c>
      <c r="AU147" s="253" t="s">
        <v>85</v>
      </c>
      <c r="AV147" s="14" t="s">
        <v>81</v>
      </c>
      <c r="AW147" s="14" t="s">
        <v>32</v>
      </c>
      <c r="AX147" s="14" t="s">
        <v>76</v>
      </c>
      <c r="AY147" s="253" t="s">
        <v>131</v>
      </c>
    </row>
    <row r="148" s="12" customFormat="1" ht="22.8" customHeight="1">
      <c r="A148" s="12"/>
      <c r="B148" s="202"/>
      <c r="C148" s="203"/>
      <c r="D148" s="204" t="s">
        <v>75</v>
      </c>
      <c r="E148" s="216" t="s">
        <v>398</v>
      </c>
      <c r="F148" s="216" t="s">
        <v>399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P149</f>
        <v>0</v>
      </c>
      <c r="Q148" s="210"/>
      <c r="R148" s="211">
        <f>R149</f>
        <v>0.095000000000000001</v>
      </c>
      <c r="S148" s="210"/>
      <c r="T148" s="21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85</v>
      </c>
      <c r="AT148" s="214" t="s">
        <v>75</v>
      </c>
      <c r="AU148" s="214" t="s">
        <v>81</v>
      </c>
      <c r="AY148" s="213" t="s">
        <v>131</v>
      </c>
      <c r="BK148" s="215">
        <f>BK149</f>
        <v>0</v>
      </c>
    </row>
    <row r="149" s="2" customFormat="1" ht="19.8" customHeight="1">
      <c r="A149" s="37"/>
      <c r="B149" s="38"/>
      <c r="C149" s="218" t="s">
        <v>100</v>
      </c>
      <c r="D149" s="218" t="s">
        <v>134</v>
      </c>
      <c r="E149" s="219" t="s">
        <v>400</v>
      </c>
      <c r="F149" s="220" t="s">
        <v>401</v>
      </c>
      <c r="G149" s="221" t="s">
        <v>149</v>
      </c>
      <c r="H149" s="222">
        <v>500</v>
      </c>
      <c r="I149" s="223"/>
      <c r="J149" s="224">
        <f>ROUND(I149*H149,2)</f>
        <v>0</v>
      </c>
      <c r="K149" s="225"/>
      <c r="L149" s="43"/>
      <c r="M149" s="270" t="s">
        <v>1</v>
      </c>
      <c r="N149" s="271" t="s">
        <v>41</v>
      </c>
      <c r="O149" s="267"/>
      <c r="P149" s="268">
        <f>O149*H149</f>
        <v>0</v>
      </c>
      <c r="Q149" s="268">
        <v>0.00019000000000000001</v>
      </c>
      <c r="R149" s="268">
        <f>Q149*H149</f>
        <v>0.095000000000000001</v>
      </c>
      <c r="S149" s="268">
        <v>0</v>
      </c>
      <c r="T149" s="26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220</v>
      </c>
      <c r="AT149" s="230" t="s">
        <v>134</v>
      </c>
      <c r="AU149" s="230" t="s">
        <v>85</v>
      </c>
      <c r="AY149" s="16" t="s">
        <v>131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220</v>
      </c>
      <c r="BM149" s="230" t="s">
        <v>402</v>
      </c>
    </row>
    <row r="150" s="2" customFormat="1" ht="6.96" customHeight="1">
      <c r="A150" s="37"/>
      <c r="B150" s="65"/>
      <c r="C150" s="66"/>
      <c r="D150" s="66"/>
      <c r="E150" s="66"/>
      <c r="F150" s="66"/>
      <c r="G150" s="66"/>
      <c r="H150" s="66"/>
      <c r="I150" s="66"/>
      <c r="J150" s="66"/>
      <c r="K150" s="66"/>
      <c r="L150" s="43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</sheetData>
  <sheetProtection sheet="1" autoFilter="0" formatColumns="0" formatRows="0" objects="1" scenarios="1" spinCount="100000" saltValue="aXdIP8KyO129Vv5wheBIu+OfxDxrO74LHKtpZ904eV6UmdSZ/RwemV8U2MoK7eju/yK+E5gBqxNRGs0w9ip9iQ==" hashValue="T7iCSNViPPWNxrnMItNmeA6amCMBCIegW4YIq3j8TJFgO3DuJO0qmkZH8kGhPREjFfnXpUvCGhRYBSirpIQ7Og==" algorithmName="SHA-512" password="CC35"/>
  <autoFilter ref="C121:K14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Rekonstrukce MVN na pozemku p.č. 1360/4 v obci Nesměřice u Zruče nad Sázavou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403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ROUND((SUM(BE118:BE126)),  2)</f>
        <v>0</v>
      </c>
      <c r="G33" s="37"/>
      <c r="H33" s="37"/>
      <c r="I33" s="154">
        <v>0.20999999999999999</v>
      </c>
      <c r="J33" s="153">
        <f>ROUND(((SUM(BE118:BE126))*I33),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ROUND((SUM(BF118:BF126)),  2)</f>
        <v>0</v>
      </c>
      <c r="G34" s="37"/>
      <c r="H34" s="37"/>
      <c r="I34" s="154">
        <v>0.12</v>
      </c>
      <c r="J34" s="153">
        <f>ROUND(((SUM(BF118:BF126))*I34),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ROUND((SUM(BG118:BG126)),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ROUND((SUM(BH118:BH126)),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ROUND((SUM(BI118:BI126)),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Rekonstrukce MVN na pozemku p.č. 1360/4 v obci Nesměřice u Zruče nad Sázavou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6 - Sadové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Nesměřice</v>
      </c>
      <c r="G89" s="39"/>
      <c r="H89" s="39"/>
      <c r="I89" s="31" t="s">
        <v>22</v>
      </c>
      <c r="J89" s="78" t="str">
        <f>IF(J12="","",J12)</f>
        <v>14. 9. 2023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Zruč nad Sázavou</v>
      </c>
      <c r="G91" s="39"/>
      <c r="H91" s="39"/>
      <c r="I91" s="31" t="s">
        <v>30</v>
      </c>
      <c r="J91" s="35" t="str">
        <f>E21</f>
        <v>VDG Projektování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232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7" customHeight="1">
      <c r="A108" s="37"/>
      <c r="B108" s="38"/>
      <c r="C108" s="39"/>
      <c r="D108" s="39"/>
      <c r="E108" s="173" t="str">
        <f>E7</f>
        <v>Rekonstrukce MVN na pozemku p.č. 1360/4 v obci Nesměřice u Zruče nad Sázavou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5.6" customHeight="1">
      <c r="A110" s="37"/>
      <c r="B110" s="38"/>
      <c r="C110" s="39"/>
      <c r="D110" s="39"/>
      <c r="E110" s="75" t="str">
        <f>E9</f>
        <v>6 - Sadové úpravy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Nesměřice</v>
      </c>
      <c r="G112" s="39"/>
      <c r="H112" s="39"/>
      <c r="I112" s="31" t="s">
        <v>22</v>
      </c>
      <c r="J112" s="78" t="str">
        <f>IF(J12="","",J12)</f>
        <v>14. 9. 2023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4" customHeight="1">
      <c r="A114" s="37"/>
      <c r="B114" s="38"/>
      <c r="C114" s="31" t="s">
        <v>24</v>
      </c>
      <c r="D114" s="39"/>
      <c r="E114" s="39"/>
      <c r="F114" s="26" t="str">
        <f>E15</f>
        <v>Město Zruč nad Sázavou</v>
      </c>
      <c r="G114" s="39"/>
      <c r="H114" s="39"/>
      <c r="I114" s="31" t="s">
        <v>30</v>
      </c>
      <c r="J114" s="35" t="str">
        <f>E21</f>
        <v>VDG Projektování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6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117</v>
      </c>
      <c r="D117" s="193" t="s">
        <v>61</v>
      </c>
      <c r="E117" s="193" t="s">
        <v>57</v>
      </c>
      <c r="F117" s="193" t="s">
        <v>58</v>
      </c>
      <c r="G117" s="193" t="s">
        <v>118</v>
      </c>
      <c r="H117" s="193" t="s">
        <v>119</v>
      </c>
      <c r="I117" s="193" t="s">
        <v>120</v>
      </c>
      <c r="J117" s="194" t="s">
        <v>108</v>
      </c>
      <c r="K117" s="195" t="s">
        <v>121</v>
      </c>
      <c r="L117" s="196"/>
      <c r="M117" s="99" t="s">
        <v>1</v>
      </c>
      <c r="N117" s="100" t="s">
        <v>40</v>
      </c>
      <c r="O117" s="100" t="s">
        <v>122</v>
      </c>
      <c r="P117" s="100" t="s">
        <v>123</v>
      </c>
      <c r="Q117" s="100" t="s">
        <v>124</v>
      </c>
      <c r="R117" s="100" t="s">
        <v>125</v>
      </c>
      <c r="S117" s="100" t="s">
        <v>126</v>
      </c>
      <c r="T117" s="101" t="s">
        <v>127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128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0.01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110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75</v>
      </c>
      <c r="E119" s="205" t="s">
        <v>129</v>
      </c>
      <c r="F119" s="205" t="s">
        <v>130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0.01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81</v>
      </c>
      <c r="AT119" s="214" t="s">
        <v>75</v>
      </c>
      <c r="AU119" s="214" t="s">
        <v>76</v>
      </c>
      <c r="AY119" s="213" t="s">
        <v>131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75</v>
      </c>
      <c r="E120" s="216" t="s">
        <v>132</v>
      </c>
      <c r="F120" s="216" t="s">
        <v>300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SUM(P121:P126)</f>
        <v>0</v>
      </c>
      <c r="Q120" s="210"/>
      <c r="R120" s="211">
        <f>SUM(R121:R126)</f>
        <v>0.01</v>
      </c>
      <c r="S120" s="210"/>
      <c r="T120" s="212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81</v>
      </c>
      <c r="AT120" s="214" t="s">
        <v>75</v>
      </c>
      <c r="AU120" s="214" t="s">
        <v>81</v>
      </c>
      <c r="AY120" s="213" t="s">
        <v>131</v>
      </c>
      <c r="BK120" s="215">
        <f>SUM(BK121:BK126)</f>
        <v>0</v>
      </c>
    </row>
    <row r="121" s="2" customFormat="1" ht="14.4" customHeight="1">
      <c r="A121" s="37"/>
      <c r="B121" s="38"/>
      <c r="C121" s="254" t="s">
        <v>81</v>
      </c>
      <c r="D121" s="254" t="s">
        <v>196</v>
      </c>
      <c r="E121" s="255" t="s">
        <v>404</v>
      </c>
      <c r="F121" s="256" t="s">
        <v>405</v>
      </c>
      <c r="G121" s="257" t="s">
        <v>406</v>
      </c>
      <c r="H121" s="258">
        <v>10</v>
      </c>
      <c r="I121" s="259"/>
      <c r="J121" s="260">
        <f>ROUND(I121*H121,2)</f>
        <v>0</v>
      </c>
      <c r="K121" s="261"/>
      <c r="L121" s="262"/>
      <c r="M121" s="263" t="s">
        <v>1</v>
      </c>
      <c r="N121" s="264" t="s">
        <v>41</v>
      </c>
      <c r="O121" s="90"/>
      <c r="P121" s="228">
        <f>O121*H121</f>
        <v>0</v>
      </c>
      <c r="Q121" s="228">
        <v>0.001</v>
      </c>
      <c r="R121" s="228">
        <f>Q121*H121</f>
        <v>0.01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175</v>
      </c>
      <c r="AT121" s="230" t="s">
        <v>196</v>
      </c>
      <c r="AU121" s="230" t="s">
        <v>85</v>
      </c>
      <c r="AY121" s="16" t="s">
        <v>131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81</v>
      </c>
      <c r="BK121" s="231">
        <f>ROUND(I121*H121,2)</f>
        <v>0</v>
      </c>
      <c r="BL121" s="16" t="s">
        <v>91</v>
      </c>
      <c r="BM121" s="230" t="s">
        <v>407</v>
      </c>
    </row>
    <row r="122" s="13" customFormat="1">
      <c r="A122" s="13"/>
      <c r="B122" s="232"/>
      <c r="C122" s="233"/>
      <c r="D122" s="234" t="s">
        <v>139</v>
      </c>
      <c r="E122" s="235" t="s">
        <v>1</v>
      </c>
      <c r="F122" s="236" t="s">
        <v>408</v>
      </c>
      <c r="G122" s="233"/>
      <c r="H122" s="237">
        <v>200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139</v>
      </c>
      <c r="AU122" s="243" t="s">
        <v>85</v>
      </c>
      <c r="AV122" s="13" t="s">
        <v>85</v>
      </c>
      <c r="AW122" s="13" t="s">
        <v>32</v>
      </c>
      <c r="AX122" s="13" t="s">
        <v>81</v>
      </c>
      <c r="AY122" s="243" t="s">
        <v>131</v>
      </c>
    </row>
    <row r="123" s="13" customFormat="1">
      <c r="A123" s="13"/>
      <c r="B123" s="232"/>
      <c r="C123" s="233"/>
      <c r="D123" s="234" t="s">
        <v>139</v>
      </c>
      <c r="E123" s="233"/>
      <c r="F123" s="236" t="s">
        <v>409</v>
      </c>
      <c r="G123" s="233"/>
      <c r="H123" s="237">
        <v>10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139</v>
      </c>
      <c r="AU123" s="243" t="s">
        <v>85</v>
      </c>
      <c r="AV123" s="13" t="s">
        <v>85</v>
      </c>
      <c r="AW123" s="13" t="s">
        <v>4</v>
      </c>
      <c r="AX123" s="13" t="s">
        <v>81</v>
      </c>
      <c r="AY123" s="243" t="s">
        <v>131</v>
      </c>
    </row>
    <row r="124" s="2" customFormat="1" ht="22.2" customHeight="1">
      <c r="A124" s="37"/>
      <c r="B124" s="38"/>
      <c r="C124" s="218" t="s">
        <v>85</v>
      </c>
      <c r="D124" s="218" t="s">
        <v>134</v>
      </c>
      <c r="E124" s="219" t="s">
        <v>410</v>
      </c>
      <c r="F124" s="220" t="s">
        <v>411</v>
      </c>
      <c r="G124" s="221" t="s">
        <v>149</v>
      </c>
      <c r="H124" s="222">
        <v>200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91</v>
      </c>
      <c r="AT124" s="230" t="s">
        <v>134</v>
      </c>
      <c r="AU124" s="230" t="s">
        <v>85</v>
      </c>
      <c r="AY124" s="16" t="s">
        <v>131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91</v>
      </c>
      <c r="BM124" s="230" t="s">
        <v>412</v>
      </c>
    </row>
    <row r="125" s="13" customFormat="1">
      <c r="A125" s="13"/>
      <c r="B125" s="232"/>
      <c r="C125" s="233"/>
      <c r="D125" s="234" t="s">
        <v>139</v>
      </c>
      <c r="E125" s="235" t="s">
        <v>1</v>
      </c>
      <c r="F125" s="236" t="s">
        <v>413</v>
      </c>
      <c r="G125" s="233"/>
      <c r="H125" s="237">
        <v>200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139</v>
      </c>
      <c r="AU125" s="243" t="s">
        <v>85</v>
      </c>
      <c r="AV125" s="13" t="s">
        <v>85</v>
      </c>
      <c r="AW125" s="13" t="s">
        <v>32</v>
      </c>
      <c r="AX125" s="13" t="s">
        <v>81</v>
      </c>
      <c r="AY125" s="243" t="s">
        <v>131</v>
      </c>
    </row>
    <row r="126" s="14" customFormat="1">
      <c r="A126" s="14"/>
      <c r="B126" s="244"/>
      <c r="C126" s="245"/>
      <c r="D126" s="234" t="s">
        <v>139</v>
      </c>
      <c r="E126" s="246" t="s">
        <v>1</v>
      </c>
      <c r="F126" s="247" t="s">
        <v>414</v>
      </c>
      <c r="G126" s="245"/>
      <c r="H126" s="246" t="s">
        <v>1</v>
      </c>
      <c r="I126" s="248"/>
      <c r="J126" s="245"/>
      <c r="K126" s="245"/>
      <c r="L126" s="249"/>
      <c r="M126" s="272"/>
      <c r="N126" s="273"/>
      <c r="O126" s="273"/>
      <c r="P126" s="273"/>
      <c r="Q126" s="273"/>
      <c r="R126" s="273"/>
      <c r="S126" s="273"/>
      <c r="T126" s="27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139</v>
      </c>
      <c r="AU126" s="253" t="s">
        <v>85</v>
      </c>
      <c r="AV126" s="14" t="s">
        <v>81</v>
      </c>
      <c r="AW126" s="14" t="s">
        <v>32</v>
      </c>
      <c r="AX126" s="14" t="s">
        <v>76</v>
      </c>
      <c r="AY126" s="253" t="s">
        <v>131</v>
      </c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43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sheet="1" autoFilter="0" formatColumns="0" formatRows="0" objects="1" scenarios="1" spinCount="100000" saltValue="cE4r6uovgZbxBbWnxatoweTbOzA4fzLDL2PiZQm7RSGx4B1mA6rkevza0IUo1+wj72OKjhauR/tp2NPZj7lLBw==" hashValue="deJWZr7RzOmq0/f6pA8oC8BZ1Ip2aQpt71h2kavDjuLgvfVm+INHacxoK1DL9sQ15+oImQIUKvtcF6fAqcA09Q==" algorithmName="SHA-512" password="CC35"/>
  <autoFilter ref="C117:K12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7" customHeight="1">
      <c r="B7" s="19"/>
      <c r="E7" s="140" t="str">
        <f>'Rekapitulace stavby'!K6</f>
        <v>Rekonstrukce MVN na pozemku p.č. 1360/4 v obci Nesměřice u Zruče nad Sázavou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415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14. 9. 2023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ROUND((SUM(BE117:BE125)),  2)</f>
        <v>0</v>
      </c>
      <c r="G33" s="37"/>
      <c r="H33" s="37"/>
      <c r="I33" s="154">
        <v>0.20999999999999999</v>
      </c>
      <c r="J33" s="153">
        <f>ROUND(((SUM(BE117:BE125))*I33),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ROUND((SUM(BF117:BF125)),  2)</f>
        <v>0</v>
      </c>
      <c r="G34" s="37"/>
      <c r="H34" s="37"/>
      <c r="I34" s="154">
        <v>0.12</v>
      </c>
      <c r="J34" s="153">
        <f>ROUND(((SUM(BF117:BF125))*I34),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ROUND((SUM(BG117:BG125)),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ROUND((SUM(BH117:BH125)),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ROUND((SUM(BI117:BI125)),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173" t="str">
        <f>E7</f>
        <v>Rekonstrukce MVN na pozemku p.č. 1360/4 v obci Nesměřice u Zruče nad Sázavou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7 - Dokončovací práce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Nesměřice</v>
      </c>
      <c r="G89" s="39"/>
      <c r="H89" s="39"/>
      <c r="I89" s="31" t="s">
        <v>22</v>
      </c>
      <c r="J89" s="78" t="str">
        <f>IF(J12="","",J12)</f>
        <v>14. 9. 2023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Zruč nad Sázavou</v>
      </c>
      <c r="G91" s="39"/>
      <c r="H91" s="39"/>
      <c r="I91" s="31" t="s">
        <v>30</v>
      </c>
      <c r="J91" s="35" t="str">
        <f>E21</f>
        <v>VDG Projektování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416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116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7" customHeight="1">
      <c r="A107" s="37"/>
      <c r="B107" s="38"/>
      <c r="C107" s="39"/>
      <c r="D107" s="39"/>
      <c r="E107" s="173" t="str">
        <f>E7</f>
        <v>Rekonstrukce MVN na pozemku p.č. 1360/4 v obci Nesměřice u Zruče nad Sázavou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5.6" customHeight="1">
      <c r="A109" s="37"/>
      <c r="B109" s="38"/>
      <c r="C109" s="39"/>
      <c r="D109" s="39"/>
      <c r="E109" s="75" t="str">
        <f>E9</f>
        <v>7 - Dokončovací práce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>Nesměřice</v>
      </c>
      <c r="G111" s="39"/>
      <c r="H111" s="39"/>
      <c r="I111" s="31" t="s">
        <v>22</v>
      </c>
      <c r="J111" s="78" t="str">
        <f>IF(J12="","",J12)</f>
        <v>14. 9. 2023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4" customHeight="1">
      <c r="A113" s="37"/>
      <c r="B113" s="38"/>
      <c r="C113" s="31" t="s">
        <v>24</v>
      </c>
      <c r="D113" s="39"/>
      <c r="E113" s="39"/>
      <c r="F113" s="26" t="str">
        <f>E15</f>
        <v>Město Zruč nad Sázavou</v>
      </c>
      <c r="G113" s="39"/>
      <c r="H113" s="39"/>
      <c r="I113" s="31" t="s">
        <v>30</v>
      </c>
      <c r="J113" s="35" t="str">
        <f>E21</f>
        <v>VDG Projektování s.r.o.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1" t="s">
        <v>28</v>
      </c>
      <c r="D114" s="39"/>
      <c r="E114" s="39"/>
      <c r="F114" s="26" t="str">
        <f>IF(E18="","",E18)</f>
        <v>Vyplň údaj</v>
      </c>
      <c r="G114" s="39"/>
      <c r="H114" s="39"/>
      <c r="I114" s="31" t="s">
        <v>33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90"/>
      <c r="B116" s="191"/>
      <c r="C116" s="192" t="s">
        <v>117</v>
      </c>
      <c r="D116" s="193" t="s">
        <v>61</v>
      </c>
      <c r="E116" s="193" t="s">
        <v>57</v>
      </c>
      <c r="F116" s="193" t="s">
        <v>58</v>
      </c>
      <c r="G116" s="193" t="s">
        <v>118</v>
      </c>
      <c r="H116" s="193" t="s">
        <v>119</v>
      </c>
      <c r="I116" s="193" t="s">
        <v>120</v>
      </c>
      <c r="J116" s="194" t="s">
        <v>108</v>
      </c>
      <c r="K116" s="195" t="s">
        <v>121</v>
      </c>
      <c r="L116" s="196"/>
      <c r="M116" s="99" t="s">
        <v>1</v>
      </c>
      <c r="N116" s="100" t="s">
        <v>40</v>
      </c>
      <c r="O116" s="100" t="s">
        <v>122</v>
      </c>
      <c r="P116" s="100" t="s">
        <v>123</v>
      </c>
      <c r="Q116" s="100" t="s">
        <v>124</v>
      </c>
      <c r="R116" s="100" t="s">
        <v>125</v>
      </c>
      <c r="S116" s="100" t="s">
        <v>126</v>
      </c>
      <c r="T116" s="101" t="s">
        <v>127</v>
      </c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</row>
    <row r="117" s="2" customFormat="1" ht="22.8" customHeight="1">
      <c r="A117" s="37"/>
      <c r="B117" s="38"/>
      <c r="C117" s="106" t="s">
        <v>128</v>
      </c>
      <c r="D117" s="39"/>
      <c r="E117" s="39"/>
      <c r="F117" s="39"/>
      <c r="G117" s="39"/>
      <c r="H117" s="39"/>
      <c r="I117" s="39"/>
      <c r="J117" s="197">
        <f>BK117</f>
        <v>0</v>
      </c>
      <c r="K117" s="39"/>
      <c r="L117" s="43"/>
      <c r="M117" s="102"/>
      <c r="N117" s="198"/>
      <c r="O117" s="103"/>
      <c r="P117" s="199">
        <f>P118</f>
        <v>0</v>
      </c>
      <c r="Q117" s="103"/>
      <c r="R117" s="199">
        <f>R118</f>
        <v>0</v>
      </c>
      <c r="S117" s="103"/>
      <c r="T117" s="200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75</v>
      </c>
      <c r="AU117" s="16" t="s">
        <v>110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75</v>
      </c>
      <c r="E118" s="205" t="s">
        <v>417</v>
      </c>
      <c r="F118" s="205" t="s">
        <v>187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SUM(P119:P125)</f>
        <v>0</v>
      </c>
      <c r="Q118" s="210"/>
      <c r="R118" s="211">
        <f>SUM(R119:R125)</f>
        <v>0</v>
      </c>
      <c r="S118" s="210"/>
      <c r="T118" s="212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94</v>
      </c>
      <c r="AT118" s="214" t="s">
        <v>75</v>
      </c>
      <c r="AU118" s="214" t="s">
        <v>76</v>
      </c>
      <c r="AY118" s="213" t="s">
        <v>131</v>
      </c>
      <c r="BK118" s="215">
        <f>SUM(BK119:BK125)</f>
        <v>0</v>
      </c>
    </row>
    <row r="119" s="2" customFormat="1" ht="14.4" customHeight="1">
      <c r="A119" s="37"/>
      <c r="B119" s="38"/>
      <c r="C119" s="254" t="s">
        <v>81</v>
      </c>
      <c r="D119" s="254" t="s">
        <v>196</v>
      </c>
      <c r="E119" s="255" t="s">
        <v>8</v>
      </c>
      <c r="F119" s="256" t="s">
        <v>418</v>
      </c>
      <c r="G119" s="257" t="s">
        <v>1</v>
      </c>
      <c r="H119" s="258">
        <v>1</v>
      </c>
      <c r="I119" s="259"/>
      <c r="J119" s="260">
        <f>ROUND(I119*H119,2)</f>
        <v>0</v>
      </c>
      <c r="K119" s="261"/>
      <c r="L119" s="262"/>
      <c r="M119" s="263" t="s">
        <v>1</v>
      </c>
      <c r="N119" s="264" t="s">
        <v>41</v>
      </c>
      <c r="O119" s="90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0" t="s">
        <v>175</v>
      </c>
      <c r="AT119" s="230" t="s">
        <v>196</v>
      </c>
      <c r="AU119" s="230" t="s">
        <v>81</v>
      </c>
      <c r="AY119" s="16" t="s">
        <v>131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81</v>
      </c>
      <c r="BK119" s="231">
        <f>ROUND(I119*H119,2)</f>
        <v>0</v>
      </c>
      <c r="BL119" s="16" t="s">
        <v>91</v>
      </c>
      <c r="BM119" s="230" t="s">
        <v>419</v>
      </c>
    </row>
    <row r="120" s="2" customFormat="1" ht="14.4" customHeight="1">
      <c r="A120" s="37"/>
      <c r="B120" s="38"/>
      <c r="C120" s="254" t="s">
        <v>85</v>
      </c>
      <c r="D120" s="254" t="s">
        <v>196</v>
      </c>
      <c r="E120" s="255" t="s">
        <v>420</v>
      </c>
      <c r="F120" s="256" t="s">
        <v>421</v>
      </c>
      <c r="G120" s="257" t="s">
        <v>217</v>
      </c>
      <c r="H120" s="258">
        <v>1</v>
      </c>
      <c r="I120" s="259"/>
      <c r="J120" s="260">
        <f>ROUND(I120*H120,2)</f>
        <v>0</v>
      </c>
      <c r="K120" s="261"/>
      <c r="L120" s="262"/>
      <c r="M120" s="263" t="s">
        <v>1</v>
      </c>
      <c r="N120" s="264" t="s">
        <v>41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223</v>
      </c>
      <c r="AT120" s="230" t="s">
        <v>196</v>
      </c>
      <c r="AU120" s="230" t="s">
        <v>81</v>
      </c>
      <c r="AY120" s="16" t="s">
        <v>131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81</v>
      </c>
      <c r="BK120" s="231">
        <f>ROUND(I120*H120,2)</f>
        <v>0</v>
      </c>
      <c r="BL120" s="16" t="s">
        <v>223</v>
      </c>
      <c r="BM120" s="230" t="s">
        <v>422</v>
      </c>
    </row>
    <row r="121" s="13" customFormat="1">
      <c r="A121" s="13"/>
      <c r="B121" s="232"/>
      <c r="C121" s="233"/>
      <c r="D121" s="234" t="s">
        <v>139</v>
      </c>
      <c r="E121" s="235" t="s">
        <v>1</v>
      </c>
      <c r="F121" s="236" t="s">
        <v>81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139</v>
      </c>
      <c r="AU121" s="243" t="s">
        <v>81</v>
      </c>
      <c r="AV121" s="13" t="s">
        <v>85</v>
      </c>
      <c r="AW121" s="13" t="s">
        <v>32</v>
      </c>
      <c r="AX121" s="13" t="s">
        <v>81</v>
      </c>
      <c r="AY121" s="243" t="s">
        <v>131</v>
      </c>
    </row>
    <row r="122" s="2" customFormat="1" ht="14.4" customHeight="1">
      <c r="A122" s="37"/>
      <c r="B122" s="38"/>
      <c r="C122" s="254" t="s">
        <v>88</v>
      </c>
      <c r="D122" s="254" t="s">
        <v>196</v>
      </c>
      <c r="E122" s="255" t="s">
        <v>423</v>
      </c>
      <c r="F122" s="256" t="s">
        <v>424</v>
      </c>
      <c r="G122" s="257" t="s">
        <v>217</v>
      </c>
      <c r="H122" s="258">
        <v>1</v>
      </c>
      <c r="I122" s="259"/>
      <c r="J122" s="260">
        <f>ROUND(I122*H122,2)</f>
        <v>0</v>
      </c>
      <c r="K122" s="261"/>
      <c r="L122" s="262"/>
      <c r="M122" s="263" t="s">
        <v>1</v>
      </c>
      <c r="N122" s="264" t="s">
        <v>41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223</v>
      </c>
      <c r="AT122" s="230" t="s">
        <v>196</v>
      </c>
      <c r="AU122" s="230" t="s">
        <v>81</v>
      </c>
      <c r="AY122" s="16" t="s">
        <v>131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81</v>
      </c>
      <c r="BK122" s="231">
        <f>ROUND(I122*H122,2)</f>
        <v>0</v>
      </c>
      <c r="BL122" s="16" t="s">
        <v>223</v>
      </c>
      <c r="BM122" s="230" t="s">
        <v>425</v>
      </c>
    </row>
    <row r="123" s="13" customFormat="1">
      <c r="A123" s="13"/>
      <c r="B123" s="232"/>
      <c r="C123" s="233"/>
      <c r="D123" s="234" t="s">
        <v>139</v>
      </c>
      <c r="E123" s="235" t="s">
        <v>1</v>
      </c>
      <c r="F123" s="236" t="s">
        <v>81</v>
      </c>
      <c r="G123" s="233"/>
      <c r="H123" s="237">
        <v>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139</v>
      </c>
      <c r="AU123" s="243" t="s">
        <v>81</v>
      </c>
      <c r="AV123" s="13" t="s">
        <v>85</v>
      </c>
      <c r="AW123" s="13" t="s">
        <v>32</v>
      </c>
      <c r="AX123" s="13" t="s">
        <v>81</v>
      </c>
      <c r="AY123" s="243" t="s">
        <v>131</v>
      </c>
    </row>
    <row r="124" s="14" customFormat="1">
      <c r="A124" s="14"/>
      <c r="B124" s="244"/>
      <c r="C124" s="245"/>
      <c r="D124" s="234" t="s">
        <v>139</v>
      </c>
      <c r="E124" s="246" t="s">
        <v>1</v>
      </c>
      <c r="F124" s="247" t="s">
        <v>426</v>
      </c>
      <c r="G124" s="245"/>
      <c r="H124" s="246" t="s">
        <v>1</v>
      </c>
      <c r="I124" s="248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139</v>
      </c>
      <c r="AU124" s="253" t="s">
        <v>81</v>
      </c>
      <c r="AV124" s="14" t="s">
        <v>81</v>
      </c>
      <c r="AW124" s="14" t="s">
        <v>32</v>
      </c>
      <c r="AX124" s="14" t="s">
        <v>76</v>
      </c>
      <c r="AY124" s="253" t="s">
        <v>131</v>
      </c>
    </row>
    <row r="125" s="2" customFormat="1" ht="91.8" customHeight="1">
      <c r="A125" s="37"/>
      <c r="B125" s="38"/>
      <c r="C125" s="218" t="s">
        <v>91</v>
      </c>
      <c r="D125" s="218" t="s">
        <v>134</v>
      </c>
      <c r="E125" s="219" t="s">
        <v>427</v>
      </c>
      <c r="F125" s="220" t="s">
        <v>428</v>
      </c>
      <c r="G125" s="221" t="s">
        <v>160</v>
      </c>
      <c r="H125" s="222">
        <v>1</v>
      </c>
      <c r="I125" s="223"/>
      <c r="J125" s="224">
        <f>ROUND(I125*H125,2)</f>
        <v>0</v>
      </c>
      <c r="K125" s="225"/>
      <c r="L125" s="43"/>
      <c r="M125" s="270" t="s">
        <v>1</v>
      </c>
      <c r="N125" s="271" t="s">
        <v>41</v>
      </c>
      <c r="O125" s="267"/>
      <c r="P125" s="268">
        <f>O125*H125</f>
        <v>0</v>
      </c>
      <c r="Q125" s="268">
        <v>0</v>
      </c>
      <c r="R125" s="268">
        <f>Q125*H125</f>
        <v>0</v>
      </c>
      <c r="S125" s="268">
        <v>0</v>
      </c>
      <c r="T125" s="26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429</v>
      </c>
      <c r="AT125" s="230" t="s">
        <v>134</v>
      </c>
      <c r="AU125" s="230" t="s">
        <v>81</v>
      </c>
      <c r="AY125" s="16" t="s">
        <v>131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429</v>
      </c>
      <c r="BM125" s="230" t="s">
        <v>430</v>
      </c>
    </row>
    <row r="126" s="2" customFormat="1" ht="6.96" customHeight="1">
      <c r="A126" s="37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43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sheetProtection sheet="1" autoFilter="0" formatColumns="0" formatRows="0" objects="1" scenarios="1" spinCount="100000" saltValue="rwY9xQZagmFRq6wCPRR7lsJ9Ff6cW/cdo14ZmuESKpGXCn3Si7EWwm7z9ZOyXceLmJu0xmLQlkhmxET5jNmUTw==" hashValue="oBipt5VLXilByo8TTs5S575pOmmSDwPcdJWmBfosTmuLwXDSccj7ypJOUshqoPVrfNN1afVS3CJcYCb8D0M++w==" algorithmName="SHA-512" password="CC35"/>
  <autoFilter ref="C116:K12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Hynek\Hynek13</dc:creator>
  <cp:lastModifiedBy>Hynek\Hynek13</cp:lastModifiedBy>
  <dcterms:created xsi:type="dcterms:W3CDTF">2024-10-10T05:23:08Z</dcterms:created>
  <dcterms:modified xsi:type="dcterms:W3CDTF">2024-10-10T05:23:18Z</dcterms:modified>
</cp:coreProperties>
</file>