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chael.svarc\Documents\Tuchlovice\JIH-4.úsek- POD ŠKOLOU\"/>
    </mc:Choice>
  </mc:AlternateContent>
  <bookViews>
    <workbookView xWindow="0" yWindow="0" windowWidth="0" windowHeight="0"/>
  </bookViews>
  <sheets>
    <sheet name="Rekapitulace stavby" sheetId="1" r:id="rId1"/>
    <sheet name="104.1 - Komunikace a zpev..." sheetId="2" r:id="rId2"/>
    <sheet name="104.2 - Kanalizace a odvo..." sheetId="3" r:id="rId3"/>
    <sheet name="104.3 - Veřejně osvětlení" sheetId="4" r:id="rId4"/>
    <sheet name="Pokyny pro vyplnění" sheetId="5" r:id="rId5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'104.1 - Komunikace a zpev...'!$C$116:$K$646</definedName>
    <definedName name="_xlnm.Print_Area" localSheetId="1">'104.1 - Komunikace a zpev...'!$C$4:$J$41,'104.1 - Komunikace a zpev...'!$C$47:$J$96,'104.1 - Komunikace a zpev...'!$C$102:$K$646</definedName>
    <definedName name="_xlnm.Print_Titles" localSheetId="1">'104.1 - Komunikace a zpev...'!$116:$116</definedName>
    <definedName name="_xlnm._FilterDatabase" localSheetId="2" hidden="1">'104.2 - Kanalizace a odvo...'!$C$102:$K$636</definedName>
    <definedName name="_xlnm.Print_Area" localSheetId="2">'104.2 - Kanalizace a odvo...'!$C$4:$J$41,'104.2 - Kanalizace a odvo...'!$C$47:$J$82,'104.2 - Kanalizace a odvo...'!$C$88:$K$636</definedName>
    <definedName name="_xlnm.Print_Titles" localSheetId="2">'104.2 - Kanalizace a odvo...'!$102:$102</definedName>
    <definedName name="_xlnm._FilterDatabase" localSheetId="3" hidden="1">'104.3 - Veřejně osvětlení'!$C$91:$K$379</definedName>
    <definedName name="_xlnm.Print_Area" localSheetId="3">'104.3 - Veřejně osvětlení'!$C$4:$J$41,'104.3 - Veřejně osvětlení'!$C$47:$J$71,'104.3 - Veřejně osvětlení'!$C$77:$K$379</definedName>
    <definedName name="_xlnm.Print_Titles" localSheetId="3">'104.3 - Veřejně osvětlení'!$91:$91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9"/>
  <c r="J38"/>
  <c i="1" r="AY58"/>
  <c i="4" r="J37"/>
  <c i="1" r="AX58"/>
  <c i="4" r="BI377"/>
  <c r="BH377"/>
  <c r="BG377"/>
  <c r="BF377"/>
  <c r="T377"/>
  <c r="T376"/>
  <c r="R377"/>
  <c r="R376"/>
  <c r="P377"/>
  <c r="P376"/>
  <c r="BI373"/>
  <c r="BH373"/>
  <c r="BG373"/>
  <c r="BF373"/>
  <c r="T373"/>
  <c r="T372"/>
  <c r="R373"/>
  <c r="R372"/>
  <c r="P373"/>
  <c r="P372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0"/>
  <c r="BH360"/>
  <c r="BG360"/>
  <c r="BF360"/>
  <c r="T360"/>
  <c r="R360"/>
  <c r="P360"/>
  <c r="BI353"/>
  <c r="BH353"/>
  <c r="BG353"/>
  <c r="BF353"/>
  <c r="T353"/>
  <c r="R353"/>
  <c r="P353"/>
  <c r="BI350"/>
  <c r="BH350"/>
  <c r="BG350"/>
  <c r="BF350"/>
  <c r="T350"/>
  <c r="R350"/>
  <c r="P350"/>
  <c r="BI342"/>
  <c r="BH342"/>
  <c r="BG342"/>
  <c r="BF342"/>
  <c r="T342"/>
  <c r="R342"/>
  <c r="P342"/>
  <c r="BI336"/>
  <c r="BH336"/>
  <c r="BG336"/>
  <c r="BF336"/>
  <c r="T336"/>
  <c r="R336"/>
  <c r="P336"/>
  <c r="BI329"/>
  <c r="BH329"/>
  <c r="BG329"/>
  <c r="BF329"/>
  <c r="T329"/>
  <c r="R329"/>
  <c r="P329"/>
  <c r="BI326"/>
  <c r="BH326"/>
  <c r="BG326"/>
  <c r="BF326"/>
  <c r="T326"/>
  <c r="R326"/>
  <c r="P326"/>
  <c r="BI320"/>
  <c r="BH320"/>
  <c r="BG320"/>
  <c r="BF320"/>
  <c r="T320"/>
  <c r="R320"/>
  <c r="P320"/>
  <c r="BI314"/>
  <c r="BH314"/>
  <c r="BG314"/>
  <c r="BF314"/>
  <c r="T314"/>
  <c r="R314"/>
  <c r="P314"/>
  <c r="BI308"/>
  <c r="BH308"/>
  <c r="BG308"/>
  <c r="BF308"/>
  <c r="T308"/>
  <c r="R308"/>
  <c r="P308"/>
  <c r="BI302"/>
  <c r="BH302"/>
  <c r="BG302"/>
  <c r="BF302"/>
  <c r="T302"/>
  <c r="R302"/>
  <c r="P302"/>
  <c r="BI295"/>
  <c r="BH295"/>
  <c r="BG295"/>
  <c r="BF295"/>
  <c r="T295"/>
  <c r="R295"/>
  <c r="P295"/>
  <c r="BI288"/>
  <c r="BH288"/>
  <c r="BG288"/>
  <c r="BF288"/>
  <c r="T288"/>
  <c r="R288"/>
  <c r="P288"/>
  <c r="BI281"/>
  <c r="BH281"/>
  <c r="BG281"/>
  <c r="BF281"/>
  <c r="T281"/>
  <c r="R281"/>
  <c r="P281"/>
  <c r="BI278"/>
  <c r="BH278"/>
  <c r="BG278"/>
  <c r="BF278"/>
  <c r="T278"/>
  <c r="R278"/>
  <c r="P278"/>
  <c r="BI272"/>
  <c r="BH272"/>
  <c r="BG272"/>
  <c r="BF272"/>
  <c r="T272"/>
  <c r="R272"/>
  <c r="P272"/>
  <c r="BI265"/>
  <c r="BH265"/>
  <c r="BG265"/>
  <c r="BF265"/>
  <c r="T265"/>
  <c r="R265"/>
  <c r="P265"/>
  <c r="BI257"/>
  <c r="BH257"/>
  <c r="BG257"/>
  <c r="BF257"/>
  <c r="T257"/>
  <c r="R257"/>
  <c r="P257"/>
  <c r="BI252"/>
  <c r="BH252"/>
  <c r="BG252"/>
  <c r="BF252"/>
  <c r="T252"/>
  <c r="R252"/>
  <c r="P252"/>
  <c r="BI245"/>
  <c r="BH245"/>
  <c r="BG245"/>
  <c r="BF245"/>
  <c r="T245"/>
  <c r="R245"/>
  <c r="P245"/>
  <c r="BI238"/>
  <c r="BH238"/>
  <c r="BG238"/>
  <c r="BF238"/>
  <c r="T238"/>
  <c r="R238"/>
  <c r="P238"/>
  <c r="BI234"/>
  <c r="BH234"/>
  <c r="BG234"/>
  <c r="BF234"/>
  <c r="T234"/>
  <c r="R234"/>
  <c r="P234"/>
  <c r="BI224"/>
  <c r="BH224"/>
  <c r="BG224"/>
  <c r="BF224"/>
  <c r="T224"/>
  <c r="R224"/>
  <c r="P224"/>
  <c r="BI221"/>
  <c r="BH221"/>
  <c r="BG221"/>
  <c r="BF221"/>
  <c r="T221"/>
  <c r="R221"/>
  <c r="P221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4"/>
  <c r="BH204"/>
  <c r="BG204"/>
  <c r="BF204"/>
  <c r="T204"/>
  <c r="R204"/>
  <c r="P204"/>
  <c r="BI202"/>
  <c r="BH202"/>
  <c r="BG202"/>
  <c r="BF202"/>
  <c r="T202"/>
  <c r="R202"/>
  <c r="P202"/>
  <c r="BI196"/>
  <c r="BH196"/>
  <c r="BG196"/>
  <c r="BF196"/>
  <c r="T196"/>
  <c r="R196"/>
  <c r="P196"/>
  <c r="BI194"/>
  <c r="BH194"/>
  <c r="BG194"/>
  <c r="BF194"/>
  <c r="T194"/>
  <c r="R194"/>
  <c r="P194"/>
  <c r="BI187"/>
  <c r="BH187"/>
  <c r="BG187"/>
  <c r="BF187"/>
  <c r="T187"/>
  <c r="R187"/>
  <c r="P187"/>
  <c r="BI185"/>
  <c r="BH185"/>
  <c r="BG185"/>
  <c r="BF185"/>
  <c r="T185"/>
  <c r="R185"/>
  <c r="P185"/>
  <c r="BI179"/>
  <c r="BH179"/>
  <c r="BG179"/>
  <c r="BF179"/>
  <c r="T179"/>
  <c r="R179"/>
  <c r="P179"/>
  <c r="BI177"/>
  <c r="BH177"/>
  <c r="BG177"/>
  <c r="BF177"/>
  <c r="T177"/>
  <c r="R177"/>
  <c r="P177"/>
  <c r="BI171"/>
  <c r="BH171"/>
  <c r="BG171"/>
  <c r="BF171"/>
  <c r="T171"/>
  <c r="R171"/>
  <c r="P171"/>
  <c r="BI169"/>
  <c r="BH169"/>
  <c r="BG169"/>
  <c r="BF169"/>
  <c r="T169"/>
  <c r="R169"/>
  <c r="P169"/>
  <c r="BI163"/>
  <c r="BH163"/>
  <c r="BG163"/>
  <c r="BF163"/>
  <c r="T163"/>
  <c r="R163"/>
  <c r="P163"/>
  <c r="BI161"/>
  <c r="BH161"/>
  <c r="BG161"/>
  <c r="BF161"/>
  <c r="T161"/>
  <c r="R161"/>
  <c r="P161"/>
  <c r="BI155"/>
  <c r="BH155"/>
  <c r="BG155"/>
  <c r="BF155"/>
  <c r="T155"/>
  <c r="R155"/>
  <c r="P155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39"/>
  <c r="BH139"/>
  <c r="BG139"/>
  <c r="BF139"/>
  <c r="T139"/>
  <c r="R139"/>
  <c r="P139"/>
  <c r="BI137"/>
  <c r="BH137"/>
  <c r="BG137"/>
  <c r="BF137"/>
  <c r="T137"/>
  <c r="R137"/>
  <c r="P137"/>
  <c r="BI131"/>
  <c r="BH131"/>
  <c r="BG131"/>
  <c r="BF131"/>
  <c r="T131"/>
  <c r="R131"/>
  <c r="P131"/>
  <c r="BI129"/>
  <c r="BH129"/>
  <c r="BG129"/>
  <c r="BF129"/>
  <c r="T129"/>
  <c r="R129"/>
  <c r="P129"/>
  <c r="BI123"/>
  <c r="BH123"/>
  <c r="BG123"/>
  <c r="BF123"/>
  <c r="T123"/>
  <c r="R123"/>
  <c r="P123"/>
  <c r="BI117"/>
  <c r="BH117"/>
  <c r="BG117"/>
  <c r="BF117"/>
  <c r="T117"/>
  <c r="R117"/>
  <c r="P117"/>
  <c r="BI111"/>
  <c r="BH111"/>
  <c r="BG111"/>
  <c r="BF111"/>
  <c r="T111"/>
  <c r="R111"/>
  <c r="P111"/>
  <c r="BI109"/>
  <c r="BH109"/>
  <c r="BG109"/>
  <c r="BF109"/>
  <c r="T109"/>
  <c r="R109"/>
  <c r="P109"/>
  <c r="BI103"/>
  <c r="BH103"/>
  <c r="BG103"/>
  <c r="BF103"/>
  <c r="T103"/>
  <c r="R103"/>
  <c r="P103"/>
  <c r="BI101"/>
  <c r="BH101"/>
  <c r="BG101"/>
  <c r="BF101"/>
  <c r="T101"/>
  <c r="R101"/>
  <c r="P101"/>
  <c r="BI95"/>
  <c r="BH95"/>
  <c r="BG95"/>
  <c r="BF95"/>
  <c r="T95"/>
  <c r="R95"/>
  <c r="P95"/>
  <c r="J88"/>
  <c r="F88"/>
  <c r="F86"/>
  <c r="E84"/>
  <c r="J58"/>
  <c r="F58"/>
  <c r="F56"/>
  <c r="E54"/>
  <c r="J26"/>
  <c r="E26"/>
  <c r="J89"/>
  <c r="J25"/>
  <c r="J20"/>
  <c r="E20"/>
  <c r="F89"/>
  <c r="J19"/>
  <c r="J14"/>
  <c r="J56"/>
  <c r="E7"/>
  <c r="E80"/>
  <c i="3" r="J39"/>
  <c r="J38"/>
  <c i="1" r="AY57"/>
  <c i="3" r="J37"/>
  <c i="1" r="AX57"/>
  <c i="3" r="BI634"/>
  <c r="BH634"/>
  <c r="BG634"/>
  <c r="BF634"/>
  <c r="T634"/>
  <c r="T633"/>
  <c r="R634"/>
  <c r="R633"/>
  <c r="P634"/>
  <c r="P633"/>
  <c r="BI630"/>
  <c r="BH630"/>
  <c r="BG630"/>
  <c r="BF630"/>
  <c r="T630"/>
  <c r="T629"/>
  <c r="R630"/>
  <c r="R629"/>
  <c r="P630"/>
  <c r="P629"/>
  <c r="BI626"/>
  <c r="BH626"/>
  <c r="BG626"/>
  <c r="BF626"/>
  <c r="T626"/>
  <c r="R626"/>
  <c r="P626"/>
  <c r="BI623"/>
  <c r="BH623"/>
  <c r="BG623"/>
  <c r="BF623"/>
  <c r="T623"/>
  <c r="R623"/>
  <c r="P623"/>
  <c r="BI620"/>
  <c r="BH620"/>
  <c r="BG620"/>
  <c r="BF620"/>
  <c r="T620"/>
  <c r="R620"/>
  <c r="P620"/>
  <c r="BI617"/>
  <c r="BH617"/>
  <c r="BG617"/>
  <c r="BF617"/>
  <c r="T617"/>
  <c r="R617"/>
  <c r="P617"/>
  <c r="BI613"/>
  <c r="BH613"/>
  <c r="BG613"/>
  <c r="BF613"/>
  <c r="T613"/>
  <c r="R613"/>
  <c r="P613"/>
  <c r="BI610"/>
  <c r="BH610"/>
  <c r="BG610"/>
  <c r="BF610"/>
  <c r="T610"/>
  <c r="R610"/>
  <c r="P610"/>
  <c r="BI607"/>
  <c r="BH607"/>
  <c r="BG607"/>
  <c r="BF607"/>
  <c r="T607"/>
  <c r="R607"/>
  <c r="P607"/>
  <c r="BI603"/>
  <c r="BH603"/>
  <c r="BG603"/>
  <c r="BF603"/>
  <c r="T603"/>
  <c r="R603"/>
  <c r="P603"/>
  <c r="BI598"/>
  <c r="BH598"/>
  <c r="BG598"/>
  <c r="BF598"/>
  <c r="T598"/>
  <c r="R598"/>
  <c r="P598"/>
  <c r="BI595"/>
  <c r="BH595"/>
  <c r="BG595"/>
  <c r="BF595"/>
  <c r="T595"/>
  <c r="R595"/>
  <c r="P595"/>
  <c r="BI592"/>
  <c r="BH592"/>
  <c r="BG592"/>
  <c r="BF592"/>
  <c r="T592"/>
  <c r="R592"/>
  <c r="P592"/>
  <c r="BI582"/>
  <c r="BH582"/>
  <c r="BG582"/>
  <c r="BF582"/>
  <c r="T582"/>
  <c r="R582"/>
  <c r="P582"/>
  <c r="BI580"/>
  <c r="BH580"/>
  <c r="BG580"/>
  <c r="BF580"/>
  <c r="T580"/>
  <c r="R580"/>
  <c r="P580"/>
  <c r="BI570"/>
  <c r="BH570"/>
  <c r="BG570"/>
  <c r="BF570"/>
  <c r="T570"/>
  <c r="R570"/>
  <c r="P570"/>
  <c r="BI568"/>
  <c r="BH568"/>
  <c r="BG568"/>
  <c r="BF568"/>
  <c r="T568"/>
  <c r="R568"/>
  <c r="P568"/>
  <c r="BI558"/>
  <c r="BH558"/>
  <c r="BG558"/>
  <c r="BF558"/>
  <c r="T558"/>
  <c r="R558"/>
  <c r="P558"/>
  <c r="BI556"/>
  <c r="BH556"/>
  <c r="BG556"/>
  <c r="BF556"/>
  <c r="T556"/>
  <c r="R556"/>
  <c r="P556"/>
  <c r="BI546"/>
  <c r="BH546"/>
  <c r="BG546"/>
  <c r="BF546"/>
  <c r="T546"/>
  <c r="R546"/>
  <c r="P546"/>
  <c r="BI530"/>
  <c r="BH530"/>
  <c r="BG530"/>
  <c r="BF530"/>
  <c r="T530"/>
  <c r="R530"/>
  <c r="P530"/>
  <c r="BI522"/>
  <c r="BH522"/>
  <c r="BG522"/>
  <c r="BF522"/>
  <c r="T522"/>
  <c r="R522"/>
  <c r="P522"/>
  <c r="BI514"/>
  <c r="BH514"/>
  <c r="BG514"/>
  <c r="BF514"/>
  <c r="T514"/>
  <c r="R514"/>
  <c r="P514"/>
  <c r="BI506"/>
  <c r="BH506"/>
  <c r="BG506"/>
  <c r="BF506"/>
  <c r="T506"/>
  <c r="R506"/>
  <c r="P506"/>
  <c r="BI498"/>
  <c r="BH498"/>
  <c r="BG498"/>
  <c r="BF498"/>
  <c r="T498"/>
  <c r="R498"/>
  <c r="P498"/>
  <c r="BI492"/>
  <c r="BH492"/>
  <c r="BG492"/>
  <c r="BF492"/>
  <c r="T492"/>
  <c r="R492"/>
  <c r="P492"/>
  <c r="BI489"/>
  <c r="BH489"/>
  <c r="BG489"/>
  <c r="BF489"/>
  <c r="T489"/>
  <c r="R489"/>
  <c r="P489"/>
  <c r="BI483"/>
  <c r="BH483"/>
  <c r="BG483"/>
  <c r="BF483"/>
  <c r="T483"/>
  <c r="R483"/>
  <c r="P483"/>
  <c r="BI477"/>
  <c r="BH477"/>
  <c r="BG477"/>
  <c r="BF477"/>
  <c r="T477"/>
  <c r="R477"/>
  <c r="P477"/>
  <c r="BI471"/>
  <c r="BH471"/>
  <c r="BG471"/>
  <c r="BF471"/>
  <c r="T471"/>
  <c r="R471"/>
  <c r="P471"/>
  <c r="BI465"/>
  <c r="BH465"/>
  <c r="BG465"/>
  <c r="BF465"/>
  <c r="T465"/>
  <c r="R465"/>
  <c r="P465"/>
  <c r="BI441"/>
  <c r="BH441"/>
  <c r="BG441"/>
  <c r="BF441"/>
  <c r="T441"/>
  <c r="R441"/>
  <c r="P441"/>
  <c r="BI439"/>
  <c r="BH439"/>
  <c r="BG439"/>
  <c r="BF439"/>
  <c r="T439"/>
  <c r="R439"/>
  <c r="P439"/>
  <c r="BI433"/>
  <c r="BH433"/>
  <c r="BG433"/>
  <c r="BF433"/>
  <c r="T433"/>
  <c r="R433"/>
  <c r="P433"/>
  <c r="BI431"/>
  <c r="BH431"/>
  <c r="BG431"/>
  <c r="BF431"/>
  <c r="T431"/>
  <c r="R431"/>
  <c r="P431"/>
  <c r="BI416"/>
  <c r="BH416"/>
  <c r="BG416"/>
  <c r="BF416"/>
  <c r="T416"/>
  <c r="R416"/>
  <c r="P416"/>
  <c r="BI413"/>
  <c r="BH413"/>
  <c r="BG413"/>
  <c r="BF413"/>
  <c r="T413"/>
  <c r="R413"/>
  <c r="P413"/>
  <c r="BI407"/>
  <c r="BH407"/>
  <c r="BG407"/>
  <c r="BF407"/>
  <c r="T407"/>
  <c r="R407"/>
  <c r="P407"/>
  <c r="BI404"/>
  <c r="BH404"/>
  <c r="BG404"/>
  <c r="BF404"/>
  <c r="T404"/>
  <c r="R404"/>
  <c r="P404"/>
  <c r="BI396"/>
  <c r="BH396"/>
  <c r="BG396"/>
  <c r="BF396"/>
  <c r="T396"/>
  <c r="R396"/>
  <c r="P396"/>
  <c r="BI393"/>
  <c r="BH393"/>
  <c r="BG393"/>
  <c r="BF393"/>
  <c r="T393"/>
  <c r="R393"/>
  <c r="P393"/>
  <c r="BI389"/>
  <c r="BH389"/>
  <c r="BG389"/>
  <c r="BF389"/>
  <c r="T389"/>
  <c r="R389"/>
  <c r="P389"/>
  <c r="BI385"/>
  <c r="BH385"/>
  <c r="BG385"/>
  <c r="BF385"/>
  <c r="T385"/>
  <c r="R385"/>
  <c r="P385"/>
  <c r="BI379"/>
  <c r="BH379"/>
  <c r="BG379"/>
  <c r="BF379"/>
  <c r="T379"/>
  <c r="R379"/>
  <c r="P379"/>
  <c r="BI368"/>
  <c r="BH368"/>
  <c r="BG368"/>
  <c r="BF368"/>
  <c r="T368"/>
  <c r="R368"/>
  <c r="P368"/>
  <c r="BI352"/>
  <c r="BH352"/>
  <c r="BG352"/>
  <c r="BF352"/>
  <c r="T352"/>
  <c r="R352"/>
  <c r="P352"/>
  <c r="BI328"/>
  <c r="BH328"/>
  <c r="BG328"/>
  <c r="BF328"/>
  <c r="T328"/>
  <c r="T327"/>
  <c r="R328"/>
  <c r="R327"/>
  <c r="P328"/>
  <c r="P327"/>
  <c r="BI304"/>
  <c r="BH304"/>
  <c r="BG304"/>
  <c r="BF304"/>
  <c r="T304"/>
  <c r="T303"/>
  <c r="R304"/>
  <c r="R303"/>
  <c r="P304"/>
  <c r="P303"/>
  <c r="BI300"/>
  <c r="BH300"/>
  <c r="BG300"/>
  <c r="BF300"/>
  <c r="T300"/>
  <c r="R300"/>
  <c r="P300"/>
  <c r="BI277"/>
  <c r="BH277"/>
  <c r="BG277"/>
  <c r="BF277"/>
  <c r="T277"/>
  <c r="R277"/>
  <c r="P277"/>
  <c r="BI274"/>
  <c r="BH274"/>
  <c r="BG274"/>
  <c r="BF274"/>
  <c r="T274"/>
  <c r="R274"/>
  <c r="P274"/>
  <c r="BI248"/>
  <c r="BH248"/>
  <c r="BG248"/>
  <c r="BF248"/>
  <c r="T248"/>
  <c r="R248"/>
  <c r="P248"/>
  <c r="BI242"/>
  <c r="BH242"/>
  <c r="BG242"/>
  <c r="BF242"/>
  <c r="T242"/>
  <c r="R242"/>
  <c r="P242"/>
  <c r="BI236"/>
  <c r="BH236"/>
  <c r="BG236"/>
  <c r="BF236"/>
  <c r="T236"/>
  <c r="R236"/>
  <c r="P236"/>
  <c r="BI229"/>
  <c r="BH229"/>
  <c r="BG229"/>
  <c r="BF229"/>
  <c r="T229"/>
  <c r="R229"/>
  <c r="P229"/>
  <c r="BI223"/>
  <c r="BH223"/>
  <c r="BG223"/>
  <c r="BF223"/>
  <c r="T223"/>
  <c r="R223"/>
  <c r="P223"/>
  <c r="BI218"/>
  <c r="BH218"/>
  <c r="BG218"/>
  <c r="BF218"/>
  <c r="T218"/>
  <c r="R218"/>
  <c r="P218"/>
  <c r="BI208"/>
  <c r="BH208"/>
  <c r="BG208"/>
  <c r="BF208"/>
  <c r="T208"/>
  <c r="R208"/>
  <c r="P208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2"/>
  <c r="BH182"/>
  <c r="BG182"/>
  <c r="BF182"/>
  <c r="T182"/>
  <c r="R182"/>
  <c r="P182"/>
  <c r="BI158"/>
  <c r="BH158"/>
  <c r="BG158"/>
  <c r="BF158"/>
  <c r="T158"/>
  <c r="R158"/>
  <c r="P15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17"/>
  <c r="BH117"/>
  <c r="BG117"/>
  <c r="BF117"/>
  <c r="T117"/>
  <c r="R117"/>
  <c r="P117"/>
  <c r="BI107"/>
  <c r="BH107"/>
  <c r="BG107"/>
  <c r="BF107"/>
  <c r="T107"/>
  <c r="R107"/>
  <c r="P107"/>
  <c r="J99"/>
  <c r="F99"/>
  <c r="F97"/>
  <c r="E95"/>
  <c r="J58"/>
  <c r="F58"/>
  <c r="F56"/>
  <c r="E54"/>
  <c r="J26"/>
  <c r="E26"/>
  <c r="J100"/>
  <c r="J25"/>
  <c r="J20"/>
  <c r="E20"/>
  <c r="F100"/>
  <c r="J19"/>
  <c r="J14"/>
  <c r="J97"/>
  <c r="E7"/>
  <c r="E50"/>
  <c i="2" r="J39"/>
  <c r="J38"/>
  <c i="1" r="AY56"/>
  <c i="2" r="J37"/>
  <c i="1" r="AX56"/>
  <c i="2" r="BI644"/>
  <c r="BH644"/>
  <c r="BG644"/>
  <c r="BF644"/>
  <c r="T644"/>
  <c r="T643"/>
  <c r="R644"/>
  <c r="R643"/>
  <c r="P644"/>
  <c r="P643"/>
  <c r="BI640"/>
  <c r="BH640"/>
  <c r="BG640"/>
  <c r="BF640"/>
  <c r="T640"/>
  <c r="R640"/>
  <c r="P640"/>
  <c r="BI637"/>
  <c r="BH637"/>
  <c r="BG637"/>
  <c r="BF637"/>
  <c r="T637"/>
  <c r="R637"/>
  <c r="P637"/>
  <c r="BI633"/>
  <c r="BH633"/>
  <c r="BG633"/>
  <c r="BF633"/>
  <c r="T633"/>
  <c r="R633"/>
  <c r="P633"/>
  <c r="BI630"/>
  <c r="BH630"/>
  <c r="BG630"/>
  <c r="BF630"/>
  <c r="T630"/>
  <c r="R630"/>
  <c r="P630"/>
  <c r="BI627"/>
  <c r="BH627"/>
  <c r="BG627"/>
  <c r="BF627"/>
  <c r="T627"/>
  <c r="R627"/>
  <c r="P627"/>
  <c r="BI624"/>
  <c r="BH624"/>
  <c r="BG624"/>
  <c r="BF624"/>
  <c r="T624"/>
  <c r="R624"/>
  <c r="P624"/>
  <c r="BI620"/>
  <c r="BH620"/>
  <c r="BG620"/>
  <c r="BF620"/>
  <c r="T620"/>
  <c r="R620"/>
  <c r="P620"/>
  <c r="BI617"/>
  <c r="BH617"/>
  <c r="BG617"/>
  <c r="BF617"/>
  <c r="T617"/>
  <c r="R617"/>
  <c r="P617"/>
  <c r="BI614"/>
  <c r="BH614"/>
  <c r="BG614"/>
  <c r="BF614"/>
  <c r="T614"/>
  <c r="R614"/>
  <c r="P614"/>
  <c r="BI610"/>
  <c r="BH610"/>
  <c r="BG610"/>
  <c r="BF610"/>
  <c r="T610"/>
  <c r="R610"/>
  <c r="P610"/>
  <c r="BI604"/>
  <c r="BH604"/>
  <c r="BG604"/>
  <c r="BF604"/>
  <c r="T604"/>
  <c r="R604"/>
  <c r="P604"/>
  <c r="BI600"/>
  <c r="BH600"/>
  <c r="BG600"/>
  <c r="BF600"/>
  <c r="T600"/>
  <c r="R600"/>
  <c r="P600"/>
  <c r="BI596"/>
  <c r="BH596"/>
  <c r="BG596"/>
  <c r="BF596"/>
  <c r="T596"/>
  <c r="R596"/>
  <c r="P596"/>
  <c r="BI592"/>
  <c r="BH592"/>
  <c r="BG592"/>
  <c r="BF592"/>
  <c r="T592"/>
  <c r="R592"/>
  <c r="P592"/>
  <c r="BI588"/>
  <c r="BH588"/>
  <c r="BG588"/>
  <c r="BF588"/>
  <c r="T588"/>
  <c r="R588"/>
  <c r="P588"/>
  <c r="BI583"/>
  <c r="BH583"/>
  <c r="BG583"/>
  <c r="BF583"/>
  <c r="T583"/>
  <c r="R583"/>
  <c r="P583"/>
  <c r="BI580"/>
  <c r="BH580"/>
  <c r="BG580"/>
  <c r="BF580"/>
  <c r="T580"/>
  <c r="R580"/>
  <c r="P580"/>
  <c r="BI576"/>
  <c r="BH576"/>
  <c r="BG576"/>
  <c r="BF576"/>
  <c r="T576"/>
  <c r="R576"/>
  <c r="P576"/>
  <c r="BI572"/>
  <c r="BH572"/>
  <c r="BG572"/>
  <c r="BF572"/>
  <c r="T572"/>
  <c r="R572"/>
  <c r="P572"/>
  <c r="BI567"/>
  <c r="BH567"/>
  <c r="BG567"/>
  <c r="BF567"/>
  <c r="T567"/>
  <c r="R567"/>
  <c r="P567"/>
  <c r="BI564"/>
  <c r="BH564"/>
  <c r="BG564"/>
  <c r="BF564"/>
  <c r="T564"/>
  <c r="R564"/>
  <c r="P564"/>
  <c r="BI561"/>
  <c r="BH561"/>
  <c r="BG561"/>
  <c r="BF561"/>
  <c r="T561"/>
  <c r="R561"/>
  <c r="P561"/>
  <c r="BI557"/>
  <c r="BH557"/>
  <c r="BG557"/>
  <c r="BF557"/>
  <c r="T557"/>
  <c r="R557"/>
  <c r="P557"/>
  <c r="BI554"/>
  <c r="BH554"/>
  <c r="BG554"/>
  <c r="BF554"/>
  <c r="T554"/>
  <c r="R554"/>
  <c r="P554"/>
  <c r="BI551"/>
  <c r="BH551"/>
  <c r="BG551"/>
  <c r="BF551"/>
  <c r="T551"/>
  <c r="R551"/>
  <c r="P551"/>
  <c r="BI548"/>
  <c r="BH548"/>
  <c r="BG548"/>
  <c r="BF548"/>
  <c r="T548"/>
  <c r="R548"/>
  <c r="P548"/>
  <c r="BI545"/>
  <c r="BH545"/>
  <c r="BG545"/>
  <c r="BF545"/>
  <c r="T545"/>
  <c r="R545"/>
  <c r="P545"/>
  <c r="BI541"/>
  <c r="BH541"/>
  <c r="BG541"/>
  <c r="BF541"/>
  <c r="T541"/>
  <c r="R541"/>
  <c r="P541"/>
  <c r="BI525"/>
  <c r="BH525"/>
  <c r="BG525"/>
  <c r="BF525"/>
  <c r="T525"/>
  <c r="R525"/>
  <c r="P525"/>
  <c r="BI522"/>
  <c r="BH522"/>
  <c r="BG522"/>
  <c r="BF522"/>
  <c r="T522"/>
  <c r="R522"/>
  <c r="P522"/>
  <c r="BI517"/>
  <c r="BH517"/>
  <c r="BG517"/>
  <c r="BF517"/>
  <c r="T517"/>
  <c r="R517"/>
  <c r="P517"/>
  <c r="BI514"/>
  <c r="BH514"/>
  <c r="BG514"/>
  <c r="BF514"/>
  <c r="T514"/>
  <c r="R514"/>
  <c r="P514"/>
  <c r="BI507"/>
  <c r="BH507"/>
  <c r="BG507"/>
  <c r="BF507"/>
  <c r="T507"/>
  <c r="R507"/>
  <c r="P507"/>
  <c r="BI504"/>
  <c r="BH504"/>
  <c r="BG504"/>
  <c r="BF504"/>
  <c r="T504"/>
  <c r="R504"/>
  <c r="P504"/>
  <c r="BI499"/>
  <c r="BH499"/>
  <c r="BG499"/>
  <c r="BF499"/>
  <c r="T499"/>
  <c r="R499"/>
  <c r="P499"/>
  <c r="BI496"/>
  <c r="BH496"/>
  <c r="BG496"/>
  <c r="BF496"/>
  <c r="T496"/>
  <c r="R496"/>
  <c r="P496"/>
  <c r="BI491"/>
  <c r="BH491"/>
  <c r="BG491"/>
  <c r="BF491"/>
  <c r="T491"/>
  <c r="R491"/>
  <c r="P491"/>
  <c r="BI488"/>
  <c r="BH488"/>
  <c r="BG488"/>
  <c r="BF488"/>
  <c r="T488"/>
  <c r="R488"/>
  <c r="P488"/>
  <c r="BI483"/>
  <c r="BH483"/>
  <c r="BG483"/>
  <c r="BF483"/>
  <c r="T483"/>
  <c r="R483"/>
  <c r="P483"/>
  <c r="BI477"/>
  <c r="BH477"/>
  <c r="BG477"/>
  <c r="BF477"/>
  <c r="T477"/>
  <c r="T476"/>
  <c r="R477"/>
  <c r="R476"/>
  <c r="P477"/>
  <c r="P476"/>
  <c r="BI473"/>
  <c r="BH473"/>
  <c r="BG473"/>
  <c r="BF473"/>
  <c r="T473"/>
  <c r="R473"/>
  <c r="P473"/>
  <c r="BI468"/>
  <c r="BH468"/>
  <c r="BG468"/>
  <c r="BF468"/>
  <c r="T468"/>
  <c r="R468"/>
  <c r="P468"/>
  <c r="BI465"/>
  <c r="BH465"/>
  <c r="BG465"/>
  <c r="BF465"/>
  <c r="T465"/>
  <c r="R465"/>
  <c r="P465"/>
  <c r="BI460"/>
  <c r="BH460"/>
  <c r="BG460"/>
  <c r="BF460"/>
  <c r="T460"/>
  <c r="R460"/>
  <c r="P460"/>
  <c r="BI457"/>
  <c r="BH457"/>
  <c r="BG457"/>
  <c r="BF457"/>
  <c r="T457"/>
  <c r="R457"/>
  <c r="P457"/>
  <c r="BI452"/>
  <c r="BH452"/>
  <c r="BG452"/>
  <c r="BF452"/>
  <c r="T452"/>
  <c r="R452"/>
  <c r="P452"/>
  <c r="BI446"/>
  <c r="BH446"/>
  <c r="BG446"/>
  <c r="BF446"/>
  <c r="T446"/>
  <c r="R446"/>
  <c r="P446"/>
  <c r="BI441"/>
  <c r="BH441"/>
  <c r="BG441"/>
  <c r="BF441"/>
  <c r="T441"/>
  <c r="R441"/>
  <c r="P441"/>
  <c r="BI437"/>
  <c r="BH437"/>
  <c r="BG437"/>
  <c r="BF437"/>
  <c r="T437"/>
  <c r="R437"/>
  <c r="P437"/>
  <c r="BI432"/>
  <c r="BH432"/>
  <c r="BG432"/>
  <c r="BF432"/>
  <c r="T432"/>
  <c r="R432"/>
  <c r="P432"/>
  <c r="BI429"/>
  <c r="BH429"/>
  <c r="BG429"/>
  <c r="BF429"/>
  <c r="T429"/>
  <c r="R429"/>
  <c r="P429"/>
  <c r="BI424"/>
  <c r="BH424"/>
  <c r="BG424"/>
  <c r="BF424"/>
  <c r="T424"/>
  <c r="R424"/>
  <c r="P424"/>
  <c r="BI419"/>
  <c r="BH419"/>
  <c r="BG419"/>
  <c r="BF419"/>
  <c r="T419"/>
  <c r="R419"/>
  <c r="P419"/>
  <c r="BI414"/>
  <c r="BH414"/>
  <c r="BG414"/>
  <c r="BF414"/>
  <c r="T414"/>
  <c r="R414"/>
  <c r="P414"/>
  <c r="BI406"/>
  <c r="BH406"/>
  <c r="BG406"/>
  <c r="BF406"/>
  <c r="T406"/>
  <c r="R406"/>
  <c r="P406"/>
  <c r="BI401"/>
  <c r="BH401"/>
  <c r="BG401"/>
  <c r="BF401"/>
  <c r="T401"/>
  <c r="R401"/>
  <c r="P401"/>
  <c r="BI396"/>
  <c r="BH396"/>
  <c r="BG396"/>
  <c r="BF396"/>
  <c r="T396"/>
  <c r="R396"/>
  <c r="P396"/>
  <c r="BI391"/>
  <c r="BH391"/>
  <c r="BG391"/>
  <c r="BF391"/>
  <c r="T391"/>
  <c r="R391"/>
  <c r="P391"/>
  <c r="BI384"/>
  <c r="BH384"/>
  <c r="BG384"/>
  <c r="BF384"/>
  <c r="T384"/>
  <c r="T383"/>
  <c r="T382"/>
  <c r="R384"/>
  <c r="R383"/>
  <c r="R382"/>
  <c r="P384"/>
  <c r="P383"/>
  <c r="P382"/>
  <c r="BI378"/>
  <c r="BH378"/>
  <c r="BG378"/>
  <c r="BF378"/>
  <c r="T378"/>
  <c r="R378"/>
  <c r="P378"/>
  <c r="BI374"/>
  <c r="BH374"/>
  <c r="BG374"/>
  <c r="BF374"/>
  <c r="T374"/>
  <c r="R374"/>
  <c r="P374"/>
  <c r="BI371"/>
  <c r="BH371"/>
  <c r="BG371"/>
  <c r="BF371"/>
  <c r="T371"/>
  <c r="R371"/>
  <c r="P371"/>
  <c r="BI367"/>
  <c r="BH367"/>
  <c r="BG367"/>
  <c r="BF367"/>
  <c r="T367"/>
  <c r="R367"/>
  <c r="P367"/>
  <c r="BI364"/>
  <c r="BH364"/>
  <c r="BG364"/>
  <c r="BF364"/>
  <c r="T364"/>
  <c r="R364"/>
  <c r="P364"/>
  <c r="BI360"/>
  <c r="BH360"/>
  <c r="BG360"/>
  <c r="BF360"/>
  <c r="T360"/>
  <c r="R360"/>
  <c r="P360"/>
  <c r="BI355"/>
  <c r="BH355"/>
  <c r="BG355"/>
  <c r="BF355"/>
  <c r="T355"/>
  <c r="R355"/>
  <c r="P355"/>
  <c r="BI336"/>
  <c r="BH336"/>
  <c r="BG336"/>
  <c r="BF336"/>
  <c r="T336"/>
  <c r="R336"/>
  <c r="P336"/>
  <c r="BI331"/>
  <c r="BH331"/>
  <c r="BG331"/>
  <c r="BF331"/>
  <c r="T331"/>
  <c r="R331"/>
  <c r="P331"/>
  <c r="BI327"/>
  <c r="BH327"/>
  <c r="BG327"/>
  <c r="BF327"/>
  <c r="T327"/>
  <c r="R327"/>
  <c r="P327"/>
  <c r="BI321"/>
  <c r="BH321"/>
  <c r="BG321"/>
  <c r="BF321"/>
  <c r="T321"/>
  <c r="R321"/>
  <c r="P321"/>
  <c r="BI315"/>
  <c r="BH315"/>
  <c r="BG315"/>
  <c r="BF315"/>
  <c r="T315"/>
  <c r="R315"/>
  <c r="P315"/>
  <c r="BI309"/>
  <c r="BH309"/>
  <c r="BG309"/>
  <c r="BF309"/>
  <c r="T309"/>
  <c r="R309"/>
  <c r="P309"/>
  <c r="BI304"/>
  <c r="BH304"/>
  <c r="BG304"/>
  <c r="BF304"/>
  <c r="T304"/>
  <c r="R304"/>
  <c r="P304"/>
  <c r="BI299"/>
  <c r="BH299"/>
  <c r="BG299"/>
  <c r="BF299"/>
  <c r="T299"/>
  <c r="R299"/>
  <c r="P299"/>
  <c r="BI294"/>
  <c r="BH294"/>
  <c r="BG294"/>
  <c r="BF294"/>
  <c r="T294"/>
  <c r="R294"/>
  <c r="P294"/>
  <c r="BI282"/>
  <c r="BH282"/>
  <c r="BG282"/>
  <c r="BF282"/>
  <c r="T282"/>
  <c r="R282"/>
  <c r="P282"/>
  <c r="BI268"/>
  <c r="BH268"/>
  <c r="BG268"/>
  <c r="BF268"/>
  <c r="T268"/>
  <c r="R268"/>
  <c r="P268"/>
  <c r="BI257"/>
  <c r="BH257"/>
  <c r="BG257"/>
  <c r="BF257"/>
  <c r="T257"/>
  <c r="R257"/>
  <c r="P257"/>
  <c r="BI243"/>
  <c r="BH243"/>
  <c r="BG243"/>
  <c r="BF243"/>
  <c r="T243"/>
  <c r="R243"/>
  <c r="P243"/>
  <c r="BI230"/>
  <c r="BH230"/>
  <c r="BG230"/>
  <c r="BF230"/>
  <c r="T230"/>
  <c r="R230"/>
  <c r="P230"/>
  <c r="BI224"/>
  <c r="BH224"/>
  <c r="BG224"/>
  <c r="BF224"/>
  <c r="T224"/>
  <c r="R224"/>
  <c r="P224"/>
  <c r="BI219"/>
  <c r="BH219"/>
  <c r="BG219"/>
  <c r="BF219"/>
  <c r="T219"/>
  <c r="R219"/>
  <c r="P219"/>
  <c r="BI205"/>
  <c r="BH205"/>
  <c r="BG205"/>
  <c r="BF205"/>
  <c r="T205"/>
  <c r="R205"/>
  <c r="P205"/>
  <c r="BI199"/>
  <c r="BH199"/>
  <c r="BG199"/>
  <c r="BF199"/>
  <c r="T199"/>
  <c r="R199"/>
  <c r="P199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5"/>
  <c r="BH145"/>
  <c r="BG145"/>
  <c r="BF145"/>
  <c r="T145"/>
  <c r="R145"/>
  <c r="P145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1"/>
  <c r="BH121"/>
  <c r="BG121"/>
  <c r="BF121"/>
  <c r="T121"/>
  <c r="R121"/>
  <c r="P121"/>
  <c r="J113"/>
  <c r="F113"/>
  <c r="F111"/>
  <c r="E109"/>
  <c r="J58"/>
  <c r="F58"/>
  <c r="F56"/>
  <c r="E54"/>
  <c r="J26"/>
  <c r="E26"/>
  <c r="J59"/>
  <c r="J25"/>
  <c r="J20"/>
  <c r="E20"/>
  <c r="F114"/>
  <c r="J19"/>
  <c r="J14"/>
  <c r="J111"/>
  <c r="E7"/>
  <c r="E50"/>
  <c i="1" r="L50"/>
  <c r="AM50"/>
  <c r="AM49"/>
  <c r="L49"/>
  <c r="AM47"/>
  <c r="L47"/>
  <c r="L45"/>
  <c r="L44"/>
  <c i="2" r="J414"/>
  <c r="BK604"/>
  <c r="J600"/>
  <c r="J517"/>
  <c r="BK414"/>
  <c r="J268"/>
  <c r="BK522"/>
  <c r="J504"/>
  <c r="J336"/>
  <c r="J183"/>
  <c r="BK548"/>
  <c r="J190"/>
  <c i="3" r="BK248"/>
  <c r="BK626"/>
  <c r="BK556"/>
  <c r="J580"/>
  <c r="J393"/>
  <c r="J433"/>
  <c i="4" r="BK215"/>
  <c r="BK103"/>
  <c r="J202"/>
  <c i="2" r="BK610"/>
  <c r="J406"/>
  <c r="J125"/>
  <c r="BK580"/>
  <c r="J627"/>
  <c r="BK355"/>
  <c r="BK159"/>
  <c r="BK419"/>
  <c r="BK299"/>
  <c r="BK125"/>
  <c r="BK183"/>
  <c i="3" r="J379"/>
  <c r="J107"/>
  <c r="BK613"/>
  <c r="J592"/>
  <c r="J477"/>
  <c r="J182"/>
  <c i="4" r="BK288"/>
  <c r="J161"/>
  <c r="BK212"/>
  <c r="J350"/>
  <c r="BK265"/>
  <c i="2" r="BK600"/>
  <c r="BK132"/>
  <c r="J620"/>
  <c r="J630"/>
  <c r="J567"/>
  <c r="J473"/>
  <c r="J230"/>
  <c r="BK371"/>
  <c r="J378"/>
  <c r="J315"/>
  <c r="BK617"/>
  <c r="BK401"/>
  <c r="J391"/>
  <c r="BK139"/>
  <c i="3" r="J130"/>
  <c r="BK582"/>
  <c r="BK634"/>
  <c r="BK603"/>
  <c r="BK407"/>
  <c r="J483"/>
  <c i="4" r="BK252"/>
  <c r="BK109"/>
  <c i="2" r="J583"/>
  <c r="J364"/>
  <c r="J561"/>
  <c r="J243"/>
  <c r="BK336"/>
  <c i="3" r="BK607"/>
  <c r="BK277"/>
  <c r="J492"/>
  <c i="4" r="BK360"/>
  <c r="J212"/>
  <c r="BK353"/>
  <c r="J131"/>
  <c r="BK111"/>
  <c i="2" r="BK163"/>
  <c r="BK488"/>
  <c r="BK545"/>
  <c r="J304"/>
  <c r="BK460"/>
  <c i="3" r="J617"/>
  <c r="BK193"/>
  <c r="J189"/>
  <c i="4" r="BK137"/>
  <c r="J163"/>
  <c i="2" r="J224"/>
  <c r="J491"/>
  <c i="3" r="BK570"/>
  <c r="J603"/>
  <c r="BK208"/>
  <c i="4" r="J204"/>
  <c r="BK169"/>
  <c i="2" r="J551"/>
  <c r="J128"/>
  <c r="BK121"/>
  <c r="BK205"/>
  <c i="3" r="BK568"/>
  <c r="BK218"/>
  <c r="J530"/>
  <c r="BK483"/>
  <c r="J582"/>
  <c r="BK352"/>
  <c i="4" r="J129"/>
  <c r="BK308"/>
  <c r="J281"/>
  <c r="BK194"/>
  <c r="BK295"/>
  <c r="BK117"/>
  <c r="BK177"/>
  <c i="2" r="J441"/>
  <c r="J159"/>
  <c r="BK525"/>
  <c r="BK321"/>
  <c r="J132"/>
  <c r="J465"/>
  <c r="J166"/>
  <c i="3" r="BK126"/>
  <c r="J126"/>
  <c r="BK379"/>
  <c r="BK117"/>
  <c r="BK328"/>
  <c r="BK617"/>
  <c r="J328"/>
  <c r="BK492"/>
  <c i="4" r="BK278"/>
  <c r="J185"/>
  <c r="BK329"/>
  <c r="J265"/>
  <c r="BK234"/>
  <c i="2" r="J617"/>
  <c r="BK190"/>
  <c r="BK446"/>
  <c r="J309"/>
  <c r="BK624"/>
  <c r="J592"/>
  <c r="J496"/>
  <c r="BK384"/>
  <c r="J514"/>
  <c r="BK465"/>
  <c r="J187"/>
  <c r="J522"/>
  <c i="3" r="J626"/>
  <c r="BK185"/>
  <c r="BK389"/>
  <c r="J304"/>
  <c r="J623"/>
  <c r="J607"/>
  <c r="BK158"/>
  <c i="4" r="J153"/>
  <c r="BK342"/>
  <c r="BK131"/>
  <c r="BK161"/>
  <c i="2" r="J557"/>
  <c r="BK187"/>
  <c r="J499"/>
  <c r="BK572"/>
  <c r="J401"/>
  <c r="BK315"/>
  <c r="BK517"/>
  <c r="J452"/>
  <c r="BK170"/>
  <c i="3" r="BK623"/>
  <c r="BK431"/>
  <c r="J229"/>
  <c r="BK558"/>
  <c r="J274"/>
  <c r="BK416"/>
  <c r="BK404"/>
  <c i="4" r="J336"/>
  <c r="J234"/>
  <c r="BK366"/>
  <c r="J194"/>
  <c r="J377"/>
  <c r="J109"/>
  <c i="2" r="J541"/>
  <c r="J170"/>
  <c r="BK564"/>
  <c r="BK391"/>
  <c r="J477"/>
  <c r="BK360"/>
  <c r="J460"/>
  <c r="BK468"/>
  <c r="BK230"/>
  <c r="J588"/>
  <c r="J384"/>
  <c r="J175"/>
  <c i="3" r="BK441"/>
  <c r="J134"/>
  <c r="J396"/>
  <c r="J498"/>
  <c r="J248"/>
  <c r="J514"/>
  <c i="4" r="J308"/>
  <c r="BK202"/>
  <c r="J245"/>
  <c i="2" r="BK477"/>
  <c r="BK514"/>
  <c r="BK166"/>
  <c r="BK424"/>
  <c r="J194"/>
  <c i="3" r="J416"/>
  <c r="J630"/>
  <c r="BK274"/>
  <c r="BK123"/>
  <c r="J598"/>
  <c r="BK489"/>
  <c r="BK630"/>
  <c r="BK598"/>
  <c r="J568"/>
  <c r="BK396"/>
  <c r="BK498"/>
  <c r="BK393"/>
  <c i="4" r="J278"/>
  <c r="J103"/>
  <c r="J224"/>
  <c r="BK179"/>
  <c r="J238"/>
  <c r="J139"/>
  <c r="BK257"/>
  <c r="BK373"/>
  <c r="J179"/>
  <c i="2" r="BK551"/>
  <c r="J432"/>
  <c r="BK592"/>
  <c r="J360"/>
  <c r="BK507"/>
  <c r="BK219"/>
  <c r="BK331"/>
  <c r="J145"/>
  <c i="3" r="J522"/>
  <c r="BK385"/>
  <c r="J123"/>
  <c r="J413"/>
  <c r="J236"/>
  <c r="J465"/>
  <c r="J441"/>
  <c i="4" r="BK350"/>
  <c r="BK171"/>
  <c r="J353"/>
  <c r="BK145"/>
  <c r="BK187"/>
  <c r="J360"/>
  <c i="2" r="BK588"/>
  <c r="BK640"/>
  <c r="BK596"/>
  <c r="BK432"/>
  <c r="J545"/>
  <c r="J321"/>
  <c i="3" r="BK620"/>
  <c r="BK300"/>
  <c r="J570"/>
  <c r="J242"/>
  <c r="BK182"/>
  <c r="BK514"/>
  <c r="BK107"/>
  <c i="4" r="J326"/>
  <c r="J221"/>
  <c r="BK95"/>
  <c r="J137"/>
  <c r="J196"/>
  <c r="J111"/>
  <c r="BK163"/>
  <c i="2" r="BK576"/>
  <c r="BK180"/>
  <c r="J135"/>
  <c r="J576"/>
  <c r="J205"/>
  <c r="BK554"/>
  <c r="BK457"/>
  <c r="J156"/>
  <c r="BK268"/>
  <c r="J483"/>
  <c r="BK282"/>
  <c r="J580"/>
  <c r="J468"/>
  <c r="BK156"/>
  <c i="3" r="J558"/>
  <c r="J389"/>
  <c r="BK471"/>
  <c r="BK223"/>
  <c r="BK506"/>
  <c i="4" r="BK336"/>
  <c r="BK147"/>
  <c r="J169"/>
  <c r="BK153"/>
  <c i="2" r="J507"/>
  <c r="J139"/>
  <c r="BK627"/>
  <c r="J604"/>
  <c r="J446"/>
  <c r="BK151"/>
  <c r="BK491"/>
  <c r="J367"/>
  <c r="BK243"/>
  <c r="BK583"/>
  <c r="BK327"/>
  <c i="3" r="BK595"/>
  <c r="J300"/>
  <c r="J404"/>
  <c r="BK368"/>
  <c r="BK546"/>
  <c r="J277"/>
  <c i="4" r="J363"/>
  <c r="BK210"/>
  <c r="J252"/>
  <c r="J95"/>
  <c r="J171"/>
  <c r="J187"/>
  <c i="2" r="J437"/>
  <c r="J644"/>
  <c r="J457"/>
  <c r="BK224"/>
  <c r="BK620"/>
  <c r="BK541"/>
  <c r="BK175"/>
  <c r="J199"/>
  <c r="BK441"/>
  <c r="J355"/>
  <c r="J163"/>
  <c r="BK406"/>
  <c r="J282"/>
  <c i="3" r="BK580"/>
  <c r="BK242"/>
  <c r="J610"/>
  <c r="J439"/>
  <c r="J158"/>
  <c r="BK522"/>
  <c i="4" r="BK302"/>
  <c r="J145"/>
  <c i="2" r="J151"/>
  <c r="BK304"/>
  <c r="BK437"/>
  <c r="J525"/>
  <c r="BK135"/>
  <c i="3" r="J223"/>
  <c r="J634"/>
  <c r="BK433"/>
  <c i="2" r="BK483"/>
  <c r="J548"/>
  <c r="J327"/>
  <c r="J121"/>
  <c r="BK374"/>
  <c r="BK614"/>
  <c r="BK429"/>
  <c i="3" r="BK477"/>
  <c r="J352"/>
  <c r="BK413"/>
  <c i="4" r="J295"/>
  <c r="J314"/>
  <c r="BK196"/>
  <c i="2" r="BK633"/>
  <c r="BK473"/>
  <c r="J374"/>
  <c r="BK496"/>
  <c i="3" r="J117"/>
  <c r="BK130"/>
  <c i="4" r="BK326"/>
  <c r="BK155"/>
  <c r="J155"/>
  <c i="2" r="BK561"/>
  <c r="J637"/>
  <c r="BK499"/>
  <c r="J488"/>
  <c r="J572"/>
  <c r="BK378"/>
  <c i="3" r="J208"/>
  <c r="BK236"/>
  <c i="4" r="J101"/>
  <c r="J342"/>
  <c i="2" r="J633"/>
  <c r="BK364"/>
  <c r="BK294"/>
  <c i="3" r="BK304"/>
  <c r="BK439"/>
  <c i="4" r="BK281"/>
  <c r="BK123"/>
  <c r="J369"/>
  <c r="BK185"/>
  <c r="J288"/>
  <c i="2" r="BK199"/>
  <c r="BK557"/>
  <c r="BK194"/>
  <c r="J424"/>
  <c i="3" r="J407"/>
  <c r="BK610"/>
  <c i="4" r="J366"/>
  <c r="BK204"/>
  <c r="J117"/>
  <c r="BK272"/>
  <c i="2" r="J596"/>
  <c r="BK128"/>
  <c i="3" r="J489"/>
  <c r="J193"/>
  <c r="J506"/>
  <c r="J431"/>
  <c i="4" r="J320"/>
  <c r="BK363"/>
  <c r="J123"/>
  <c i="2" r="J554"/>
  <c i="1" r="AS55"/>
  <c i="2" r="BK396"/>
  <c r="J429"/>
  <c r="J624"/>
  <c r="BK309"/>
  <c i="3" r="J185"/>
  <c r="BK134"/>
  <c i="4" r="BK377"/>
  <c r="J210"/>
  <c r="BK320"/>
  <c i="2" r="J640"/>
  <c r="J299"/>
  <c r="J180"/>
  <c r="J331"/>
  <c r="BK567"/>
  <c i="3" r="J546"/>
  <c r="J218"/>
  <c i="4" r="BK224"/>
  <c r="BK139"/>
  <c r="BK245"/>
  <c r="J147"/>
  <c i="2" r="BK367"/>
  <c r="BK630"/>
  <c r="J396"/>
  <c r="BK145"/>
  <c r="BK257"/>
  <c r="BK504"/>
  <c r="J371"/>
  <c i="3" r="BK530"/>
  <c r="BK592"/>
  <c r="J471"/>
  <c i="4" r="J373"/>
  <c r="J257"/>
  <c i="2" r="BK644"/>
  <c r="J294"/>
  <c i="3" r="J556"/>
  <c r="J385"/>
  <c r="BK229"/>
  <c i="4" r="J329"/>
  <c r="BK314"/>
  <c r="J177"/>
  <c r="BK221"/>
  <c i="2" r="J614"/>
  <c r="BK637"/>
  <c r="J610"/>
  <c r="J257"/>
  <c r="J564"/>
  <c i="3" r="J613"/>
  <c r="J368"/>
  <c r="J620"/>
  <c i="4" r="BK238"/>
  <c r="J272"/>
  <c r="J215"/>
  <c r="BK101"/>
  <c i="2" r="BK452"/>
  <c r="J419"/>
  <c r="J219"/>
  <c i="3" r="BK189"/>
  <c r="BK465"/>
  <c r="J595"/>
  <c i="4" r="BK369"/>
  <c r="BK129"/>
  <c r="J302"/>
  <c i="2" l="1" r="BK138"/>
  <c r="J138"/>
  <c r="J67"/>
  <c r="P169"/>
  <c r="BK193"/>
  <c r="J193"/>
  <c r="J69"/>
  <c r="R293"/>
  <c r="BK335"/>
  <c r="J335"/>
  <c r="J72"/>
  <c r="T359"/>
  <c r="R390"/>
  <c r="BK440"/>
  <c r="J440"/>
  <c r="J79"/>
  <c r="P451"/>
  <c r="R482"/>
  <c r="BK563"/>
  <c r="J563"/>
  <c r="J85"/>
  <c r="R571"/>
  <c r="R570"/>
  <c r="BK595"/>
  <c r="J595"/>
  <c r="J90"/>
  <c r="R609"/>
  <c r="T623"/>
  <c i="3" r="R106"/>
  <c r="T133"/>
  <c r="T464"/>
  <c r="R545"/>
  <c r="P602"/>
  <c i="2" r="BK293"/>
  <c r="J293"/>
  <c r="J70"/>
  <c r="R314"/>
  <c r="T335"/>
  <c r="T390"/>
  <c r="P440"/>
  <c r="T451"/>
  <c r="BK540"/>
  <c r="J540"/>
  <c r="J84"/>
  <c r="BK571"/>
  <c r="J571"/>
  <c r="J87"/>
  <c r="T587"/>
  <c r="BK609"/>
  <c r="R623"/>
  <c i="3" r="BK106"/>
  <c r="J106"/>
  <c r="J66"/>
  <c r="BK192"/>
  <c r="J192"/>
  <c r="J68"/>
  <c r="BK388"/>
  <c r="J388"/>
  <c r="J72"/>
  <c r="R464"/>
  <c i="4" r="P94"/>
  <c i="2" r="P120"/>
  <c r="R138"/>
  <c r="T193"/>
  <c r="P314"/>
  <c r="R335"/>
  <c r="BK413"/>
  <c r="J413"/>
  <c r="J78"/>
  <c r="R440"/>
  <c r="R451"/>
  <c r="P540"/>
  <c r="P563"/>
  <c r="T563"/>
  <c r="BK587"/>
  <c r="J587"/>
  <c r="J89"/>
  <c r="P595"/>
  <c r="BK623"/>
  <c r="J623"/>
  <c r="J93"/>
  <c r="P636"/>
  <c i="3" r="BK133"/>
  <c r="J133"/>
  <c r="J67"/>
  <c r="P192"/>
  <c r="P388"/>
  <c r="P464"/>
  <c r="R491"/>
  <c r="P545"/>
  <c r="BK594"/>
  <c r="J594"/>
  <c r="J76"/>
  <c r="BK602"/>
  <c r="P616"/>
  <c i="4" r="R94"/>
  <c r="R237"/>
  <c r="R359"/>
  <c r="R358"/>
  <c i="2" r="R120"/>
  <c r="T138"/>
  <c r="P193"/>
  <c r="T293"/>
  <c r="P335"/>
  <c r="P359"/>
  <c r="BK390"/>
  <c r="P413"/>
  <c r="T440"/>
  <c r="BK482"/>
  <c r="J482"/>
  <c r="J83"/>
  <c r="R540"/>
  <c r="P571"/>
  <c r="P570"/>
  <c r="R587"/>
  <c r="T595"/>
  <c r="P623"/>
  <c r="T636"/>
  <c i="3" r="P133"/>
  <c r="R133"/>
  <c r="BK464"/>
  <c r="J464"/>
  <c r="J73"/>
  <c r="T491"/>
  <c r="P594"/>
  <c r="BK616"/>
  <c r="J616"/>
  <c r="J79"/>
  <c i="4" r="T94"/>
  <c r="BK237"/>
  <c r="J237"/>
  <c r="J66"/>
  <c r="BK359"/>
  <c r="J359"/>
  <c r="J68"/>
  <c i="2" r="P138"/>
  <c r="R169"/>
  <c r="T169"/>
  <c r="BK314"/>
  <c r="J314"/>
  <c r="J71"/>
  <c r="R359"/>
  <c r="R413"/>
  <c r="T482"/>
  <c r="R563"/>
  <c r="P609"/>
  <c r="P608"/>
  <c r="R636"/>
  <c i="3" r="T106"/>
  <c r="T192"/>
  <c r="R388"/>
  <c r="R351"/>
  <c r="BK491"/>
  <c r="J491"/>
  <c r="J74"/>
  <c r="BK545"/>
  <c r="J545"/>
  <c r="J75"/>
  <c r="T594"/>
  <c r="T602"/>
  <c r="T616"/>
  <c i="4" r="BK94"/>
  <c r="BK93"/>
  <c r="J93"/>
  <c r="J64"/>
  <c r="P237"/>
  <c r="T359"/>
  <c r="T358"/>
  <c i="2" r="BK120"/>
  <c r="J120"/>
  <c r="J66"/>
  <c r="T120"/>
  <c r="BK169"/>
  <c r="J169"/>
  <c r="J68"/>
  <c r="R193"/>
  <c r="P293"/>
  <c r="T314"/>
  <c r="BK359"/>
  <c r="J359"/>
  <c r="J73"/>
  <c r="P390"/>
  <c r="P389"/>
  <c r="T413"/>
  <c r="BK451"/>
  <c r="J451"/>
  <c r="J80"/>
  <c r="P482"/>
  <c r="P481"/>
  <c r="T540"/>
  <c r="T571"/>
  <c r="T570"/>
  <c r="P587"/>
  <c r="P586"/>
  <c r="R595"/>
  <c r="T609"/>
  <c r="T608"/>
  <c r="BK636"/>
  <c r="J636"/>
  <c r="J94"/>
  <c i="3" r="P106"/>
  <c r="P105"/>
  <c r="R192"/>
  <c r="T388"/>
  <c r="T351"/>
  <c r="P491"/>
  <c r="T545"/>
  <c r="R594"/>
  <c r="R602"/>
  <c r="R616"/>
  <c i="4" r="T237"/>
  <c r="P359"/>
  <c r="P358"/>
  <c i="2" r="BK643"/>
  <c r="J643"/>
  <c r="J95"/>
  <c i="3" r="BK351"/>
  <c r="J351"/>
  <c r="J71"/>
  <c i="2" r="BK476"/>
  <c r="J476"/>
  <c r="J81"/>
  <c i="3" r="BK629"/>
  <c r="J629"/>
  <c r="J80"/>
  <c r="BK633"/>
  <c r="J633"/>
  <c r="J81"/>
  <c r="BK303"/>
  <c r="J303"/>
  <c r="J69"/>
  <c i="4" r="BK376"/>
  <c r="J376"/>
  <c r="J70"/>
  <c i="2" r="BK383"/>
  <c r="J383"/>
  <c r="J75"/>
  <c i="3" r="BK327"/>
  <c r="J327"/>
  <c r="J70"/>
  <c i="4" r="BK372"/>
  <c r="J372"/>
  <c r="J69"/>
  <c i="3" r="BK105"/>
  <c r="J105"/>
  <c r="J65"/>
  <c i="4" r="J59"/>
  <c r="BE95"/>
  <c r="BE103"/>
  <c r="BE131"/>
  <c r="BE185"/>
  <c r="BE210"/>
  <c r="BE224"/>
  <c r="BE281"/>
  <c r="BE366"/>
  <c r="BE373"/>
  <c r="BE109"/>
  <c r="BE145"/>
  <c r="BE153"/>
  <c r="BE163"/>
  <c r="BE169"/>
  <c r="BE171"/>
  <c r="BE179"/>
  <c r="BE202"/>
  <c r="BE212"/>
  <c r="BE234"/>
  <c r="BE278"/>
  <c r="BE336"/>
  <c r="BE342"/>
  <c r="BE363"/>
  <c r="BE369"/>
  <c r="BE377"/>
  <c r="F59"/>
  <c r="J86"/>
  <c r="BE111"/>
  <c r="BE177"/>
  <c r="BE215"/>
  <c r="BE221"/>
  <c r="BE245"/>
  <c r="BE252"/>
  <c r="BE288"/>
  <c r="BE295"/>
  <c r="BE302"/>
  <c r="BE326"/>
  <c r="BE101"/>
  <c r="BE117"/>
  <c r="BE161"/>
  <c r="BE238"/>
  <c i="3" r="J602"/>
  <c r="J78"/>
  <c i="4" r="E50"/>
  <c r="BE123"/>
  <c r="BE129"/>
  <c r="BE147"/>
  <c r="BE187"/>
  <c r="BE194"/>
  <c r="BE257"/>
  <c r="BE265"/>
  <c r="BE314"/>
  <c r="BE320"/>
  <c r="BE353"/>
  <c r="BE360"/>
  <c r="BE137"/>
  <c r="BE139"/>
  <c r="BE155"/>
  <c r="BE196"/>
  <c r="BE204"/>
  <c r="BE272"/>
  <c r="BE308"/>
  <c r="BE329"/>
  <c r="BE350"/>
  <c i="3" r="BE389"/>
  <c r="BE404"/>
  <c r="BE416"/>
  <c r="BE471"/>
  <c r="BE530"/>
  <c i="2" r="BK119"/>
  <c r="J119"/>
  <c r="J65"/>
  <c r="J390"/>
  <c r="J77"/>
  <c i="3" r="BE123"/>
  <c r="BE158"/>
  <c r="BE242"/>
  <c r="BE274"/>
  <c r="BE304"/>
  <c r="BE379"/>
  <c r="BE431"/>
  <c r="BE439"/>
  <c r="BE441"/>
  <c r="BE483"/>
  <c r="BE570"/>
  <c r="BE580"/>
  <c r="BE582"/>
  <c r="BE603"/>
  <c r="BE607"/>
  <c r="BE617"/>
  <c i="2" r="J609"/>
  <c r="J92"/>
  <c i="3" r="J59"/>
  <c r="BE134"/>
  <c r="BE208"/>
  <c r="BE218"/>
  <c r="BE229"/>
  <c r="BE236"/>
  <c r="BE300"/>
  <c r="BE492"/>
  <c r="BE568"/>
  <c r="E91"/>
  <c r="BE107"/>
  <c r="BE182"/>
  <c r="BE189"/>
  <c r="BE223"/>
  <c r="BE248"/>
  <c r="BE393"/>
  <c r="BE465"/>
  <c r="BE477"/>
  <c r="BE498"/>
  <c r="BE514"/>
  <c r="BE522"/>
  <c r="BE592"/>
  <c r="BE623"/>
  <c r="BE630"/>
  <c r="BE634"/>
  <c r="J56"/>
  <c r="F59"/>
  <c r="BE117"/>
  <c r="BE126"/>
  <c r="BE328"/>
  <c r="BE368"/>
  <c r="BE546"/>
  <c r="BE595"/>
  <c r="BE626"/>
  <c i="2" r="BK481"/>
  <c r="J481"/>
  <c r="J82"/>
  <c i="3" r="BE130"/>
  <c r="BE185"/>
  <c r="BE193"/>
  <c r="BE277"/>
  <c r="BE352"/>
  <c r="BE385"/>
  <c r="BE396"/>
  <c r="BE407"/>
  <c r="BE413"/>
  <c r="BE433"/>
  <c r="BE489"/>
  <c r="BE506"/>
  <c r="BE556"/>
  <c r="BE558"/>
  <c r="BE598"/>
  <c r="BE610"/>
  <c r="BE613"/>
  <c r="BE620"/>
  <c i="2" r="J114"/>
  <c r="BE121"/>
  <c r="BE180"/>
  <c r="BE199"/>
  <c r="BE230"/>
  <c r="BE257"/>
  <c r="BE268"/>
  <c r="BE282"/>
  <c r="BE315"/>
  <c r="BE360"/>
  <c r="BE367"/>
  <c r="BE401"/>
  <c r="BE419"/>
  <c r="BE432"/>
  <c r="BE457"/>
  <c r="BE507"/>
  <c r="BE522"/>
  <c r="BE541"/>
  <c r="BE548"/>
  <c r="BE554"/>
  <c r="BE592"/>
  <c r="BE132"/>
  <c r="BE151"/>
  <c r="BE175"/>
  <c r="BE224"/>
  <c r="BE309"/>
  <c r="BE336"/>
  <c r="BE371"/>
  <c r="BE374"/>
  <c r="BE396"/>
  <c r="BE414"/>
  <c r="BE437"/>
  <c r="BE452"/>
  <c r="BE473"/>
  <c r="BE483"/>
  <c r="BE525"/>
  <c r="J56"/>
  <c r="E105"/>
  <c r="BE125"/>
  <c r="BE384"/>
  <c r="BE391"/>
  <c r="BE429"/>
  <c r="BE441"/>
  <c r="BE465"/>
  <c r="BE477"/>
  <c r="BE488"/>
  <c r="BE514"/>
  <c r="F59"/>
  <c r="BE135"/>
  <c r="BE139"/>
  <c r="BE159"/>
  <c r="BE163"/>
  <c r="BE166"/>
  <c r="BE170"/>
  <c r="BE321"/>
  <c r="BE378"/>
  <c r="BE406"/>
  <c r="BE424"/>
  <c r="BE491"/>
  <c r="BE496"/>
  <c r="BE499"/>
  <c r="BE545"/>
  <c r="BE551"/>
  <c r="BE588"/>
  <c r="BE610"/>
  <c r="BE614"/>
  <c r="BE630"/>
  <c r="BE128"/>
  <c r="BE243"/>
  <c r="BE327"/>
  <c r="BE331"/>
  <c r="BE564"/>
  <c r="BE580"/>
  <c r="BE583"/>
  <c r="BE600"/>
  <c r="BE604"/>
  <c r="BE617"/>
  <c r="BE624"/>
  <c r="BE627"/>
  <c r="BE633"/>
  <c r="BE637"/>
  <c r="BE640"/>
  <c r="BE644"/>
  <c r="BE145"/>
  <c r="BE156"/>
  <c r="BE183"/>
  <c r="BE187"/>
  <c r="BE190"/>
  <c r="BE194"/>
  <c r="BE205"/>
  <c r="BE219"/>
  <c r="BE294"/>
  <c r="BE299"/>
  <c r="BE304"/>
  <c r="BE355"/>
  <c r="BE364"/>
  <c r="BE446"/>
  <c r="BE460"/>
  <c r="BE468"/>
  <c r="BE504"/>
  <c r="BE517"/>
  <c r="BE557"/>
  <c r="BE561"/>
  <c r="BE567"/>
  <c r="BE572"/>
  <c r="BE576"/>
  <c r="BE596"/>
  <c r="BE620"/>
  <c i="3" r="F39"/>
  <c i="1" r="BD57"/>
  <c i="3" r="F36"/>
  <c i="1" r="BA57"/>
  <c i="2" r="F36"/>
  <c i="1" r="BA56"/>
  <c i="3" r="F38"/>
  <c i="1" r="BC57"/>
  <c i="3" r="F37"/>
  <c i="1" r="BB57"/>
  <c i="2" r="F38"/>
  <c i="1" r="BC56"/>
  <c i="2" r="F39"/>
  <c i="1" r="BD56"/>
  <c i="2" r="F37"/>
  <c i="1" r="BB56"/>
  <c i="4" r="F39"/>
  <c i="1" r="BD58"/>
  <c i="4" r="J36"/>
  <c i="1" r="AW58"/>
  <c i="3" r="J36"/>
  <c i="1" r="AW57"/>
  <c i="4" r="F36"/>
  <c i="1" r="BA58"/>
  <c r="AS54"/>
  <c i="2" r="J36"/>
  <c i="1" r="AW56"/>
  <c i="4" r="F37"/>
  <c i="1" r="BB58"/>
  <c i="4" r="F38"/>
  <c i="1" r="BC58"/>
  <c i="4" l="1" r="R93"/>
  <c i="2" r="T389"/>
  <c r="R481"/>
  <c i="3" r="R601"/>
  <c i="2" r="T119"/>
  <c i="3" r="T105"/>
  <c r="T104"/>
  <c i="4" r="T93"/>
  <c r="T92"/>
  <c i="2" r="R119"/>
  <c i="4" r="R92"/>
  <c i="3" r="BK601"/>
  <c r="J601"/>
  <c r="J77"/>
  <c i="2" r="R586"/>
  <c r="BK389"/>
  <c r="J389"/>
  <c r="J76"/>
  <c i="4" r="P93"/>
  <c r="P92"/>
  <c i="1" r="AU58"/>
  <c i="3" r="T601"/>
  <c i="2" r="T481"/>
  <c r="T118"/>
  <c i="3" r="P351"/>
  <c r="P104"/>
  <c i="2" r="T586"/>
  <c i="3" r="P601"/>
  <c r="R105"/>
  <c r="R104"/>
  <c r="R103"/>
  <c i="2" r="R389"/>
  <c r="P119"/>
  <c r="P118"/>
  <c r="P117"/>
  <c i="1" r="AU56"/>
  <c i="2" r="BK608"/>
  <c r="J608"/>
  <c r="J91"/>
  <c r="R608"/>
  <c r="BK382"/>
  <c r="J382"/>
  <c r="J74"/>
  <c r="BK570"/>
  <c r="J570"/>
  <c r="J86"/>
  <c i="4" r="BK358"/>
  <c r="J358"/>
  <c r="J67"/>
  <c i="2" r="BK586"/>
  <c r="J586"/>
  <c r="J88"/>
  <c i="4" r="J94"/>
  <c r="J65"/>
  <c r="BK92"/>
  <c r="J92"/>
  <c r="J63"/>
  <c i="3" r="BK104"/>
  <c r="J104"/>
  <c r="J64"/>
  <c i="2" r="BK118"/>
  <c r="J118"/>
  <c r="J64"/>
  <c i="3" r="J35"/>
  <c i="1" r="AV57"/>
  <c r="AT57"/>
  <c i="2" r="J35"/>
  <c i="1" r="AV56"/>
  <c r="AT56"/>
  <c r="BC55"/>
  <c r="AY55"/>
  <c i="3" r="F35"/>
  <c i="1" r="AZ57"/>
  <c r="BD55"/>
  <c r="BD54"/>
  <c r="W33"/>
  <c i="4" r="J35"/>
  <c i="1" r="AV58"/>
  <c r="AT58"/>
  <c r="BA55"/>
  <c r="AW55"/>
  <c i="2" r="F35"/>
  <c i="1" r="AZ56"/>
  <c i="4" r="F35"/>
  <c i="1" r="AZ58"/>
  <c r="BB55"/>
  <c r="AX55"/>
  <c i="3" l="1" r="T103"/>
  <c i="2" r="T117"/>
  <c i="3" r="P103"/>
  <c i="1" r="AU57"/>
  <c i="2" r="R118"/>
  <c r="R117"/>
  <c i="3" r="BK103"/>
  <c r="J103"/>
  <c i="2" r="BK117"/>
  <c r="J117"/>
  <c i="1" r="BA54"/>
  <c r="W30"/>
  <c r="AZ55"/>
  <c r="AV55"/>
  <c r="AT55"/>
  <c r="BC54"/>
  <c r="AY54"/>
  <c r="AU55"/>
  <c r="AU54"/>
  <c i="4" r="J32"/>
  <c i="1" r="AG58"/>
  <c r="BB54"/>
  <c r="W31"/>
  <c i="2" r="J32"/>
  <c i="1" r="AG56"/>
  <c i="3" r="J32"/>
  <c i="1" r="AG57"/>
  <c r="AN57"/>
  <c i="4" l="1" r="J41"/>
  <c i="3" r="J41"/>
  <c r="J63"/>
  <c i="2" r="J41"/>
  <c r="J63"/>
  <c i="1" r="AN56"/>
  <c r="AN58"/>
  <c r="W32"/>
  <c r="AX54"/>
  <c r="AZ54"/>
  <c r="AV54"/>
  <c r="AK29"/>
  <c r="AW54"/>
  <c r="AK30"/>
  <c r="AG55"/>
  <c r="AG54"/>
  <c r="AK26"/>
  <c l="1" r="AN55"/>
  <c r="AK35"/>
  <c r="AT54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<sst xmlns="http://schemas.openxmlformats.org/spreadsheetml/2006/main">
  <si>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</si>
  <si>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</si>
  <si>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</si>
  <si>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</si>
  <si>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</si>
  <si>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{47420970-c354-4704-9223-a63a4329763c}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</si>
  <si>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</si>
  <si>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</si>
  <si>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</si>
  <si>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</si>
  <si>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</si>
  <si>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</si>
  <si>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0,0001</t>
  </si>
  <si>
    <t>Kód:</t>
  </si>
  <si>
    <t>TUCHL240316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</si>
  <si>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</si>
  <si>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</si>
  <si>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Tuchlovice, oprava místních komunikací - lokalita JIH</t>
  </si>
  <si>
    <t>KSO:</t>
  </si>
  <si>
    <t/>
  </si>
  <si>
    <t>CC-CZ:</t>
  </si>
  <si>
    <t>Místo:</t>
  </si>
  <si>
    <t>Tuchlovice</t>
  </si>
  <si>
    <t>Datum:</t>
  </si>
  <si>
    <t>16. 3. 2024</t>
  </si>
  <si>
    <t>Zadavatel:</t>
  </si>
  <si>
    <t>IČ:</t>
  </si>
  <si>
    <t>00235041</t>
  </si>
  <si>
    <t>Obecní úřad Tuchlovice</t>
  </si>
  <si>
    <t>DIČ:</t>
  </si>
  <si>
    <t>CZ00235041</t>
  </si>
  <si>
    <t>Uchazeč:</t>
  </si>
  <si>
    <t>Vyplň údaj</t>
  </si>
  <si>
    <t>Projektant:</t>
  </si>
  <si>
    <t>07071353</t>
  </si>
  <si>
    <t>True</t>
  </si>
  <si>
    <t>PFPPROJEKT s.r.o.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</si>
  <si>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</si>
  <si>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</si>
  <si>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</si>
  <si>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</si>
  <si>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</si>
  <si>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</si>
  <si>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</si>
  <si>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</si>
  <si>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</si>
  <si>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</si>
  <si>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</si>
  <si>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</si>
  <si>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</si>
  <si>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</si>
  <si>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</si>
  <si>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</si>
  <si>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</si>
  <si>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</si>
  <si>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</si>
  <si>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</si>
  <si>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</si>
  <si>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</si>
  <si>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</si>
  <si>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</si>
  <si>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</si>
  <si>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</si>
  <si>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</si>
  <si>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</si>
  <si>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</si>
  <si>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</si>
  <si>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</si>
  <si>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</si>
  <si>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</si>
  <si>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</si>
  <si>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</si>
  <si>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</si>
  <si>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</si>
  <si>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</si>
  <si>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</si>
  <si>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</si>
  <si>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</si>
  <si>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</si>
  <si>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104</t>
  </si>
  <si>
    <t>4. Úsek - ulice Za Pod Školou</t>
  </si>
  <si>
    <t>STA</t>
  </si>
  <si>
    <t>1</t>
  </si>
  <si>
    <t>{eee82cf5-7e75-40dd-a409-ba70b83ab769}</t>
  </si>
  <si>
    <t>2</t>
  </si>
  <si>
    <t>/</t>
  </si>
  <si>
    <t>104.1</t>
  </si>
  <si>
    <t>Komunikace a zpevněné plochy</t>
  </si>
  <si>
    <t>Soupis</t>
  </si>
  <si>
    <t>{a44b6f00-7ae9-49c7-9576-80c39c6b0c13}</t>
  </si>
  <si>
    <t>104.2</t>
  </si>
  <si>
    <t>Kanalizace a odvodnění</t>
  </si>
  <si>
    <t>{e5e4c890-3d2a-4c1f-9f23-752482cf103f}</t>
  </si>
  <si>
    <t>104.3</t>
  </si>
  <si>
    <t>Veřejně osvětlení</t>
  </si>
  <si>
    <t>{7d8a07b3-7fea-4632-80bc-f481546da11f}</t>
  </si>
  <si>
    <t>KRYCÍ LIST SOUPISU PRACÍ</t>
  </si>
  <si>
    <t>Objekt:</t>
  </si>
  <si>
    <t>104 - 4. Úsek - ulice Za Pod Školou</t>
  </si>
  <si>
    <t>Soupis:</t>
  </si>
  <si>
    <t>104.1 - Komunikace a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</si>
  <si>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</si>
  <si>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</si>
  <si>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</si>
  <si>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</si>
  <si>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</si>
  <si>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</si>
  <si>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113A - Zemní práce - přípravné a přidružené práce - kamenivo</t>
  </si>
  <si>
    <t xml:space="preserve">      113B - Zemní práce - přípravné a přidružené práce - beton</t>
  </si>
  <si>
    <t xml:space="preserve">      113C - Zemní práce - přípravné a přidružené práce - asfalt</t>
  </si>
  <si>
    <t xml:space="preserve">      113D - Zemní práce - přípravné a přidružené práce - zemina</t>
  </si>
  <si>
    <t xml:space="preserve">      113E - Zemní práce - přípravné a přidružené práce - zeleň</t>
  </si>
  <si>
    <t xml:space="preserve">      17 - Zemní práce - konstrukce ze zemin</t>
  </si>
  <si>
    <t xml:space="preserve">      18 - Zemní práce - povrchové úpravy terénu</t>
  </si>
  <si>
    <t xml:space="preserve">      181 - Zemní práce - Sadové úpravy</t>
  </si>
  <si>
    <t xml:space="preserve">    2 - Zakládání</t>
  </si>
  <si>
    <t xml:space="preserve">      21 - Zakládání - úprava podloží a základové spáry, zlepšování vlastností hornin</t>
  </si>
  <si>
    <t xml:space="preserve">    5 - Komunikace pozemní</t>
  </si>
  <si>
    <t xml:space="preserve">      56 - Podkladní vrstvy komunikací, letišť a ploch</t>
  </si>
  <si>
    <t xml:space="preserve">      561 - Podkladní vrstvy kompletizované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</si>
  <si>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</si>
  <si>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</si>
  <si>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</si>
  <si>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</si>
  <si>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</si>
  <si>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93 - Různé dokončovací konstrukce a práce inženýrských staveb</t>
  </si>
  <si>
    <t xml:space="preserve">    998 - Přesun hmot</t>
  </si>
  <si>
    <t>PSV - Práce a dodávky PSV</t>
  </si>
  <si>
    <t xml:space="preserve">    711 - Izolace proti vodě, vlhkosti a plynům</t>
  </si>
  <si>
    <t>M - Práce a dodávky M</t>
  </si>
  <si>
    <t xml:space="preserve">    22-M - Montáže technologických zařízení pro dopravní stavby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</si>
  <si>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</si>
  <si>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</si>
  <si>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</si>
  <si>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</si>
  <si>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</si>
  <si>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</si>
  <si>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</si>
  <si>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</si>
  <si>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</si>
  <si>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</si>
  <si>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</si>
  <si>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</si>
  <si>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</si>
  <si>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</si>
  <si>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</si>
  <si>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</si>
  <si>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</si>
  <si>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</si>
  <si>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</si>
  <si>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</si>
  <si>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</si>
  <si>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</si>
  <si>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</si>
  <si>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113A</t>
  </si>
  <si>
    <t>Zemní práce - přípravné a přidružené práce - kamenivo</t>
  </si>
  <si>
    <t>K</t>
  </si>
  <si>
    <t>938909612</t>
  </si>
  <si>
    <t>Odstranění nánosu na krajnicích tl do 200 mm</t>
  </si>
  <si>
    <t>m2</t>
  </si>
  <si>
    <t>CS ÚRS 2024 01</t>
  </si>
  <si>
    <t>4</t>
  </si>
  <si>
    <t>3</t>
  </si>
  <si>
    <t>-1424574078</t>
  </si>
  <si>
    <t>PP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</si>
  <si>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přes 100 do 200 mm</t>
  </si>
  <si>
    <t>Online PSC</t>
  </si>
  <si>
    <t>https://podminky.urs.cz/item/CS_URS_2024_01/938909612</t>
  </si>
  <si>
    <t>VV</t>
  </si>
  <si>
    <t xml:space="preserve">"bourání krajnice a nezpevněných povrchů, hlína /štěrk "  10,00</t>
  </si>
  <si>
    <t>997221551</t>
  </si>
  <si>
    <t>Vodorovná doprava suti ze sypkých materiálů do 1 km</t>
  </si>
  <si>
    <t>t</t>
  </si>
  <si>
    <t>235170107</t>
  </si>
  <si>
    <t>Vodorovná doprava suti bez naložení, ale se složením a s hrubým urovnáním ze sypkých materiálů, na vzdálenost do 1 km</t>
  </si>
  <si>
    <t>https://podminky.urs.cz/item/CS_URS_2024_01/997221551</t>
  </si>
  <si>
    <t>997221559</t>
  </si>
  <si>
    <t>Příplatek ZKD 1 km u vodorovné dopravy suti ze sypkých materiálů</t>
  </si>
  <si>
    <t>297519957</t>
  </si>
  <si>
    <t>Vodorovná doprava suti bez naložení, ale se složením a s hrubým urovnáním Příplatek k ceně za každý další započatý 1 km přes 1 km</t>
  </si>
  <si>
    <t>https://podminky.urs.cz/item/CS_URS_2024_01/997221559</t>
  </si>
  <si>
    <t>2,52*19 'Přepočtené koeficientem množství</t>
  </si>
  <si>
    <t>997221611</t>
  </si>
  <si>
    <t>Nakládání suti na dopravní prostředky pro vodorovnou dopravu</t>
  </si>
  <si>
    <t>777403882</t>
  </si>
  <si>
    <t>Nakládání na dopravní prostředky pro vodorovnou dopravu suti</t>
  </si>
  <si>
    <t>https://podminky.urs.cz/item/CS_URS_2024_01/997221611</t>
  </si>
  <si>
    <t>5</t>
  </si>
  <si>
    <t>997221875</t>
  </si>
  <si>
    <t>Poplatek za uložení na recyklační skládce (skládkovné) stavebního odpadu asfaltového bez obsahu dehtu zatříděného do Katalogu odpadů pod kódem 17 03 02</t>
  </si>
  <si>
    <t>117764338</t>
  </si>
  <si>
    <t>Poplatek za uložení stavebního odpadu na recyklační skládce (skládkovné) asfaltového bez obsahu dehtu zatříděného do Katalogu odpadů pod kódem 17 03 02</t>
  </si>
  <si>
    <t>https://podminky.urs.cz/item/CS_URS_2024_01/997221875</t>
  </si>
  <si>
    <t>113B</t>
  </si>
  <si>
    <t>Zemní práce - přípravné a přidružené práce - beton</t>
  </si>
  <si>
    <t>6</t>
  </si>
  <si>
    <t>113106123</t>
  </si>
  <si>
    <t>Rozebrání dlažeb ze zámkových dlaždic komunikací pro pěší ručně</t>
  </si>
  <si>
    <t>1915131472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</si>
  <si>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</si>
  <si>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https://podminky.urs.cz/item/CS_URS_2024_01/113106123</t>
  </si>
  <si>
    <t>demolice chodníků a vjezdů z dlažby</t>
  </si>
  <si>
    <t>"betonová zámková dlažba" 8,00</t>
  </si>
  <si>
    <t>Součet</t>
  </si>
  <si>
    <t>7</t>
  </si>
  <si>
    <t>113107132</t>
  </si>
  <si>
    <t>Odstranění podkladu z betonu prostého tl přes 150 do 300 mm ručně</t>
  </si>
  <si>
    <t>307312200</t>
  </si>
  <si>
    <t>Odstranění podkladů nebo krytů ručně s přemístěním hmot na skládku na vzdálenost do 3 m nebo s naložením na dopravní prostředek z betonu prostého, o tl. vrstvy přes 150 do 300 mm</t>
  </si>
  <si>
    <t>https://podminky.urs.cz/item/CS_URS_2024_01/113107132</t>
  </si>
  <si>
    <t xml:space="preserve">bourání betonových konstrukcí </t>
  </si>
  <si>
    <t>"předpokládaná tloušťka 300 mm"25,00</t>
  </si>
  <si>
    <t>8</t>
  </si>
  <si>
    <t>113202111</t>
  </si>
  <si>
    <t>Vytrhání obrub krajníků obrubníků stojatých</t>
  </si>
  <si>
    <t>m</t>
  </si>
  <si>
    <t>-339439802</t>
  </si>
  <si>
    <t>Vytrhání obrub s vybouráním lože, s přemístěním hmot na skládku na vzdálenost do 3 m nebo s naložením na dopravní prostředek z krajníků nebo obrubníků stojatých</t>
  </si>
  <si>
    <t>https://podminky.urs.cz/item/CS_URS_2024_01/113202111</t>
  </si>
  <si>
    <t>"stávající obruby" 8,00</t>
  </si>
  <si>
    <t>9</t>
  </si>
  <si>
    <t>997221571</t>
  </si>
  <si>
    <t>Vodorovná doprava vybouraných hmot do 1 km</t>
  </si>
  <si>
    <t>666279446</t>
  </si>
  <si>
    <t>Vodorovná doprava vybouraných hmot bez naložení, ale se složením a s hrubým urovnáním na vzdálenost do 1 km</t>
  </si>
  <si>
    <t>https://podminky.urs.cz/item/CS_URS_2024_01/997221571</t>
  </si>
  <si>
    <t>10</t>
  </si>
  <si>
    <t>997221579</t>
  </si>
  <si>
    <t>Příplatek ZKD 1 km u vodorovné dopravy vybouraných hmot</t>
  </si>
  <si>
    <t>-1259833233</t>
  </si>
  <si>
    <t>Vodorovná doprava vybouraných hmot bez naložení, ale se složením a s hrubým urovnáním na vzdálenost Příplatek k ceně za každý další započatý 1 km přes 1 km</t>
  </si>
  <si>
    <t>https://podminky.urs.cz/item/CS_URS_2024_01/997221579</t>
  </si>
  <si>
    <t>19,345*19 'Přepočtené koeficientem množství</t>
  </si>
  <si>
    <t>11</t>
  </si>
  <si>
    <t>997221612</t>
  </si>
  <si>
    <t>Nakládání vybouraných hmot na dopravní prostředky pro vodorovnou dopravu</t>
  </si>
  <si>
    <t>-1137350203</t>
  </si>
  <si>
    <t>Nakládání na dopravní prostředky pro vodorovnou dopravu vybouraných hmot</t>
  </si>
  <si>
    <t>https://podminky.urs.cz/item/CS_URS_2024_01/997221612</t>
  </si>
  <si>
    <t>997221861</t>
  </si>
  <si>
    <t>Poplatek za uložení na recyklační skládce (skládkovné) stavebního odpadu z prostého betonu pod kódem 17 01 01</t>
  </si>
  <si>
    <t>1529393058</t>
  </si>
  <si>
    <t>Poplatek za uložení stavebního odpadu na recyklační skládce (skládkovné) z prostého betonu zatříděného do Katalogu odpadů pod kódem 17 01 01</t>
  </si>
  <si>
    <t>https://podminky.urs.cz/item/CS_URS_2024_01/997221861</t>
  </si>
  <si>
    <t>113C</t>
  </si>
  <si>
    <t>Zemní práce - přípravné a přidružené práce - asfalt</t>
  </si>
  <si>
    <t>13</t>
  </si>
  <si>
    <t>113107142</t>
  </si>
  <si>
    <t>Odstranění podkladu živičného tl přes 50 do 100 mm ručně</t>
  </si>
  <si>
    <t>432721085</t>
  </si>
  <si>
    <t>Odstranění podkladů nebo krytů ručně s přemístěním hmot na skládku na vzdálenost do 3 m nebo s naložením na dopravní prostředek živičných, o tl. vrstvy přes 50 do 100 mm</t>
  </si>
  <si>
    <t>https://podminky.urs.cz/item/CS_URS_2024_01/113107142</t>
  </si>
  <si>
    <t>bourání asfaltové vozovky</t>
  </si>
  <si>
    <t>"bourání 80 mm, jiné nové vrstvy bez ACO" 823,00-512</t>
  </si>
  <si>
    <t>14</t>
  </si>
  <si>
    <t>113154364</t>
  </si>
  <si>
    <t>Frézování živičného krytu tl 100 mm pruh š přes 1 do 2 m pl přes 1000 do 10000 m2 s překážkami v trase</t>
  </si>
  <si>
    <t>802437025</t>
  </si>
  <si>
    <t>Frézování živičného podkladu nebo krytu s naložením na dopravní prostředek plochy přes 1 000 do 10 000 m2 s překážkami v trase pruhu šířky přes 1 m do 2 m, tloušťky vrstvy 100 mm</t>
  </si>
  <si>
    <t>https://podminky.urs.cz/item/CS_URS_2024_01/113154364</t>
  </si>
  <si>
    <t>"frézování 60 mm, nové souvrství s ACO" 512,00</t>
  </si>
  <si>
    <t>15</t>
  </si>
  <si>
    <t>974494090</t>
  </si>
  <si>
    <t>16</t>
  </si>
  <si>
    <t>-682414893</t>
  </si>
  <si>
    <t>186,18*19 'Přepočtené koeficientem množství</t>
  </si>
  <si>
    <t>17</t>
  </si>
  <si>
    <t>247043265</t>
  </si>
  <si>
    <t>18</t>
  </si>
  <si>
    <t>2125090110</t>
  </si>
  <si>
    <t>113D</t>
  </si>
  <si>
    <t>Zemní práce - přípravné a přidružené práce - zemina</t>
  </si>
  <si>
    <t>19</t>
  </si>
  <si>
    <t>121151103</t>
  </si>
  <si>
    <t>Sejmutí ornice plochy do 100 m2 tl vrstvy do 200 mm strojně</t>
  </si>
  <si>
    <t>1965453722</t>
  </si>
  <si>
    <t>Sejmutí ornice strojně při souvislé ploše do 100 m2, tl. vrstvy do 200 mm</t>
  </si>
  <si>
    <t>https://podminky.urs.cz/item/CS_URS_2024_01/121151103</t>
  </si>
  <si>
    <t>odhumusování, skrývka</t>
  </si>
  <si>
    <t xml:space="preserve">"tl.20 cm"  145,00</t>
  </si>
  <si>
    <t>20</t>
  </si>
  <si>
    <t>122252203</t>
  </si>
  <si>
    <t>Odkopávky a prokopávky nezapažené pro silnice a dálnice v hornině třídy těžitelnosti I objem do 100 m3 strojně</t>
  </si>
  <si>
    <t>m3</t>
  </si>
  <si>
    <t>1029685376</t>
  </si>
  <si>
    <t>Odkopávky a prokopávky nezapažené pro silnice a dálnice strojně v hornině třídy těžitelnosti I do 100 m3</t>
  </si>
  <si>
    <t>https://podminky.urs.cz/item/CS_URS_2024_01/122252203</t>
  </si>
  <si>
    <t>dlažba chodníková</t>
  </si>
  <si>
    <t>"60 mm, obdélník 200x100, šedá" 9,00*0,30</t>
  </si>
  <si>
    <t>1435055332</t>
  </si>
  <si>
    <t>dlažba vozovková plná</t>
  </si>
  <si>
    <t>"80 mm, obdélník 200x100 (zvýšené plochy)" 0,00*0,50</t>
  </si>
  <si>
    <t>"80 mm, obdélník 200x100 (vjezdy)" 240,00*0,50</t>
  </si>
  <si>
    <t>dlažba vozovková plná, vegetační</t>
  </si>
  <si>
    <t>"80 mm, obdélník 140x210 s distančními nálisky 30mm (parkovací stání)" 12*0,50</t>
  </si>
  <si>
    <t>dlažba reliéfní vjezdová</t>
  </si>
  <si>
    <t>"80 mm, obdélník 200x100, barevná (vjezdy v chodníku)" 0,00*0,50</t>
  </si>
  <si>
    <t>podkladní vrstva ŠD 0/63 tl. 150mm</t>
  </si>
  <si>
    <t>"přesah spodní podkladní vrsty vozovek pod krajními obrubníky" 90,36*0,50</t>
  </si>
  <si>
    <t>22</t>
  </si>
  <si>
    <t>132251102</t>
  </si>
  <si>
    <t>Hloubení rýh nezapažených š do 800 mm v hornině třídy těžitelnosti I skupiny 3 objem do 50 m3 strojně</t>
  </si>
  <si>
    <t>-1758115355</t>
  </si>
  <si>
    <t>Hloubení nezapažených rýh šířky do 800 mm strojně s urovnáním dna do předepsaného profilu a spádu v hornině třídy těžitelnosti I skupiny 3 přes 20 do 50 m3</t>
  </si>
  <si>
    <t>https://podminky.urs.cz/item/CS_URS_2024_01/132251102</t>
  </si>
  <si>
    <t>podélná drenáž pod komunikací</t>
  </si>
  <si>
    <t>"trubka PE-HD DN100 částečně perforovaná, zásyp HDK 32/63" 130,00*0,40*0,50</t>
  </si>
  <si>
    <t>23</t>
  </si>
  <si>
    <t>162351103</t>
  </si>
  <si>
    <t>Vodorovné přemístění přes 50 do 500 m výkopku/sypaniny z horniny třídy těžitelnosti I skupiny 1 až 3</t>
  </si>
  <si>
    <t>-2003611593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</si>
  <si>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</si>
  <si>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https://podminky.urs.cz/item/CS_URS_2024_01/162351103</t>
  </si>
  <si>
    <t>"zásyp zeminou za obrubníkem, použítí vhodné zeminy z výkopu na deponii" 6,00</t>
  </si>
  <si>
    <t xml:space="preserve">"hutněný násyp do výšky 0,5m (použítí vhodné zeminy z výkopu)"  4,50</t>
  </si>
  <si>
    <t>24</t>
  </si>
  <si>
    <t>162351104</t>
  </si>
  <si>
    <t>Vodorovné přemístění přes 500 do 1000 m výkopku/sypaniny z horniny třídy těžitelnosti I skupiny 1 až 3</t>
  </si>
  <si>
    <t>-1985903419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</si>
  <si>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</si>
  <si>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https://podminky.urs.cz/item/CS_URS_2024_01/162351104</t>
  </si>
  <si>
    <t xml:space="preserve">"tl.20 cm"  145,00*0,20</t>
  </si>
  <si>
    <t>"chodníkové vrstvy" 2,70</t>
  </si>
  <si>
    <t>"vrstvy dlažeb a obrubníků" 171,18</t>
  </si>
  <si>
    <t>výkop v zemině, třída 3</t>
  </si>
  <si>
    <t xml:space="preserve">"výkop do 1,5m - odkopávky za opěrnou zídkou"  0</t>
  </si>
  <si>
    <t>"zásyp zeminou za obrubníkem, použítí vhodné zeminy z výkopu na deponii" 6,00*-1</t>
  </si>
  <si>
    <t xml:space="preserve">"hutněný násyp do výšky 0,5m (použítí vhodné zeminy z výkopu)"  4,50*-1</t>
  </si>
  <si>
    <t>25</t>
  </si>
  <si>
    <t>162751119</t>
  </si>
  <si>
    <t>Příplatek k vodorovnému přemístění výkopku/sypaniny z horniny třídy těžitelnosti I skupiny 1 až 3 ZKD 1000 m přes 10000 m</t>
  </si>
  <si>
    <t>118993661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</si>
  <si>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</si>
  <si>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https://podminky.urs.cz/item/CS_URS_2024_01/162751119</t>
  </si>
  <si>
    <t>218,38*19 'Přepočtené koeficientem množství</t>
  </si>
  <si>
    <t>26</t>
  </si>
  <si>
    <t>167111101</t>
  </si>
  <si>
    <t>Nakládání výkopku z hornin třídy těžitelnosti I skupiny 1 až 3 ručně</t>
  </si>
  <si>
    <t>-277140506</t>
  </si>
  <si>
    <t>Nakládání, skládání a překládání neulehlého výkopku nebo sypaniny ručně nakládání, z hornin třídy těžitelnosti I, skupiny 1 až 3</t>
  </si>
  <si>
    <t>https://podminky.urs.cz/item/CS_URS_2024_01/167111101</t>
  </si>
  <si>
    <t>27</t>
  </si>
  <si>
    <t>171201231</t>
  </si>
  <si>
    <t>Poplatek za uložení zeminy a kamení na recyklační skládce (skládkovné) kód odpadu 17 05 04</t>
  </si>
  <si>
    <t>-801059565</t>
  </si>
  <si>
    <t>Poplatek za uložení stavebního odpadu na recyklační skládce (skládkovné) zeminy a kamení zatříděného do Katalogu odpadů pod kódem 17 05 04</t>
  </si>
  <si>
    <t>https://podminky.urs.cz/item/CS_URS_2024_01/171201231</t>
  </si>
  <si>
    <t>218,38*1,9 'Přepočtené koeficientem množství</t>
  </si>
  <si>
    <t>28</t>
  </si>
  <si>
    <t>171251201</t>
  </si>
  <si>
    <t>Uložení sypaniny na skládky nebo meziskládky</t>
  </si>
  <si>
    <t>-811149564</t>
  </si>
  <si>
    <t>Uložení sypaniny na skládky nebo meziskládky bez hutnění s upravením uložené sypaniny do předepsaného tvaru</t>
  </si>
  <si>
    <t>https://podminky.urs.cz/item/CS_URS_2024_01/171251201</t>
  </si>
  <si>
    <t>113E</t>
  </si>
  <si>
    <t>Zemní práce - přípravné a přidružené práce - zeleň</t>
  </si>
  <si>
    <t>29</t>
  </si>
  <si>
    <t>111211211</t>
  </si>
  <si>
    <t>Snesení jehličnatého klestu D do 30 cm ve svahu do 1:3</t>
  </si>
  <si>
    <t>kus</t>
  </si>
  <si>
    <t>-473468127</t>
  </si>
  <si>
    <t>Snesení větví stromů na hromady nebo naložení na dopravní prostředek jehličnatých v rovině nebo ve svahu do 1:3, průměru kmene do 30 cm</t>
  </si>
  <si>
    <t>https://podminky.urs.cz/item/CS_URS_2024_01/111211211</t>
  </si>
  <si>
    <t>odstranění vzrostlé zeleně</t>
  </si>
  <si>
    <t>"tůje, keře, výška do 2,0m" 3</t>
  </si>
  <si>
    <t>30</t>
  </si>
  <si>
    <t>111251101</t>
  </si>
  <si>
    <t>Odstranění křovin a stromů průměru kmene do 100 mm i s kořeny sklonu terénu do 1:5 z celkové plochy do 100 m2 strojně</t>
  </si>
  <si>
    <t>-104756359</t>
  </si>
  <si>
    <t>Odstranění křovin a stromů s odstraněním kořenů strojně průměru kmene do 100 mm v rovině nebo ve svahu sklonu terénu do 1:5, při celkové ploše do 100 m2</t>
  </si>
  <si>
    <t>https://podminky.urs.cz/item/CS_URS_2024_01/111251101</t>
  </si>
  <si>
    <t>"tůje, keře, výška do 2,0m" 3*1,00</t>
  </si>
  <si>
    <t>31</t>
  </si>
  <si>
    <t>112111111</t>
  </si>
  <si>
    <t>Spálení větví všech druhů stromů</t>
  </si>
  <si>
    <t>575748370</t>
  </si>
  <si>
    <t>Spálení větví stromů všech druhů stromů o průměru kmene přes 0,10 m na hromadách</t>
  </si>
  <si>
    <t>https://podminky.urs.cz/item/CS_URS_2024_01/112111111</t>
  </si>
  <si>
    <t>32</t>
  </si>
  <si>
    <t>112211111</t>
  </si>
  <si>
    <t>Spálení pařezu D do 0,3 m</t>
  </si>
  <si>
    <t>-1441239057</t>
  </si>
  <si>
    <t>Spálení pařezů na hromadách průměru přes 0,10 do 0,30 m</t>
  </si>
  <si>
    <t>https://podminky.urs.cz/item/CS_URS_2024_01/112211111</t>
  </si>
  <si>
    <t>Zemní práce - konstrukce ze zemin</t>
  </si>
  <si>
    <t>33</t>
  </si>
  <si>
    <t>1916123398</t>
  </si>
  <si>
    <t>"zásyp zeminou za obrubníkem, použítí vhodné zeminy z výkopu z deponie" 6,00</t>
  </si>
  <si>
    <t>34</t>
  </si>
  <si>
    <t>167151101</t>
  </si>
  <si>
    <t>Nakládání výkopku z hornin třídy těžitelnosti I skupiny 1 až 3 do 100 m3</t>
  </si>
  <si>
    <t>321230059</t>
  </si>
  <si>
    <t>Nakládání, skládání a překládání neulehlého výkopku nebo sypaniny strojně nakládání, množství do 100 m3, z horniny třídy těžitelnosti I, skupiny 1 až 3</t>
  </si>
  <si>
    <t>https://podminky.urs.cz/item/CS_URS_2024_01/167151101</t>
  </si>
  <si>
    <t>35</t>
  </si>
  <si>
    <t>171152112</t>
  </si>
  <si>
    <t>Uložení sypaniny z hornin nesoudržných a sypkých do násypů zhutněných mimo aktivní zónu silnic a dálnic</t>
  </si>
  <si>
    <t>-1513043264</t>
  </si>
  <si>
    <t>Uložení sypaniny do zhutněných násypů pro silnice, dálnice a letiště s rozprostřením sypaniny ve vrstvách, s hrubým urovnáním a uzavřením povrchu násypu z hornin nesoudržných sypkých mimo aktivní zónu</t>
  </si>
  <si>
    <t>https://podminky.urs.cz/item/CS_URS_2024_01/171152112</t>
  </si>
  <si>
    <t>36</t>
  </si>
  <si>
    <t>174211101</t>
  </si>
  <si>
    <t>Zásyp jam, šachet rýh nebo kolem objektů sypaninou bez zhutnění ručně</t>
  </si>
  <si>
    <t>-830371200</t>
  </si>
  <si>
    <t>Zásyp sypaninou z jakékoliv horniny ručně s uložením výkopku ve vrstvách bez zhutnění jam, šachet, rýh nebo kolem objektů v těchto vykopávkách</t>
  </si>
  <si>
    <t>https://podminky.urs.cz/item/CS_URS_2024_01/174211101</t>
  </si>
  <si>
    <t>Zemní práce - povrchové úpravy terénu</t>
  </si>
  <si>
    <t>37</t>
  </si>
  <si>
    <t>181152302</t>
  </si>
  <si>
    <t>Úprava pláně pro silnice a dálnice v zářezech se zhutněním</t>
  </si>
  <si>
    <t>824046304</t>
  </si>
  <si>
    <t>Úprava pláně na stavbách silnic a dálnic strojně v zářezech mimo skalních se zhutněním</t>
  </si>
  <si>
    <t>https://podminky.urs.cz/item/CS_URS_2024_01/181152302</t>
  </si>
  <si>
    <t>dlažba reliéfní chodníková</t>
  </si>
  <si>
    <t>"60 mm, obdélník 200x100, barevná" 0,00</t>
  </si>
  <si>
    <t>"60 mm, obdélník 200x100, šedá" 9,00</t>
  </si>
  <si>
    <t>"80 mm, obdélník 200x100 (zvýšené plochy)" 0,00</t>
  </si>
  <si>
    <t>"80 mm, obdélník 200x100 (vjezdy)" 240,00</t>
  </si>
  <si>
    <t>"80 mm, obdélník 140x210 s distančními nálisky 30mm (parkovací stání)" 12,00</t>
  </si>
  <si>
    <t>"80 mm, obdélník 200x100, barevná (vjezdy v chodníku)" 0,00</t>
  </si>
  <si>
    <t>"přesah spodní podkladní vrsty vozovek pod krajními obrubníky" 90,36</t>
  </si>
  <si>
    <t>"vozovka s asfaltovým krytem ACO 11" 512,00</t>
  </si>
  <si>
    <t>38</t>
  </si>
  <si>
    <t>182112121</t>
  </si>
  <si>
    <t>Svahování v zářezech v hornině třídy těžitelnosti I skupiny 3 ručně</t>
  </si>
  <si>
    <t>2013088795</t>
  </si>
  <si>
    <t>Svahování trvalých svahů do projektovaných profilů ručně s potřebným přemístěním výkopku při svahování v zářezech v hornině třídy těžitelnosti I skupiny 3</t>
  </si>
  <si>
    <t>https://podminky.urs.cz/item/CS_URS_2024_01/182112121</t>
  </si>
  <si>
    <t xml:space="preserve">"svahování terénu v zářezu,  sklon svahu max 1:2" 7,00</t>
  </si>
  <si>
    <t>181</t>
  </si>
  <si>
    <t>Zemní práce - Sadové úpravy</t>
  </si>
  <si>
    <t>39</t>
  </si>
  <si>
    <t>181311103</t>
  </si>
  <si>
    <t>Rozprostření ornice tl vrstvy do 200 mm v rovině nebo ve svahu do 1:5 ručně</t>
  </si>
  <si>
    <t>161830062</t>
  </si>
  <si>
    <t>Rozprostření a urovnání ornice v rovině nebo ve svahu sklonu do 1:5 ručně při souvislé ploše, tl. vrstvy do 200 mm</t>
  </si>
  <si>
    <t>https://podminky.urs.cz/item/CS_URS_2024_01/181311103</t>
  </si>
  <si>
    <t>"zatravnění, ohumusování min tl. 0.15m" 198,00</t>
  </si>
  <si>
    <t>40</t>
  </si>
  <si>
    <t>M</t>
  </si>
  <si>
    <t>10364101</t>
  </si>
  <si>
    <t>zemina pro terénní úpravy - ornice</t>
  </si>
  <si>
    <t>1492820192</t>
  </si>
  <si>
    <t>198*0,02 'Přepočtené koeficientem množství</t>
  </si>
  <si>
    <t>41</t>
  </si>
  <si>
    <t>181411131</t>
  </si>
  <si>
    <t>Založení parkového trávníku výsevem pl do 1000 m2 v rovině a ve svahu do 1:5</t>
  </si>
  <si>
    <t>126459277</t>
  </si>
  <si>
    <t>Založení trávníku na půdě předem připravené plochy do 1000 m2 výsevem včetně utažení parkového v rovině nebo na svahu do 1:5</t>
  </si>
  <si>
    <t>https://podminky.urs.cz/item/CS_URS_2024_01/181411131</t>
  </si>
  <si>
    <t>42</t>
  </si>
  <si>
    <t>00572410</t>
  </si>
  <si>
    <t>osivo směs travní parková</t>
  </si>
  <si>
    <t>kg</t>
  </si>
  <si>
    <t>368276123</t>
  </si>
  <si>
    <t>43</t>
  </si>
  <si>
    <t>181912111</t>
  </si>
  <si>
    <t>Úprava pláně v hornině třídy těžitelnosti I skupiny 3 bez zhutnění ručně</t>
  </si>
  <si>
    <t>-1138123230</t>
  </si>
  <si>
    <t>Úprava pláně vyrovnáním výškových rozdílů ručně v hornině třídy těžitelnosti I skupiny 3 bez zhutnění</t>
  </si>
  <si>
    <t>https://podminky.urs.cz/item/CS_URS_2024_01/181912111</t>
  </si>
  <si>
    <t>"zatravnění, ohumusování min tl. 0.15m, před návozem ornice" 198,00</t>
  </si>
  <si>
    <t>44</t>
  </si>
  <si>
    <t>184853511</t>
  </si>
  <si>
    <t>Chemické odplevelení před založením kultury přes 20 m2 postřikem na široko v rovině a svahu do 1:5 strojně</t>
  </si>
  <si>
    <t>-1920404074</t>
  </si>
  <si>
    <t>Chemické odplevelení půdy před založením kultury, trávníku nebo zpevněných ploch strojně o výměře jednotlivě přes 20 m2 postřikem na široko v rovině nebo na svahu do 1:5</t>
  </si>
  <si>
    <t>https://podminky.urs.cz/item/CS_URS_2024_01/184853511</t>
  </si>
  <si>
    <t>Zakládání</t>
  </si>
  <si>
    <t>Zakládání - úprava podloží a základové spáry, zlepšování vlastností hornin</t>
  </si>
  <si>
    <t>45</t>
  </si>
  <si>
    <t>212752411</t>
  </si>
  <si>
    <t>Trativod z drenážních trubek korugovaných PE-HD SN 8 perforace 220° včetně lože otevřený výkop DN 100 pro liniové stavby</t>
  </si>
  <si>
    <t>-418980434</t>
  </si>
  <si>
    <t>Trativody z drenážních trubek pro liniové stavby a komunikace se zřízením štěrkového lože pod trubky a s jejich obsypem v otevřeném výkopu trubka korugovaná sendvičová PE-HD SN 8 perforace 220° DN 100</t>
  </si>
  <si>
    <t>https://podminky.urs.cz/item/CS_URS_2024_01/212752411</t>
  </si>
  <si>
    <t>"trubka PE-HD DN100 částečně perforovaná, zásyp HDK 32/63" 130,00</t>
  </si>
  <si>
    <t>Komunikace pozemní</t>
  </si>
  <si>
    <t>56</t>
  </si>
  <si>
    <t>Podkladní vrstvy komunikací, letišť a ploch</t>
  </si>
  <si>
    <t>46</t>
  </si>
  <si>
    <t>564851011</t>
  </si>
  <si>
    <t>Podklad ze štěrkodrtě ŠD plochy do 100 m2 tl 150 mm</t>
  </si>
  <si>
    <t>1820613997</t>
  </si>
  <si>
    <t>Podklad ze štěrkodrti ŠD s rozprostřením a zhutněním plochy jednotlivě do 100 m2, po zhutnění tl. 150 mm</t>
  </si>
  <si>
    <t>https://podminky.urs.cz/item/CS_URS_2024_01/564851011</t>
  </si>
  <si>
    <t>"přesah spodní podkladní vrsty vozovek pod krajními obrubníky" 90,40</t>
  </si>
  <si>
    <t>47</t>
  </si>
  <si>
    <t>-1502189437</t>
  </si>
  <si>
    <t>48</t>
  </si>
  <si>
    <t>329578103</t>
  </si>
  <si>
    <t>49</t>
  </si>
  <si>
    <t>564861011R</t>
  </si>
  <si>
    <t>Podklad ze štěrkodrtě ŠD plochy do 100 m2 tl 200 mm, fr.0-32</t>
  </si>
  <si>
    <t>-139502462</t>
  </si>
  <si>
    <t>561</t>
  </si>
  <si>
    <t>Podkladní vrstvy kompletizované</t>
  </si>
  <si>
    <t>50</t>
  </si>
  <si>
    <t>566201111</t>
  </si>
  <si>
    <t>Úprava krytu z kameniva drceného pro nový kryt s doplněním kameniva drceného do 0,04 m3/m2</t>
  </si>
  <si>
    <t>-1203493641</t>
  </si>
  <si>
    <t>Úprava dosavadního krytu z kameniva drceného jako podklad pro nový kryt s vyrovnáním profilu v příčném i podélném směru, s vlhčením a zhutněním, s doplněním kamenivem drceným, jeho rozprostřením a zhutněním, v množství do 0,04 m3/m2</t>
  </si>
  <si>
    <t>https://podminky.urs.cz/item/CS_URS_2024_01/566201111</t>
  </si>
  <si>
    <t>vozovka s asfaltovým krytem ACO 11</t>
  </si>
  <si>
    <t>"vyrovnání pro RS" 512,00</t>
  </si>
  <si>
    <t>51</t>
  </si>
  <si>
    <t>567551111</t>
  </si>
  <si>
    <t>Recyklace podkladu za studena na místě - rozpojení a reprofilace tl přes 300 do 350 mm do 1000 m2</t>
  </si>
  <si>
    <t>522316171</t>
  </si>
  <si>
    <t>Recyklace podkladní vrstvy za studena na místě rozpojení a reprofilace podkladu s hutněním plochy do 1 000 m2, tloušťky přes 300 do 350 mm</t>
  </si>
  <si>
    <t>https://podminky.urs.cz/item/CS_URS_2024_01/567551111</t>
  </si>
  <si>
    <t>"recyklace za studena - rozpojení frézováním stávajících vrstev celkem 350 mm" 512,00</t>
  </si>
  <si>
    <t>52</t>
  </si>
  <si>
    <t>567553111</t>
  </si>
  <si>
    <t>Recyklace podkladu za studena na místě-promísení s cementem, zeolitem, minerály tl přes 300 do 350 mm pl do 1000 m2</t>
  </si>
  <si>
    <t>1160956813</t>
  </si>
  <si>
    <t>Recyklace podkladní vrstvy za studena na místě promísení rozpojené směsi s cementem a přísadami na bázi zeolitu a minerálů (materiál ve specifikaci) s rozhrnutím, zhutněním a vlhčením plochy do 1 000 m2, tloušťky po zhutnění přes 300 do 350 mm</t>
  </si>
  <si>
    <t>https://podminky.urs.cz/item/CS_URS_2024_01/567553111</t>
  </si>
  <si>
    <t>"recyklace za studena - doplnění cementu 120 kg/m3 celkem 350 mm" 512,00</t>
  </si>
  <si>
    <t>53</t>
  </si>
  <si>
    <t>58522150</t>
  </si>
  <si>
    <t>cement portlandský směsný CEM II 32,5MPa</t>
  </si>
  <si>
    <t>-1301298904</t>
  </si>
  <si>
    <t>512*0,042 'Přepočtené koeficientem množství</t>
  </si>
  <si>
    <t>54</t>
  </si>
  <si>
    <t>-432148064</t>
  </si>
  <si>
    <t>"recyklace za studena -doplnění přísady 2,00 kg/m3 celkem 350 mm" 512,00</t>
  </si>
  <si>
    <t>55</t>
  </si>
  <si>
    <t>24551310</t>
  </si>
  <si>
    <t>přísada do betonu na bázi zeolitů a minerálů</t>
  </si>
  <si>
    <t>-1159390639</t>
  </si>
  <si>
    <t>512*0,7 'Přepočtené koeficientem množství</t>
  </si>
  <si>
    <t>57</t>
  </si>
  <si>
    <t>Kryty pozemních komunikací letišť a ploch z kameniva nebo živičné</t>
  </si>
  <si>
    <t>573231106</t>
  </si>
  <si>
    <t>Postřik živičný spojovací ze silniční emulze v množství 0,30 kg/m2</t>
  </si>
  <si>
    <t>-1147135273</t>
  </si>
  <si>
    <t>Postřik spojovací PS bez posypu kamenivem ze silniční emulze, v množství 0,30 kg/m2</t>
  </si>
  <si>
    <t>https://podminky.urs.cz/item/CS_URS_2024_01/573231106</t>
  </si>
  <si>
    <t>"ACO 11, tl. 60 mm" 512,00</t>
  </si>
  <si>
    <t>577154111</t>
  </si>
  <si>
    <t>Asfaltový beton vrstva obrusná ACO 11+ (ABS) tř. I tl 60 mm š do 3 m z nemodifikovaného asfaltu</t>
  </si>
  <si>
    <t>-899503257</t>
  </si>
  <si>
    <t>Asfaltový beton vrstva obrusná ACO 11 (ABS) s rozprostřením a se zhutněním z nemodifikovaného asfaltu v pruhu šířky do 3 m tř. I (ACO 11+), po zhutnění tl. 60 mm</t>
  </si>
  <si>
    <t>https://podminky.urs.cz/item/CS_URS_2024_01/577154111</t>
  </si>
  <si>
    <t>59</t>
  </si>
  <si>
    <t>Kryty pozemních komunikací, letišť a ploch dlážděné</t>
  </si>
  <si>
    <t>58</t>
  </si>
  <si>
    <t>596211111</t>
  </si>
  <si>
    <t>Kladení zámkové dlažby komunikací pro pěší ručně tl 60 mm skupiny A pl přes 50 do 100 m2</t>
  </si>
  <si>
    <t>1120366454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</si>
  <si>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</si>
  <si>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https://podminky.urs.cz/item/CS_URS_2024_01/596211111</t>
  </si>
  <si>
    <t>59245015</t>
  </si>
  <si>
    <t>dlažba zámková betonová tvaru I 200x165mm tl 60mm přírodní</t>
  </si>
  <si>
    <t>1683577390</t>
  </si>
  <si>
    <t>9*1,03 'Přepočtené koeficientem množství</t>
  </si>
  <si>
    <t>60</t>
  </si>
  <si>
    <t>596212210</t>
  </si>
  <si>
    <t>Kladení zámkové dlažby pozemních komunikací ručně tl 80 mm skupiny A pl do 50 m2</t>
  </si>
  <si>
    <t>833316356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</si>
  <si>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</si>
  <si>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https://podminky.urs.cz/item/CS_URS_2024_01/596212210</t>
  </si>
  <si>
    <t>61</t>
  </si>
  <si>
    <t>59245020</t>
  </si>
  <si>
    <t>dlažba skladebná betonová 200x100mm tl 80mm přírodní</t>
  </si>
  <si>
    <t>-1207377654</t>
  </si>
  <si>
    <t>240*1,03 'Přepočtené koeficientem množství</t>
  </si>
  <si>
    <t>62</t>
  </si>
  <si>
    <t>596412210</t>
  </si>
  <si>
    <t>Kladení dlažby z vegetačních tvárnic pozemních komunikací tl 80 mm pl do 50 m2</t>
  </si>
  <si>
    <t>436187274</t>
  </si>
  <si>
    <t>Kladení dlažby z betonových vegetačních dlaždic pozemních komunikací s ložem z kameniva těženého nebo drceného tl. do 50 mm, s vyplněním spár a vegetačních otvorů, s hutněním vibrováním tl. 80 mm, pro plochy do 50 m2</t>
  </si>
  <si>
    <t>https://podminky.urs.cz/item/CS_URS_2024_01/596412210</t>
  </si>
  <si>
    <t>63</t>
  </si>
  <si>
    <t>4400840860</t>
  </si>
  <si>
    <t>dlažba vozovková plná, vegetační 80 mm, obdélník 140x210 s distančními nálisky 30mm (parkovací stání)</t>
  </si>
  <si>
    <t>-910108216</t>
  </si>
  <si>
    <t>12*1,03 'Přepočtené koeficientem množství</t>
  </si>
  <si>
    <t>Trubní vedení</t>
  </si>
  <si>
    <t>64</t>
  </si>
  <si>
    <t>899133211</t>
  </si>
  <si>
    <t>Výměna (výšková úprava) vtokové mříže uliční vpusti s použitím betonových vyrovnávacích prvků</t>
  </si>
  <si>
    <t>29346132</t>
  </si>
  <si>
    <t>Výměna (výšková úprava) vtokové mříže uliční vpusti na betonové skruži s použitím betonových vyrovnávacích prvků</t>
  </si>
  <si>
    <t>https://podminky.urs.cz/item/CS_URS_2024_01/899133211</t>
  </si>
  <si>
    <t>"uliční vpust s mříží " 6</t>
  </si>
  <si>
    <t>Ostatní konstrukce a práce, bourání</t>
  </si>
  <si>
    <t>91</t>
  </si>
  <si>
    <t>Doplňující konstrukce a práce pozemních komunikací, letišť a ploch</t>
  </si>
  <si>
    <t>65</t>
  </si>
  <si>
    <t>916131213</t>
  </si>
  <si>
    <t>Osazení silničního obrubníku betonového stojatého s boční opěrou do lože z betonu prostého</t>
  </si>
  <si>
    <t>601818567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</si>
  <si>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</si>
  <si>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https://podminky.urs.cz/item/CS_URS_2024_01/916131213</t>
  </si>
  <si>
    <t>Obrubníky</t>
  </si>
  <si>
    <t>"obrubník 150/250 přímý, klasická silniční obruba" 114,00</t>
  </si>
  <si>
    <t>66</t>
  </si>
  <si>
    <t>59217031</t>
  </si>
  <si>
    <t>obrubník silniční betonový 1000x150x250mm</t>
  </si>
  <si>
    <t>1638097694</t>
  </si>
  <si>
    <t>114*1,02 'Přepočtené koeficientem množství</t>
  </si>
  <si>
    <t>67</t>
  </si>
  <si>
    <t>1986596401</t>
  </si>
  <si>
    <t>"obrubník 150/250 obloukový vnější R1m, klasická silniční obruba" 3,20</t>
  </si>
  <si>
    <t>68</t>
  </si>
  <si>
    <t>59217078</t>
  </si>
  <si>
    <t>obrubník silniční obloukový betonový R 0,5-2m 150x250mm</t>
  </si>
  <si>
    <t>278107458</t>
  </si>
  <si>
    <t>3,2*1,02 'Přepočtené koeficientem množství</t>
  </si>
  <si>
    <t>69</t>
  </si>
  <si>
    <t>-1966483892</t>
  </si>
  <si>
    <t>"obrubník 150/150, přejezdový se zaoblenou hranou např. mezi vjezdem a vozovkou" 146,00</t>
  </si>
  <si>
    <t>70</t>
  </si>
  <si>
    <t>59217029</t>
  </si>
  <si>
    <t>obrubník silniční betonový nájezdový 1000x150x150mm</t>
  </si>
  <si>
    <t>-595582268</t>
  </si>
  <si>
    <t>146*1,02 'Přepočtené koeficientem množství</t>
  </si>
  <si>
    <t>71</t>
  </si>
  <si>
    <t>1835403844</t>
  </si>
  <si>
    <t>"obrubník náběhový 1m 150-250 pravý, náběhový kus pro rozdílnou výšku nášlapu" 19,00</t>
  </si>
  <si>
    <t>"obrubník náběhový 1m 150-250 levý, náběhový kus pro rozdílnou výšku nášlapu" 19,00</t>
  </si>
  <si>
    <t>72</t>
  </si>
  <si>
    <t>59217030</t>
  </si>
  <si>
    <t>obrubník silniční betonový přechodový 1000x150x150-250mm</t>
  </si>
  <si>
    <t>-252262176</t>
  </si>
  <si>
    <t>38*1,02 'Přepočtené koeficientem množství</t>
  </si>
  <si>
    <t>73</t>
  </si>
  <si>
    <t>-1199556218</t>
  </si>
  <si>
    <t>"obrubník 100/250, malý silniční, mezi vjezdem/pásem zeleně a napojení na pozemek" 125,00</t>
  </si>
  <si>
    <t>74</t>
  </si>
  <si>
    <t>59217072</t>
  </si>
  <si>
    <t>obrubník silniční betonový 1000x100x250mm</t>
  </si>
  <si>
    <t>865829893</t>
  </si>
  <si>
    <t>125*1,02 'Přepočtené koeficientem množství</t>
  </si>
  <si>
    <t>75</t>
  </si>
  <si>
    <t>916991121</t>
  </si>
  <si>
    <t>Lože pod obrubníky, krajníky nebo obruby z dlažebních kostek z betonu prostého</t>
  </si>
  <si>
    <t>481355652</t>
  </si>
  <si>
    <t>https://podminky.urs.cz/item/CS_URS_2024_01/916991121</t>
  </si>
  <si>
    <t>betonové lože pro obruby přejížděné lože 0,10x0,35m</t>
  </si>
  <si>
    <t>"obrubník 150/150, přejezdový se zaoblenou hranou např. mezi vjezdem a vozovkou" 146,00*0,10*0,35</t>
  </si>
  <si>
    <t>"obrubník náběhový 1m 150-250 pravý, náběhový kus pro rozdílnou výšku nášlapu" 19,00*0,10*0,35</t>
  </si>
  <si>
    <t>"obrubník náběhový 1m 150-250 levý, náběhový kus pro rozdílnou výšku nášlapu" 19,00*0,10*0,35</t>
  </si>
  <si>
    <t>"obrubník 100/250, malý silniční, mezi vjezdem/pásem zeleně a napojení na pozemek" 125,00*0,10*0,35</t>
  </si>
  <si>
    <t>Mezisoučet</t>
  </si>
  <si>
    <t>betonové lože pro obruby nepojížděné lože 0,07x0,30m</t>
  </si>
  <si>
    <t>"obrubník 150/250 přímý, klasická silniční obruba" 114,00*0,07*0,30</t>
  </si>
  <si>
    <t>"obrubník 150/250 obloukový vnější R1m, klasická silniční obruba" 3,20*0,07*0,30</t>
  </si>
  <si>
    <t>"obrubník 80/250, záhonový, mezi chodníkem a pásem zeleně" 0,00*0,07*0,30</t>
  </si>
  <si>
    <t>93</t>
  </si>
  <si>
    <t>Různé dokončovací konstrukce a práce inženýrských staveb</t>
  </si>
  <si>
    <t>76</t>
  </si>
  <si>
    <t>935113111</t>
  </si>
  <si>
    <t>Osazení odvodňovacího polymerbetonového žlabu s krycím roštem šířky do 200 mm</t>
  </si>
  <si>
    <t>274956206</t>
  </si>
  <si>
    <t>Osazení odvodňovacího žlabu s krycím roštem polymerbetonového šířky do 200 mm</t>
  </si>
  <si>
    <t>https://podminky.urs.cz/item/CS_URS_2024_01/935113111</t>
  </si>
  <si>
    <t>"žlab s mříží DN 150 přímý, třída zatížení D 400 kN, z polymerbetonu, litinová mříž" 12,00</t>
  </si>
  <si>
    <t>77</t>
  </si>
  <si>
    <t>59227102</t>
  </si>
  <si>
    <t>žlab odvodňovací z polymerbetonu bez spádu dna pozinkovaná hrana š 150mm</t>
  </si>
  <si>
    <t>-374434633</t>
  </si>
  <si>
    <t>78</t>
  </si>
  <si>
    <t>56241205</t>
  </si>
  <si>
    <t>čelo plné na začátek a konec odvodňovacího žlabu PE/PP š 150 mm s nátrubkem DN 160</t>
  </si>
  <si>
    <t>128</t>
  </si>
  <si>
    <t>-1770988136</t>
  </si>
  <si>
    <t>"žlab s mříží DN 150 přímý, třída zatížení D 400 kN, z polymerbetonu, litinová mříž" 2</t>
  </si>
  <si>
    <t>79</t>
  </si>
  <si>
    <t>56241455</t>
  </si>
  <si>
    <t>čelo plné na začátek a konec odvodňovacího žlabu PE/PP š 150 mm</t>
  </si>
  <si>
    <t>1985089766</t>
  </si>
  <si>
    <t>80</t>
  </si>
  <si>
    <t>56241025</t>
  </si>
  <si>
    <t>rošt můstkový D400 litina pro žlab š 150mm</t>
  </si>
  <si>
    <t>-561079093</t>
  </si>
  <si>
    <t>81</t>
  </si>
  <si>
    <t>935923216</t>
  </si>
  <si>
    <t>Osazení vpusti pro odvodňovací žlab betonový nebo polymerbetonový s krycím roštem šířky do 200 mm</t>
  </si>
  <si>
    <t>231680472</t>
  </si>
  <si>
    <t>Osazení odvodňovacího žlabu s krycím roštem vpusti pro žlab šířky do 200 mm</t>
  </si>
  <si>
    <t>https://podminky.urs.cz/item/CS_URS_2024_01/935923216</t>
  </si>
  <si>
    <t>"žlab s mříží DN 150 systémová vpusť, třída zatížení D 400 kN, z polymerbetonu, litinová mříž" 2</t>
  </si>
  <si>
    <t>82</t>
  </si>
  <si>
    <t>59223076</t>
  </si>
  <si>
    <t>vpusť odtoková polymerbetonová s integrovaným těsněním a můstkovým litinovým roštem pro horizontální připojení potrubí 500x200x600</t>
  </si>
  <si>
    <t>-203327196</t>
  </si>
  <si>
    <t>998</t>
  </si>
  <si>
    <t>Přesun hmot</t>
  </si>
  <si>
    <t>83</t>
  </si>
  <si>
    <t>998225111</t>
  </si>
  <si>
    <t>Přesun hmot pro pozemní komunikace s krytem z kamene, monolitickým betonovým nebo živičným</t>
  </si>
  <si>
    <t>272395179</t>
  </si>
  <si>
    <t>Přesun hmot pro komunikace s krytem z kameniva, monolitickým betonovým nebo živičným dopravní vzdálenost do 200 m jakékoliv délky objektu</t>
  </si>
  <si>
    <t>https://podminky.urs.cz/item/CS_URS_2024_01/998225111</t>
  </si>
  <si>
    <t>84</t>
  </si>
  <si>
    <t>998225191</t>
  </si>
  <si>
    <t>Příplatek k přesunu hmot pro pozemní komunikace s krytem z kamene, živičným, betonovým do 1000 m</t>
  </si>
  <si>
    <t>567413577</t>
  </si>
  <si>
    <t>Přesun hmot pro komunikace s krytem z kameniva, monolitickým betonovým nebo živičným Příplatek k ceně za zvětšený přesun přes vymezenou vodorovnou dopravní vzdálenost do 1000 m</t>
  </si>
  <si>
    <t>https://podminky.urs.cz/item/CS_URS_2024_01/998225191</t>
  </si>
  <si>
    <t>PSV</t>
  </si>
  <si>
    <t>Práce a dodávky PSV</t>
  </si>
  <si>
    <t>711</t>
  </si>
  <si>
    <t>Izolace proti vodě, vlhkosti a plynům</t>
  </si>
  <si>
    <t>85</t>
  </si>
  <si>
    <t>711161112</t>
  </si>
  <si>
    <t>Izolace proti zemní vlhkosti nopovou fólií vodorovná, nopek v 8,0 mm, tl do 0,6 mm</t>
  </si>
  <si>
    <t>-286365293</t>
  </si>
  <si>
    <t>Izolace proti zemní vlhkosti a beztlakové vodě nopovými fóliemi na ploše vodorovné V vrstva ochranná, odvětrávací a drenážní výška nopku 8,0 mm, tl. fólie do 0,6 mm</t>
  </si>
  <si>
    <t>https://podminky.urs.cz/item/CS_URS_2024_01/711161112</t>
  </si>
  <si>
    <t>"nopová folie výška 0,30m na fasádě budov/podezdívce stávajícího oplocení VODOROVNÁ" 210,00*0,20</t>
  </si>
  <si>
    <t>86</t>
  </si>
  <si>
    <t>711161212</t>
  </si>
  <si>
    <t>Izolace proti zemní vlhkosti nopovou fólií svislá, nopek v 8,0 mm, tl do 0,6 mm</t>
  </si>
  <si>
    <t>-356161833</t>
  </si>
  <si>
    <t>Izolace proti zemní vlhkosti a beztlakové vodě nopovými fóliemi na ploše svislé S vrstva ochranná, odvětrávací a drenážní výška nopku 8,0 mm, tl. fólie do 0,6 mm</t>
  </si>
  <si>
    <t>https://podminky.urs.cz/item/CS_URS_2024_01/711161212</t>
  </si>
  <si>
    <t>"nopová folie výška 0,30m na fasádě budov/podezdívce stávajícího oplocení SVISLÁ" 210,00*0,30</t>
  </si>
  <si>
    <t>87</t>
  </si>
  <si>
    <t>998711101</t>
  </si>
  <si>
    <t>Přesun hmot tonážní pro izolace proti vodě, vlhkosti a plynům v objektech v do 6 m</t>
  </si>
  <si>
    <t>994864820</t>
  </si>
  <si>
    <t>Přesun hmot pro izolace proti vodě, vlhkosti a plynům stanovený z hmotnosti přesunovaného materiálu vodorovná dopravní vzdálenost do 50 m základní v objektech výšky do 6 m</t>
  </si>
  <si>
    <t>https://podminky.urs.cz/item/CS_URS_2024_01/998711101</t>
  </si>
  <si>
    <t>88</t>
  </si>
  <si>
    <t>998711193</t>
  </si>
  <si>
    <t>Příplatek k přesunu hmot tonážnímu pro izolace proti vodě, vlhkosti a plynům za zvětšený přesun do 500 m</t>
  </si>
  <si>
    <t>682650817</t>
  </si>
  <si>
    <t>Přesun hmot pro izolace proti vodě, vlhkosti a plynům stanovený z hmotnosti přesunovaného materiálu vodorovná dopravní vzdálenost do 50 m Příplatek k cenám za zvětšený přesun přes vymezenou vodorovnou dopravní vzdálenost do 500 m</t>
  </si>
  <si>
    <t>https://podminky.urs.cz/item/CS_URS_2024_01/998711193</t>
  </si>
  <si>
    <t>Práce a dodávky M</t>
  </si>
  <si>
    <t>22-M</t>
  </si>
  <si>
    <t>Montáže technologických zařízení pro dopravní stavby</t>
  </si>
  <si>
    <t>89</t>
  </si>
  <si>
    <t>220060423</t>
  </si>
  <si>
    <t>Položení ochranné trubky do kabelového lože průměru 110 mm</t>
  </si>
  <si>
    <t>523765804</t>
  </si>
  <si>
    <t>https://podminky.urs.cz/item/CS_URS_2024_01/220060423</t>
  </si>
  <si>
    <t xml:space="preserve">"ochrana stávajících dělovacích kabelů, dělená chránička Kopohalf v místech vjezdů a parkovacích stání"  35,00</t>
  </si>
  <si>
    <t>90</t>
  </si>
  <si>
    <t>34571098</t>
  </si>
  <si>
    <t>trubka elektroinstalační dělená (chránička) D 100/110mm, HDPE</t>
  </si>
  <si>
    <t>693172105</t>
  </si>
  <si>
    <t>35*1,05 'Přepočtené koeficientem množství</t>
  </si>
  <si>
    <t>46-M</t>
  </si>
  <si>
    <t>Zemní práce při extr.mont.pracích</t>
  </si>
  <si>
    <t>460161122</t>
  </si>
  <si>
    <t>Hloubení kabelových rýh ručně š 35 cm hl 30 cm v hornině tř I skupiny 3</t>
  </si>
  <si>
    <t>-1733394092</t>
  </si>
  <si>
    <t>Hloubení zapažených i nezapažených kabelových rýh ručně včetně urovnání dna s přemístěním výkopku do vzdálenosti 3 m od okraje jámy nebo s naložením na dopravní prostředek šířky 35 cm hloubky 30 cm v hornině třídy těžitelnosti I skupiny 3</t>
  </si>
  <si>
    <t>https://podminky.urs.cz/item/CS_URS_2024_01/460161122</t>
  </si>
  <si>
    <t>92</t>
  </si>
  <si>
    <t>460241111</t>
  </si>
  <si>
    <t>Příplatek za ztížení vykopávky při elektromontážích v blízkosti podzemního vedení</t>
  </si>
  <si>
    <t>-1931424874</t>
  </si>
  <si>
    <t>Příplatek k cenám vykopávek v blízkosti podzemního vedení pro jakoukoliv třídu horniny</t>
  </si>
  <si>
    <t>https://podminky.urs.cz/item/CS_URS_2024_01/460241111</t>
  </si>
  <si>
    <t xml:space="preserve">"ochrana stávajících dělovacích kabelů, dělená chránička Kopohalf v místech vjezdů a parkovacích stání"  35,00*0,35*0,30</t>
  </si>
  <si>
    <t>460431132</t>
  </si>
  <si>
    <t>Zásyp kabelových rýh ručně se zhutněním š 35 cm hl 30 cm z horniny tř I skupiny 3</t>
  </si>
  <si>
    <t>-1420118519</t>
  </si>
  <si>
    <t>Zásyp kabelových rýh ručně s přemístění sypaniny ze vzdálenosti do 10 m, s uložením výkopku ve vrstvách včetně zhutnění a úpravy povrchu šířky 35 cm hloubky 30 cm z horniny třídy těžitelnosti I skupiny 3</t>
  </si>
  <si>
    <t>https://podminky.urs.cz/item/CS_URS_2024_01/460431132</t>
  </si>
  <si>
    <t>VRN</t>
  </si>
  <si>
    <t>Vedlejší rozpočtové náklady</t>
  </si>
  <si>
    <t>VRN1</t>
  </si>
  <si>
    <t>Průzkumné, geodetické a projektové práce</t>
  </si>
  <si>
    <t>94</t>
  </si>
  <si>
    <t>011514000</t>
  </si>
  <si>
    <t>Stavebně-technický průzkum</t>
  </si>
  <si>
    <t>soubor</t>
  </si>
  <si>
    <t>1024</t>
  </si>
  <si>
    <t>2013104309</t>
  </si>
  <si>
    <t>Stavebně-technický průzkum
Vytýčení sítí</t>
  </si>
  <si>
    <t>https://podminky.urs.cz/item/CS_URS_2024_01/011514000</t>
  </si>
  <si>
    <t>P</t>
  </si>
  <si>
    <t>Poznámka k položce:_x000d_
Vytýčení sítí</t>
  </si>
  <si>
    <t>95</t>
  </si>
  <si>
    <t>013244000</t>
  </si>
  <si>
    <t>Dokumentace pro provádění stavby</t>
  </si>
  <si>
    <t>6442456</t>
  </si>
  <si>
    <t>https://podminky.urs.cz/item/CS_URS_2024_01/013244000</t>
  </si>
  <si>
    <t>96</t>
  </si>
  <si>
    <t>013254000</t>
  </si>
  <si>
    <t>Dokumentace skutečného provedení stavby</t>
  </si>
  <si>
    <t>-1984546138</t>
  </si>
  <si>
    <t>https://podminky.urs.cz/item/CS_URS_2024_01/013254000</t>
  </si>
  <si>
    <t>97</t>
  </si>
  <si>
    <t>013274000</t>
  </si>
  <si>
    <t>Pasportizace objektu před započetím prací</t>
  </si>
  <si>
    <t>255385388</t>
  </si>
  <si>
    <t>https://podminky.urs.cz/item/CS_URS_2024_01/013274000</t>
  </si>
  <si>
    <t>VRN3</t>
  </si>
  <si>
    <t>Zařízení staveniště</t>
  </si>
  <si>
    <t>98</t>
  </si>
  <si>
    <t>030001000</t>
  </si>
  <si>
    <t>-1106262413</t>
  </si>
  <si>
    <t>https://podminky.urs.cz/item/CS_URS_2024_01/030001000</t>
  </si>
  <si>
    <t>99</t>
  </si>
  <si>
    <t>034303000</t>
  </si>
  <si>
    <t>Dopravní značení na staveništi</t>
  </si>
  <si>
    <t>-1945612654</t>
  </si>
  <si>
    <t>https://podminky.urs.cz/item/CS_URS_2024_01/034303000</t>
  </si>
  <si>
    <t>100</t>
  </si>
  <si>
    <t>034503000</t>
  </si>
  <si>
    <t>Informační tabule na staveništi</t>
  </si>
  <si>
    <t>-649242798</t>
  </si>
  <si>
    <t>https://podminky.urs.cz/item/CS_URS_2024_01/034503000</t>
  </si>
  <si>
    <t>101</t>
  </si>
  <si>
    <t>034603000</t>
  </si>
  <si>
    <t>Alarm, strážní služba staveniště</t>
  </si>
  <si>
    <t>-96512513</t>
  </si>
  <si>
    <t>https://podminky.urs.cz/item/CS_URS_2024_01/034603000</t>
  </si>
  <si>
    <t>VRN4</t>
  </si>
  <si>
    <t>Inženýrská činnost</t>
  </si>
  <si>
    <t>102</t>
  </si>
  <si>
    <t>041103000</t>
  </si>
  <si>
    <t>Autorský dozor projektanta</t>
  </si>
  <si>
    <t>105896552</t>
  </si>
  <si>
    <t>https://podminky.urs.cz/item/CS_URS_2024_01/041103000</t>
  </si>
  <si>
    <t>103</t>
  </si>
  <si>
    <t>043154000</t>
  </si>
  <si>
    <t>Zkoušky hutnicí</t>
  </si>
  <si>
    <t>1118706182</t>
  </si>
  <si>
    <t>https://podminky.urs.cz/item/CS_URS_2024_01/043154000</t>
  </si>
  <si>
    <t>VRN7</t>
  </si>
  <si>
    <t>Provozní vlivy</t>
  </si>
  <si>
    <t>070001000</t>
  </si>
  <si>
    <t>287277345</t>
  </si>
  <si>
    <t>https://podminky.urs.cz/item/CS_URS_2024_01/070001000</t>
  </si>
  <si>
    <t>104.2 - Kanalizace a odvodnění</t>
  </si>
  <si>
    <t xml:space="preserve">      13 - Zemní práce - hloubené vykopávky</t>
  </si>
  <si>
    <t xml:space="preserve">    3 - Svislé a kompletní konstrukce</t>
  </si>
  <si>
    <t xml:space="preserve">    4 - Vodorovné konstrukce</t>
  </si>
  <si>
    <t xml:space="preserve">      87 - Potrubí z trub plastických a skleněných</t>
  </si>
  <si>
    <t xml:space="preserve">      89 - Ostatní konstrukce</t>
  </si>
  <si>
    <t xml:space="preserve">      891 - Ostatní konstrukce - šachty</t>
  </si>
  <si>
    <t xml:space="preserve">      892 - Ostatní konstrukce - vpusti</t>
  </si>
  <si>
    <t>810391811</t>
  </si>
  <si>
    <t>Bourání stávajícího potrubí z betonu DN přes 200 do 400</t>
  </si>
  <si>
    <t>1557129692</t>
  </si>
  <si>
    <t>Bourání stávajícího potrubí z betonu v otevřeném výkopu DN přes 200 do 400</t>
  </si>
  <si>
    <t>https://podminky.urs.cz/item/CS_URS_2024_01/810391811</t>
  </si>
  <si>
    <t>Stávající bouraná kanalizace DN 300</t>
  </si>
  <si>
    <t>"Š4.1-Š4.2" 14,20</t>
  </si>
  <si>
    <t>Stávající bouraná kanalizace DN 250</t>
  </si>
  <si>
    <t>"Š4.2-Š4.3" 39,29</t>
  </si>
  <si>
    <t>"Š4.3-Š4.4" 35,54</t>
  </si>
  <si>
    <t>"Š4.4-Š4.5" 29,53</t>
  </si>
  <si>
    <t>890211851</t>
  </si>
  <si>
    <t>Bourání šachet z prostého betonu strojně obestavěného prostoru do 1,5 m3</t>
  </si>
  <si>
    <t>-529941207</t>
  </si>
  <si>
    <t>Bourání šachet a jímek strojně velikosti obestavěného prostoru do 1,5 m3 z prostého betonu</t>
  </si>
  <si>
    <t>https://podminky.urs.cz/item/CS_URS_2024_01/890211851</t>
  </si>
  <si>
    <t>"stávající UV hl.1,00m" 1*1,00*(Pi*0,30*0,30)</t>
  </si>
  <si>
    <t>"stávající UV hl.1,40m" 1*1,40*(Pi*0,30*0,30)</t>
  </si>
  <si>
    <t>997221561</t>
  </si>
  <si>
    <t>Vodorovná doprava suti z kusových materiálů do 1 km</t>
  </si>
  <si>
    <t>-1733863382</t>
  </si>
  <si>
    <t>Vodorovná doprava suti bez naložení, ale se složením a s hrubým urovnáním z kusových materiálů, na vzdálenost do 1 km</t>
  </si>
  <si>
    <t>https://podminky.urs.cz/item/CS_URS_2024_01/997221561</t>
  </si>
  <si>
    <t>997221569</t>
  </si>
  <si>
    <t>Příplatek ZKD 1 km u vodorovné dopravy suti z kusových materiálů</t>
  </si>
  <si>
    <t>551778370</t>
  </si>
  <si>
    <t>https://podminky.urs.cz/item/CS_URS_2024_01/997221569</t>
  </si>
  <si>
    <t>39,1334*9 'Přepočtené koeficientem množství</t>
  </si>
  <si>
    <t>1815857000</t>
  </si>
  <si>
    <t>113107342</t>
  </si>
  <si>
    <t>Odstranění podkladu živičného tl přes 50 do 100 mm strojně pl do 50 m2</t>
  </si>
  <si>
    <t>-1081536950</t>
  </si>
  <si>
    <t>Odstranění podkladů nebo krytů strojně plochy jednotlivě do 50 m2 s přemístěním hmot na skládku na vzdálenost do 3 m nebo s naložením na dopravní prostředek živičných, o tl. vrstvy přes 50 do 100 mm</t>
  </si>
  <si>
    <t>https://podminky.urs.cz/item/CS_URS_2024_01/113107342</t>
  </si>
  <si>
    <t>stávající vozovka</t>
  </si>
  <si>
    <t>"Š4.1-Š4.2" 14,20*1,00</t>
  </si>
  <si>
    <t>"Š4.2-Š4.3" 39,29*1,00</t>
  </si>
  <si>
    <t>"Š4.3-Š4.4" 35,54*1,00</t>
  </si>
  <si>
    <t>"Š4.4-Š4.5" 29,53*1,00</t>
  </si>
  <si>
    <t>Přípojky DN150</t>
  </si>
  <si>
    <t>"UV41" 2,75*0,80</t>
  </si>
  <si>
    <t>"UV42" 0,50*0,80</t>
  </si>
  <si>
    <t>"UV43" 0,50*0,80</t>
  </si>
  <si>
    <t>"UV44" 0,50*0,80</t>
  </si>
  <si>
    <t>"ŽV45" (1,36+1,07)*0,80</t>
  </si>
  <si>
    <t>"ŽV46" 6,46*0,80</t>
  </si>
  <si>
    <t>"UV47" 1,08*0,80</t>
  </si>
  <si>
    <t>"UV48" 1,37*0,80</t>
  </si>
  <si>
    <t>"DP579" 1,07*0,80</t>
  </si>
  <si>
    <t>"DP572" 1,91*0,80</t>
  </si>
  <si>
    <t>919735112</t>
  </si>
  <si>
    <t>Řezání stávajícího živičného krytu hl přes 50 do 100 mm</t>
  </si>
  <si>
    <t>170012047</t>
  </si>
  <si>
    <t>Řezání stávajícího živičného krytu nebo podkladu hloubky přes 50 do 100 mm</t>
  </si>
  <si>
    <t>https://podminky.urs.cz/item/CS_URS_2024_01/919735112</t>
  </si>
  <si>
    <t>řez stávající vozovkou</t>
  </si>
  <si>
    <t>"Š4.1-Š4.2" 14,20*2+0,80</t>
  </si>
  <si>
    <t>"Š4.2-Š4.3" 39,29*2</t>
  </si>
  <si>
    <t>"Š4.3-Š4.4" 35,54*2</t>
  </si>
  <si>
    <t>"Š4.4-Š4.5" 29,53*2+0,80</t>
  </si>
  <si>
    <t>"UV41" 2,75*2+0,80</t>
  </si>
  <si>
    <t>"UV42" 0,50*2+0,80</t>
  </si>
  <si>
    <t>"UV43" 0,50*2+0,80</t>
  </si>
  <si>
    <t>"UV44" 0,50*2+0,80</t>
  </si>
  <si>
    <t>"ŽV45" (1,36+1,07)*2+0,80</t>
  </si>
  <si>
    <t>"ŽV46" 6,46*2+0,80</t>
  </si>
  <si>
    <t>"UV47" 1,08*2+0,80</t>
  </si>
  <si>
    <t>"UV48" 1,37*2+0,80</t>
  </si>
  <si>
    <t>"DP579" 1,07*2</t>
  </si>
  <si>
    <t>"DP572" 1,91*2</t>
  </si>
  <si>
    <t>-211628492</t>
  </si>
  <si>
    <t>1395299311</t>
  </si>
  <si>
    <t>29,3515*9 'Přepočtené koeficientem množství</t>
  </si>
  <si>
    <t>580184220</t>
  </si>
  <si>
    <t>Zemní práce - hloubené vykopávky</t>
  </si>
  <si>
    <t>132251103</t>
  </si>
  <si>
    <t>Hloubení rýh nezapažených š do 800 mm v hornině třídy těžitelnosti I skupiny 3 objem do 100 m3 strojně</t>
  </si>
  <si>
    <t>-1381648486</t>
  </si>
  <si>
    <t>Hloubení nezapažených rýh šířky do 800 mm strojně s urovnáním dna do předepsaného profilu a spádu v hornině třídy těžitelnosti I skupiny 3 přes 50 do 100 m3</t>
  </si>
  <si>
    <t>https://podminky.urs.cz/item/CS_URS_2024_01/132251103</t>
  </si>
  <si>
    <t>"UV41" 2,75*0,80*0,90</t>
  </si>
  <si>
    <t>"UV42" 0,50*0,80*0,90</t>
  </si>
  <si>
    <t>"UV43" 0,50*0,80*0,90</t>
  </si>
  <si>
    <t>"UV44" 0,50*0,80*0,90</t>
  </si>
  <si>
    <t>"ŽV45" (1,36+1,07)*0,80*0,90</t>
  </si>
  <si>
    <t>"ŽV46" 6,46*0,80*0,90</t>
  </si>
  <si>
    <t>"UV47" 1,08*0,80*0,90</t>
  </si>
  <si>
    <t>"UV48" 1,37*0,80*0,90</t>
  </si>
  <si>
    <t>"DP579" 1,07*0,80*0,90</t>
  </si>
  <si>
    <t>"DP572" 1,91*0,80*0,90</t>
  </si>
  <si>
    <t>132251253</t>
  </si>
  <si>
    <t>Hloubení rýh nezapažených š do 2000 mm v hornině třídy těžitelnosti I skupiny 3 objem do 100 m3 strojně</t>
  </si>
  <si>
    <t>793333697</t>
  </si>
  <si>
    <t>Hloubení nezapažených rýh šířky přes 800 do 2 000 mm strojně s urovnáním dna do předepsaného profilu a spádu v hornině třídy těžitelnosti I skupiny 3 přes 50 do 100 m3</t>
  </si>
  <si>
    <t>https://podminky.urs.cz/item/CS_URS_2024_01/132251253</t>
  </si>
  <si>
    <t>kanalizace DN 300</t>
  </si>
  <si>
    <t>"Š4.1-Š4.2" 14,20*1,00*0,90</t>
  </si>
  <si>
    <t>kanalizace DN 250</t>
  </si>
  <si>
    <t>"Š4.2-Š4.3" 39,29*1,00*0,90</t>
  </si>
  <si>
    <t>"Š4.3-Š4.4" 35,54*1,00*0,90</t>
  </si>
  <si>
    <t>"Š4.4-Š4.5" 29,53*1,00*0,90</t>
  </si>
  <si>
    <t>139001101</t>
  </si>
  <si>
    <t>Příplatek za ztížení vykopávky v blízkosti podzemního vedení</t>
  </si>
  <si>
    <t>447298434</t>
  </si>
  <si>
    <t>Příplatek k cenám hloubených vykopávek za ztížení vykopávky v blízkosti podzemního vedení nebo výbušnin pro jakoukoliv třídu horniny</t>
  </si>
  <si>
    <t>https://podminky.urs.cz/item/CS_URS_2024_01/139001101</t>
  </si>
  <si>
    <t xml:space="preserve">výkop hl. 1,00m pod stáv.stávající vozovka - 15%  objemu (odhad)</t>
  </si>
  <si>
    <t>(106,704+13,3704)*0,15</t>
  </si>
  <si>
    <t>1940564411</t>
  </si>
  <si>
    <t>Vodorovné přemístění výkopku nebo sypaniny po suchu na obvyklém dopravním prostředku, bez naložení výkopku, avšak se složením bez rozhrnutí z horniny třídy těžitelnosti I skupiny 1 až 3 na vzdálenost přes 500 do 1 000 m
na skládku</t>
  </si>
  <si>
    <t>Celkové množství výkopů</t>
  </si>
  <si>
    <t>106,704+13,3704</t>
  </si>
  <si>
    <t>-595632763</t>
  </si>
  <si>
    <t>120,0744*9 'Přepočtené koeficientem množství</t>
  </si>
  <si>
    <t>-235923262</t>
  </si>
  <si>
    <t>-2133137991</t>
  </si>
  <si>
    <t>174151101</t>
  </si>
  <si>
    <t>Zásyp jam, šachet rýh nebo kolem objektů sypaninou se zhutněním</t>
  </si>
  <si>
    <t>-131798523</t>
  </si>
  <si>
    <t>Zásyp sypaninou z jakékoliv horniny strojně s uložením výkopku ve vrstvách se zhutněním jam, šachet, rýh nebo kolem objektů v těchto vykopávkách</t>
  </si>
  <si>
    <t>https://podminky.urs.cz/item/CS_URS_2024_01/174151101</t>
  </si>
  <si>
    <t>Zpětné zásypy - materiál</t>
  </si>
  <si>
    <t>stoka 4</t>
  </si>
  <si>
    <t>Potrubí DN300</t>
  </si>
  <si>
    <t>"Š4.1-Š4.2" 14,20*1,00*(1,00-0,10-0,30-0,30)</t>
  </si>
  <si>
    <t>potrubí DN 250</t>
  </si>
  <si>
    <t>"Š4.2-Š4.3" 39,29*1,00*(1,00-0,10-0,25-0,30)</t>
  </si>
  <si>
    <t>"Š4.3-Š4.4" 35,54*1,00*(1,00-0,10-0,25-0,30)</t>
  </si>
  <si>
    <t>"Š4.4-Š4.5" 29,53*1,00*0,90*(1,00-0,10-0,25-0,30)</t>
  </si>
  <si>
    <t>"UV41" 2,75*0,80*(1,00-0,10-0,15-0,30)</t>
  </si>
  <si>
    <t>"UV42" 0,50*0,80*(1,00-0,10-0,15-0,30)</t>
  </si>
  <si>
    <t>"UV43" 0,50*0,80*(1,00-0,10-0,15-0,30)</t>
  </si>
  <si>
    <t>"UV44" 0,50*0,80*(1,00-0,10-0,15-0,30)</t>
  </si>
  <si>
    <t>"ŽV45" (1,36+1,07)*0,80*(1,00-0,10-0,15-0,30)</t>
  </si>
  <si>
    <t>"ŽV46" 6,46*0,80*(1,00-0,10-0,15-0,30)</t>
  </si>
  <si>
    <t>"UV47" 1,08*0,80*(1,00-0,10-0,15-0,30)</t>
  </si>
  <si>
    <t>"UV48" 1,37*0,80*(1,00-0,10-0,15-0,30)</t>
  </si>
  <si>
    <t>"DP579" 1,07*0,80*(1,00-0,10-0,15-0,30)</t>
  </si>
  <si>
    <t>"DP572" 1,91*0,80*(1,00-0,10-0,15-0,30)</t>
  </si>
  <si>
    <t>58981121</t>
  </si>
  <si>
    <t>recyklát betonový frakce 8/32</t>
  </si>
  <si>
    <t>1101030805</t>
  </si>
  <si>
    <t>46,4377*2,1 'Přepočtené koeficientem množství</t>
  </si>
  <si>
    <t>175151101</t>
  </si>
  <si>
    <t>Obsypání potrubí strojně sypaninou bez prohození, uloženou do 3 m</t>
  </si>
  <si>
    <t>2055910333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</si>
  <si>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</si>
  <si>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https://podminky.urs.cz/item/CS_URS_2024_01/175151101</t>
  </si>
  <si>
    <t>"Š4.1-Š4.2" 14,20*(0,30+0,30)*1,00-9,47*(Pi*0,15*0,15)</t>
  </si>
  <si>
    <t>"Š4.2-Š4.3" 39,29*(0,25+0,30)*1,00-39,29*(Pi*0,125*0,125)</t>
  </si>
  <si>
    <t>"Š4.3-Š4.4" 35,54*(0,25+0,30)*1,00-35,54*(Pi*0,125*0,125)</t>
  </si>
  <si>
    <t>"Š4.4-Š4.5" 29,53*(0,25+0,30)*1,00-29,53*(Pi*0,125*0,125)</t>
  </si>
  <si>
    <t>"UV41" 2,75*(0,25+0,30)*0,80-2,75*(Pi*0,075*0,075)</t>
  </si>
  <si>
    <t>"UV42" 0,50*(0,25+0,30)*0,80-0,50*(Pi*0,075*0,075)</t>
  </si>
  <si>
    <t>"UV43" 0,50*(0,25+0,30)*0,80-0,50*(Pi*0,075*0,075)</t>
  </si>
  <si>
    <t>"UV44" 0,50*(0,25+0,30)*0,80-0,50*(Pi*0,075*0,075)</t>
  </si>
  <si>
    <t>"ŽV45" (1,36+1,07)*(0,25+0,30)*0,80-(1,36+1,07)*(Pi*0,075*0,075)</t>
  </si>
  <si>
    <t>"ŽV46" 6,46*0,80*(0,25+0,30)*0,80-6,46*(Pi*0,075*0,075)</t>
  </si>
  <si>
    <t>"UV47" 1,08*0,80*(0,25+0,30)*0,80-1,08*(Pi*0,075*0,075)</t>
  </si>
  <si>
    <t>"UV48" 1,37*0,80*(0,25+0,30)*0,80-1,37*(Pi*0,075*0,075)</t>
  </si>
  <si>
    <t>"DP579" 1,07*0,80*(0,25+0,30)*0,80-1,07*(Pi*0,075*0,075)</t>
  </si>
  <si>
    <t>"DP572" 1,91*0,80*(0,25+0,30)*0,80-1,91*(Pi*0,075*0,075)</t>
  </si>
  <si>
    <t>58337302</t>
  </si>
  <si>
    <t>štěrkopísek frakce 0/16</t>
  </si>
  <si>
    <t>-857807572</t>
  </si>
  <si>
    <t>66,9223*2 'Přepočtené koeficientem množství</t>
  </si>
  <si>
    <t>Svislé a kompletní konstrukce</t>
  </si>
  <si>
    <t>359901211</t>
  </si>
  <si>
    <t>Monitoring stoky jakékoli výšky na nové kanalizaci</t>
  </si>
  <si>
    <t>-1041976489</t>
  </si>
  <si>
    <t>Monitoring stok (kamerový systém) jakékoli výšky nová kanalizace</t>
  </si>
  <si>
    <t>https://podminky.urs.cz/item/CS_URS_2024_01/359901211</t>
  </si>
  <si>
    <t>"UV41" 2,75</t>
  </si>
  <si>
    <t>"UV42" 0,50</t>
  </si>
  <si>
    <t>"UV43" 0,50</t>
  </si>
  <si>
    <t>"UV44" 0,50</t>
  </si>
  <si>
    <t>"ŽV45" (1,36+1,07)</t>
  </si>
  <si>
    <t>"ŽV46" 6,46</t>
  </si>
  <si>
    <t>"UV47" 1,08</t>
  </si>
  <si>
    <t>"UV48" 1,37</t>
  </si>
  <si>
    <t>"DP579" 1,07</t>
  </si>
  <si>
    <t>"DP572" 1,91</t>
  </si>
  <si>
    <t>Vodorovné konstrukce</t>
  </si>
  <si>
    <t>451573111</t>
  </si>
  <si>
    <t>Lože pod potrubí otevřený výkop ze štěrkopísku</t>
  </si>
  <si>
    <t>-1596839994</t>
  </si>
  <si>
    <t>Lože pod potrubí, stoky a drobné objekty v otevřeném výkopu z písku a štěrkopísku do 63 mm</t>
  </si>
  <si>
    <t>https://podminky.urs.cz/item/CS_URS_2024_01/451573111</t>
  </si>
  <si>
    <t>"Š4.1-Š4.2" 14,20*1,00*0,10</t>
  </si>
  <si>
    <t>"Š4.2-Š4.3" 39,29*1,00*0,10</t>
  </si>
  <si>
    <t>"Š4.3-Š4.4" 35,54*1,00*0,10</t>
  </si>
  <si>
    <t>"Š4.4-Š4.5" 29,53*1,00*0,10</t>
  </si>
  <si>
    <t>"UV41" 2,75*0,80*0,10</t>
  </si>
  <si>
    <t>"UV42" 0,50*0,80*0,10</t>
  </si>
  <si>
    <t>"UV43" 0,50*0,80*0,10</t>
  </si>
  <si>
    <t>"UV44" 0,50*0,80*0,10</t>
  </si>
  <si>
    <t>"ŽV45" (1,36+1,07)*0,80*0,10</t>
  </si>
  <si>
    <t>"ŽV46" 6,46*0,80*0,10</t>
  </si>
  <si>
    <t>"UV47" 1,08*0,80*0,10</t>
  </si>
  <si>
    <t>"UV48" 1,37*0,80*0,10</t>
  </si>
  <si>
    <t>"DP579" 1,07*0,80*0,10</t>
  </si>
  <si>
    <t>"DP572" 1,91*0,80*0,10</t>
  </si>
  <si>
    <t>892312121</t>
  </si>
  <si>
    <t>Tlaková zkouška vzduchem potrubí DN 150 těsnícím vakem ucpávkovým</t>
  </si>
  <si>
    <t>úsek</t>
  </si>
  <si>
    <t>-927621346</t>
  </si>
  <si>
    <t>Tlakové zkoušky vzduchem těsnícími vaky ucpávkovými DN 150</t>
  </si>
  <si>
    <t>https://podminky.urs.cz/item/CS_URS_2024_01/892312121</t>
  </si>
  <si>
    <t>"UV41" 1</t>
  </si>
  <si>
    <t>"UV42" 1</t>
  </si>
  <si>
    <t>"UV43" 1</t>
  </si>
  <si>
    <t>"UV44" 1</t>
  </si>
  <si>
    <t>"ŽV45" 1</t>
  </si>
  <si>
    <t>"ŽV46" 1</t>
  </si>
  <si>
    <t>"UV47" 1</t>
  </si>
  <si>
    <t>"UV48" 1</t>
  </si>
  <si>
    <t>"DP579" 1</t>
  </si>
  <si>
    <t>"DP572" 1</t>
  </si>
  <si>
    <t>892372121</t>
  </si>
  <si>
    <t>Tlaková zkouška vzduchem potrubí DN 300 těsnícím vakem ucpávkovým</t>
  </si>
  <si>
    <t>1679404432</t>
  </si>
  <si>
    <t>Tlakové zkoušky vzduchem těsnícími vaky ucpávkovými DN 300</t>
  </si>
  <si>
    <t>https://podminky.urs.cz/item/CS_URS_2024_01/892372121</t>
  </si>
  <si>
    <t>"Š4.1-Š4.2" 1</t>
  </si>
  <si>
    <t>"Š4.2-Š4.3" 1</t>
  </si>
  <si>
    <t>"Š4.3-Š4.4" 1</t>
  </si>
  <si>
    <t>"Š4.4-Š4.5" 1</t>
  </si>
  <si>
    <t>899101211</t>
  </si>
  <si>
    <t>Demontáž poklopů litinových nebo ocelových včetně rámů hmotnosti do 50 kg</t>
  </si>
  <si>
    <t>-1601075655</t>
  </si>
  <si>
    <t>Demontáž poklopů litinových a ocelových včetně rámů, hmotnosti jednotlivě do 50 kg</t>
  </si>
  <si>
    <t>https://podminky.urs.cz/item/CS_URS_2024_01/899101211</t>
  </si>
  <si>
    <t>"stávající UV hl.1,00m" 1</t>
  </si>
  <si>
    <t>"stávající UV hl.1,40m" 1</t>
  </si>
  <si>
    <t>999001R</t>
  </si>
  <si>
    <t>Odkup materiálu, litina, včetně odvozu a výkupu</t>
  </si>
  <si>
    <t>755269443</t>
  </si>
  <si>
    <t>0,1*-1 'Přepočtené koeficientem množství</t>
  </si>
  <si>
    <t>Potrubí z trub plastických a skleněných</t>
  </si>
  <si>
    <t>871310330</t>
  </si>
  <si>
    <t>Montáž kanalizačního potrubí hladkého plnostěnného SN 16 z polypropylenu DN 150</t>
  </si>
  <si>
    <t>-486342300</t>
  </si>
  <si>
    <t>Montáž kanalizačního potrubí z polypropylenu PP hladkého plnostěnného SN 16 DN 150</t>
  </si>
  <si>
    <t>https://podminky.urs.cz/item/CS_URS_2024_01/871310330</t>
  </si>
  <si>
    <t>28617094</t>
  </si>
  <si>
    <t>trubka kanalizační PP plnostěnná třívrstvá DN 150x6000mm SN16</t>
  </si>
  <si>
    <t>1146481471</t>
  </si>
  <si>
    <t>18,57*1,015 'Přepočtené koeficientem množství</t>
  </si>
  <si>
    <t>871360330</t>
  </si>
  <si>
    <t>Montáž kanalizačního potrubí hladkého plnostěnného SN 16 z polypropylenu DN 250</t>
  </si>
  <si>
    <t>737439959</t>
  </si>
  <si>
    <t>Montáž kanalizačního potrubí z polypropylenu PP hladkého plnostěnného SN 16 DN 250</t>
  </si>
  <si>
    <t>https://podminky.urs.cz/item/CS_URS_2024_01/871360330</t>
  </si>
  <si>
    <t>28611252</t>
  </si>
  <si>
    <t>trubka kanalizační PVC-U plnostěnná jednovrstvá s rázovou odolností DN 250x3000mm SN16</t>
  </si>
  <si>
    <t>985446522</t>
  </si>
  <si>
    <t>104,36*1,015 'Přepočtené koeficientem množství</t>
  </si>
  <si>
    <t>871370330</t>
  </si>
  <si>
    <t>Montáž kanalizačního potrubí hladkého plnostěnného SN 16 z polypropylenu DN 300</t>
  </si>
  <si>
    <t>1424265148</t>
  </si>
  <si>
    <t>Montáž kanalizačního potrubí z polypropylenu PP hladkého plnostěnného SN 16 DN 300</t>
  </si>
  <si>
    <t>https://podminky.urs.cz/item/CS_URS_2024_01/871370330</t>
  </si>
  <si>
    <t>28611253</t>
  </si>
  <si>
    <t>trubka kanalizační PVC-U plnostěnná jednovrstvá s rázovou odolností DN 315x3000mm SN16</t>
  </si>
  <si>
    <t>1766052542</t>
  </si>
  <si>
    <t>14,2*1,015 'Přepočtené koeficientem množství</t>
  </si>
  <si>
    <t>877360320</t>
  </si>
  <si>
    <t>Montáž odboček na kanalizačním potrubí z PP nebo tvrdého PVC trub hladkých plnostěnných DN 250</t>
  </si>
  <si>
    <t>-934805579</t>
  </si>
  <si>
    <t>Montáž tvarovek na kanalizačním plastovém potrubí z PP nebo PVC-U hladkého plnostěnného odboček DN 250</t>
  </si>
  <si>
    <t>https://podminky.urs.cz/item/CS_URS_2024_01/877360320</t>
  </si>
  <si>
    <t>28617210</t>
  </si>
  <si>
    <t>odbočka kanalizační PP třívrstvá SN16 45° DN 250/150</t>
  </si>
  <si>
    <t>-1100602231</t>
  </si>
  <si>
    <t>877370320</t>
  </si>
  <si>
    <t>Montáž odboček na kanalizačním potrubí z PP nebo tvrdého PVC trub hladkých plnostěnných DN 300</t>
  </si>
  <si>
    <t>1853900558</t>
  </si>
  <si>
    <t>Montáž tvarovek na kanalizačním plastovém potrubí z PP nebo PVC-U hladkého plnostěnného odboček DN 300</t>
  </si>
  <si>
    <t>https://podminky.urs.cz/item/CS_URS_2024_01/877370320</t>
  </si>
  <si>
    <t>28617214</t>
  </si>
  <si>
    <t>odbočka kanalizační PP třívrstvá SN16 45° DN 300/150</t>
  </si>
  <si>
    <t>-1989921929</t>
  </si>
  <si>
    <t>899722112</t>
  </si>
  <si>
    <t>Krytí potrubí z plastů výstražnou fólií z PVC přes 20 do 25 cm</t>
  </si>
  <si>
    <t>-1061753185</t>
  </si>
  <si>
    <t>Krytí potrubí z plastů výstražnou fólií z PVC šířky přes 20 do 25 cm</t>
  </si>
  <si>
    <t>https://podminky.urs.cz/item/CS_URS_2024_01/899722112</t>
  </si>
  <si>
    <t>Ostatní konstrukce</t>
  </si>
  <si>
    <t>452311131</t>
  </si>
  <si>
    <t>Podkladní desky z betonu prostého bez zvýšených nároků na prostředí tř. C 12/15 otevřený výkop</t>
  </si>
  <si>
    <t>-386590600</t>
  </si>
  <si>
    <t>Podkladní a zajišťovací konstrukce z betonu prostého v otevřeném výkopu bez zvýšených nároků na prostředí desky pod potrubí, stoky a drobné objekty z betonu tř. C 12/15</t>
  </si>
  <si>
    <t>https://podminky.urs.cz/item/CS_URS_2024_01/452311131</t>
  </si>
  <si>
    <t>"DP579" 1*(Pi*0,30*0,30)*0,10</t>
  </si>
  <si>
    <t>"DP572" 1*(Pi*0,30*0,30)*0,10</t>
  </si>
  <si>
    <t>452386111</t>
  </si>
  <si>
    <t>Vyrovnávací prstence z betonu prostého tř. C 25/30 v do 100 mm</t>
  </si>
  <si>
    <t>2061441426</t>
  </si>
  <si>
    <t>Podkladní a vyrovnávací konstrukce z betonu vyrovnávací prstence z prostého betonu tř. C 25/30 pod poklopy a mříže, výšky do 100 mm</t>
  </si>
  <si>
    <t>https://podminky.urs.cz/item/CS_URS_2024_01/452386111</t>
  </si>
  <si>
    <t>894211111</t>
  </si>
  <si>
    <t>Šachty kanalizační kruhové z prostého betonu na potrubí DN 200 dno beton tř. C 25/30</t>
  </si>
  <si>
    <t>-189869036</t>
  </si>
  <si>
    <t>Šachty kanalizační z prostého betonu výšky vstupu do 1,50 m kruhové s obložením dna betonem tř. C 25/30, na potrubí DN do 200</t>
  </si>
  <si>
    <t>https://podminky.urs.cz/item/CS_URS_2024_01/894211111</t>
  </si>
  <si>
    <t>899101113</t>
  </si>
  <si>
    <t>Osazení poklopů litinových, ocelových nebo železobetonových bez rámů do 50 kg</t>
  </si>
  <si>
    <t>839376241</t>
  </si>
  <si>
    <t>Osazení poklopů litinových, ocelových nebo železobetonových bez rámů hmotnosti jednotlivě do 50 kg</t>
  </si>
  <si>
    <t>https://podminky.urs.cz/item/CS_URS_2024_01/899101113</t>
  </si>
  <si>
    <t>55241042</t>
  </si>
  <si>
    <t>mříž šachtová dešťová litinová DN 425 pro třídu zatížení B125 kruhová</t>
  </si>
  <si>
    <t>878791173</t>
  </si>
  <si>
    <t>891</t>
  </si>
  <si>
    <t>Ostatní konstrukce - šachty</t>
  </si>
  <si>
    <t>894812321</t>
  </si>
  <si>
    <t>Revizní a čistící šachta z PP typ DN 600/250 šachtové dno průtočné</t>
  </si>
  <si>
    <t>-1975996692</t>
  </si>
  <si>
    <t>Revizní a čistící šachta z polypropylenu PP pro hladké trouby DN 600 šachtové dno (DN šachty / DN trubního vedení) DN 600/250 průtočné</t>
  </si>
  <si>
    <t>https://podminky.urs.cz/item/CS_URS_2024_01/894812321</t>
  </si>
  <si>
    <t>"Š4.2" 1</t>
  </si>
  <si>
    <t>894812326</t>
  </si>
  <si>
    <t>Revizní a čistící šachta z PP typ DN 600/315 šachtové dno průtočné 30°, 60°, 90°</t>
  </si>
  <si>
    <t>-1349959090</t>
  </si>
  <si>
    <t>Revizní a čistící šachta z polypropylenu PP pro hladké trouby DN 600 šachtové dno (DN šachty / DN trubního vedení) DN 600/315 průtočné 30°,60°,90°</t>
  </si>
  <si>
    <t>https://podminky.urs.cz/item/CS_URS_2024_01/894812326</t>
  </si>
  <si>
    <t>"Š4.3" 1</t>
  </si>
  <si>
    <t>"Š4.4" 1</t>
  </si>
  <si>
    <t>"Š4.5" 1</t>
  </si>
  <si>
    <t>894812331</t>
  </si>
  <si>
    <t>Revizní a čistící šachta z PP DN 600 šachtová roura korugovaná světlé hloubky 1000 mm</t>
  </si>
  <si>
    <t>1312213530</t>
  </si>
  <si>
    <t>Revizní a čistící šachta z polypropylenu PP pro hladké trouby DN 600 roura šachtová korugovaná, světlé hloubky 1 000 mm</t>
  </si>
  <si>
    <t>https://podminky.urs.cz/item/CS_URS_2024_01/894812331</t>
  </si>
  <si>
    <t>894812339</t>
  </si>
  <si>
    <t>Příplatek k rourám revizní a čistící šachty z PP DN 600 za uříznutí šachtové roury</t>
  </si>
  <si>
    <t>1948766715</t>
  </si>
  <si>
    <t>Revizní a čistící šachta z polypropylenu PP pro hladké trouby DN 600 Příplatek k cenám 2331 - 2334 za uříznutí šachtové roury</t>
  </si>
  <si>
    <t>https://podminky.urs.cz/item/CS_URS_2024_01/894812339</t>
  </si>
  <si>
    <t>894812376</t>
  </si>
  <si>
    <t>Revizní a čistící šachta z PP DN 600 poklop litinový pro třídu zatížení D400 s betonovým prstencem</t>
  </si>
  <si>
    <t>-1529618365</t>
  </si>
  <si>
    <t>Revizní a čistící šachta z polypropylenu PP pro hladké trouby DN 600 poklop (mříž) litinový pro třídu zatížení D400 s betonovým prstencem</t>
  </si>
  <si>
    <t>https://podminky.urs.cz/item/CS_URS_2024_01/894812376</t>
  </si>
  <si>
    <t>894812613R</t>
  </si>
  <si>
    <t>Vyříznutí a utěsnění otvoru ve stěně šachty DN 200-300</t>
  </si>
  <si>
    <t>-588453832</t>
  </si>
  <si>
    <t>Revizní a čistící šachta z polypropylenu PP vyříznutí a utěsnění otvoru ve stěně šachty DN 200-300</t>
  </si>
  <si>
    <t>"Š2.3 UV" 1</t>
  </si>
  <si>
    <t>"Š2.4 UV" 1</t>
  </si>
  <si>
    <t>"Š2.5 UV" 1</t>
  </si>
  <si>
    <t>"Š2.6 UV" 1</t>
  </si>
  <si>
    <t>"Š2.7 UV" 1</t>
  </si>
  <si>
    <t>"Š2.8 UV" 1</t>
  </si>
  <si>
    <t>"Š2.9 UV" 1</t>
  </si>
  <si>
    <t>"Š2.10 UV" 1</t>
  </si>
  <si>
    <t>"Š2.11 UV" 1</t>
  </si>
  <si>
    <t>"Š2.12 UV" 1</t>
  </si>
  <si>
    <t>"Š2.13 UV" 1</t>
  </si>
  <si>
    <t>11*2 'Přepočtené koeficientem množství</t>
  </si>
  <si>
    <t>892</t>
  </si>
  <si>
    <t>Ostatní konstrukce - vpusti</t>
  </si>
  <si>
    <t>895941301</t>
  </si>
  <si>
    <t>Osazení vpusti uliční DN 450 z betonových dílců dno s výtokem</t>
  </si>
  <si>
    <t>1731102669</t>
  </si>
  <si>
    <t>Osazení vpusti uliční z betonových dílců DN 450 dno s výtokem</t>
  </si>
  <si>
    <t>https://podminky.urs.cz/item/CS_URS_2024_01/895941301</t>
  </si>
  <si>
    <t>59223850</t>
  </si>
  <si>
    <t>dno pro uliční vpusť s výtokovým otvorem betonové 450x330x50mm</t>
  </si>
  <si>
    <t>437927179</t>
  </si>
  <si>
    <t>895941312</t>
  </si>
  <si>
    <t>Osazení vpusti uliční DN 450 z betonových dílců skruž horní 195 mm</t>
  </si>
  <si>
    <t>-1508038058</t>
  </si>
  <si>
    <t>Osazení vpusti uliční z betonových dílců DN 450 skruž horní 195 mm</t>
  </si>
  <si>
    <t>https://podminky.urs.cz/item/CS_URS_2024_01/895941312</t>
  </si>
  <si>
    <t>59223856</t>
  </si>
  <si>
    <t>skruž betonová horní pro uliční vpusť 450x195x50mm</t>
  </si>
  <si>
    <t>-1993134172</t>
  </si>
  <si>
    <t>895941321</t>
  </si>
  <si>
    <t>Osazení vpusti uliční DN 450 z betonových dílců skruž středová 195 mm</t>
  </si>
  <si>
    <t>-1682543774</t>
  </si>
  <si>
    <t>Osazení vpusti uliční z betonových dílců DN 450 skruž středová 195 mm</t>
  </si>
  <si>
    <t>https://podminky.urs.cz/item/CS_URS_2024_01/895941321</t>
  </si>
  <si>
    <t>59223860</t>
  </si>
  <si>
    <t>skruž betonová středová pro uliční vpusť 450x195x50mm</t>
  </si>
  <si>
    <t>1470258959</t>
  </si>
  <si>
    <t>899204112</t>
  </si>
  <si>
    <t>Osazení mříží litinových včetně rámů a košů na bahno pro třídu zatížení D400, E600</t>
  </si>
  <si>
    <t>339459625</t>
  </si>
  <si>
    <t>https://podminky.urs.cz/item/CS_URS_2024_01/899204112</t>
  </si>
  <si>
    <t>59223260</t>
  </si>
  <si>
    <t>mříž vtoková litinová k uliční vpusti C250/D400 500x500mm</t>
  </si>
  <si>
    <t>-149366684</t>
  </si>
  <si>
    <t>998276101</t>
  </si>
  <si>
    <t>Přesun hmot pro trubní vedení z trub z plastických hmot otevřený výkop</t>
  </si>
  <si>
    <t>-2140787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</si>
  <si>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</si>
  <si>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https://podminky.urs.cz/item/CS_URS_2024_01/998276101</t>
  </si>
  <si>
    <t>998276124</t>
  </si>
  <si>
    <t>Příplatek k přesunu hmot pro trubní vedení z trub z plastických hmot za zvětšený přesun do 500 m</t>
  </si>
  <si>
    <t>1384424060</t>
  </si>
  <si>
    <t>Přesun hmot pro trubní vedení hloubené z trub z plastických hmot nebo sklolaminátových Příplatek k cenám za zvětšený přesun přes vymezenou dopravní vzdálenost do 500 m</t>
  </si>
  <si>
    <t>https://podminky.urs.cz/item/CS_URS_2024_01/998276124</t>
  </si>
  <si>
    <t>-1505140361</t>
  </si>
  <si>
    <t>1809052555</t>
  </si>
  <si>
    <t>728717945</t>
  </si>
  <si>
    <t>-1665712298</t>
  </si>
  <si>
    <t>-1924364601</t>
  </si>
  <si>
    <t>-768807979</t>
  </si>
  <si>
    <t>1947211819</t>
  </si>
  <si>
    <t>1376830837</t>
  </si>
  <si>
    <t>412128085</t>
  </si>
  <si>
    <t>-854779726</t>
  </si>
  <si>
    <t>104.3 - Veřejně osvětlení</t>
  </si>
  <si>
    <t xml:space="preserve">    21-M - Elektromontáže</t>
  </si>
  <si>
    <t>21-M</t>
  </si>
  <si>
    <t>Elektromontáže</t>
  </si>
  <si>
    <t>210050901</t>
  </si>
  <si>
    <t>Nátěr základní stožárů venkovního vedení na zemi</t>
  </si>
  <si>
    <t>363823950</t>
  </si>
  <si>
    <t>Nátěry stožárů venkovního vedení vn, nn, vn, stožárových transformátorů a ocelových součástí vn a výstroje stožárových mimo skříní stožárů základní nátěr na zemi</t>
  </si>
  <si>
    <t>https://podminky.urs.cz/item/CS_URS_2024_01/210050901</t>
  </si>
  <si>
    <t>Pod Školou Stožár</t>
  </si>
  <si>
    <t>5*(Pi*0,133)*0,30 "R1T31+R1T32+R1T33+R1T34+R1T35"</t>
  </si>
  <si>
    <t>24623030</t>
  </si>
  <si>
    <t>hmota nátěrová epoxidová základní antikorozní na kovy</t>
  </si>
  <si>
    <t>1033058188</t>
  </si>
  <si>
    <t>210050903</t>
  </si>
  <si>
    <t>Nátěr vrchní stožárů venkovního vedení na zemi</t>
  </si>
  <si>
    <t>635183392</t>
  </si>
  <si>
    <t>Nátěry stožárů venkovního vedení vn, nn, vn, stožárových transformátorů a ocelových součástí vn a výstroje stožárových mimo skříní stožárů vrchní nátěr na zemi</t>
  </si>
  <si>
    <t>https://podminky.urs.cz/item/CS_URS_2024_01/210050903</t>
  </si>
  <si>
    <t>24629097</t>
  </si>
  <si>
    <t>hmota nátěrová epoxidová krycí (email) na ocelové konstrukce RAL 7035</t>
  </si>
  <si>
    <t>-715051582</t>
  </si>
  <si>
    <t>210050905</t>
  </si>
  <si>
    <t>Odmaštění stožárů venkovního vedení na zemi</t>
  </si>
  <si>
    <t>-179381440</t>
  </si>
  <si>
    <t>Nátěry stožárů venkovního vedení vn, nn, vn, stožárových transformátorů a ocelových součástí vn a výstroje stožárových mimo skříní stožárů odmaštění na zemi</t>
  </si>
  <si>
    <t>https://podminky.urs.cz/item/CS_URS_2024_01/210050905</t>
  </si>
  <si>
    <t>210050907</t>
  </si>
  <si>
    <t>Očištění stožárů venkovního vedení na zemi</t>
  </si>
  <si>
    <t>-571438089</t>
  </si>
  <si>
    <t>Nátěry stožárů venkovního vedení vn, nn, vn, stožárových transformátorů a ocelových součástí vn a výstroje stožárových mimo skříní stožárů očištění na zemi</t>
  </si>
  <si>
    <t>https://podminky.urs.cz/item/CS_URS_2024_01/210050907</t>
  </si>
  <si>
    <t>210100251</t>
  </si>
  <si>
    <t>Ukončení kabelů smršťovací koncovkou nebo páskou se zapojením bez letování žíly do 4x10 mm2</t>
  </si>
  <si>
    <t>-542745280</t>
  </si>
  <si>
    <t>Ukončení kabelů smršťovací koncovkou nebo páskou se zapojením bez letování počtu a průřezu žil 4 x 10 mm2</t>
  </si>
  <si>
    <t>https://podminky.urs.cz/item/CS_URS_2024_01/210100251</t>
  </si>
  <si>
    <t>5*2 "R1T31+R1T32+R1T33+R1T34+R1T35"</t>
  </si>
  <si>
    <t>35436314</t>
  </si>
  <si>
    <t>hlava rozdělovací smršťovaná přímá do 1kV SKE 4f/1+2 kabel 12-32mm/průřez 1,5-35mm</t>
  </si>
  <si>
    <t>-1672298846</t>
  </si>
  <si>
    <t>210203901</t>
  </si>
  <si>
    <t>Montáž svítidel LED se zapojením vodičů průmyslových nebo venkovních na výložník nebo dřík</t>
  </si>
  <si>
    <t>-862620248</t>
  </si>
  <si>
    <t>https://podminky.urs.cz/item/CS_URS_2024_01/210203901</t>
  </si>
  <si>
    <t>5 "R1T31+R1T32+R1T33+R1T34+R1T35"</t>
  </si>
  <si>
    <t>34774005</t>
  </si>
  <si>
    <t>svítidlo veřejného osvětlení na dřík/výložník zdroj LED 25W 2635lm 4000K stmívatelné</t>
  </si>
  <si>
    <t>1353083828</t>
  </si>
  <si>
    <t>210204011</t>
  </si>
  <si>
    <t>Montáž stožárů osvětlení ocelových samostatně stojících délky do 12 m</t>
  </si>
  <si>
    <t>-1241550371</t>
  </si>
  <si>
    <t>Montáž stožárů osvětlení samostatně stojících ocelových, délky do 12 m</t>
  </si>
  <si>
    <t>https://podminky.urs.cz/item/CS_URS_2024_01/210204011</t>
  </si>
  <si>
    <t>31674067</t>
  </si>
  <si>
    <t>stožár osvětlovací sadový Pz 133/89/60 v 6,0m</t>
  </si>
  <si>
    <t>-1017568868</t>
  </si>
  <si>
    <t>210204100</t>
  </si>
  <si>
    <t>Montáž výložníků osvětlení jednoramenných nástěnných hmotnosti do 35 kg</t>
  </si>
  <si>
    <t>-807550536</t>
  </si>
  <si>
    <t>Montáž výložníků osvětlení jednoramenných nástěnných, hmotnosti do 35 kg</t>
  </si>
  <si>
    <t>https://podminky.urs.cz/item/CS_URS_2024_01/210204100</t>
  </si>
  <si>
    <t>31672000</t>
  </si>
  <si>
    <t>výložník rovný jednoduchý k osvětlovacím stožárům sadovým vyložení 300mm</t>
  </si>
  <si>
    <t>-1248311789</t>
  </si>
  <si>
    <t>210204202</t>
  </si>
  <si>
    <t>Montáž elektrovýzbroje stožárů osvětlení 2 okruhy</t>
  </si>
  <si>
    <t>736990580</t>
  </si>
  <si>
    <t>https://podminky.urs.cz/item/CS_URS_2024_01/210204202</t>
  </si>
  <si>
    <t>31674132</t>
  </si>
  <si>
    <t>výzbroj stožárová SV 6.16.5</t>
  </si>
  <si>
    <t>1000810825</t>
  </si>
  <si>
    <t>210204222</t>
  </si>
  <si>
    <t>Montáž manžety stožárové průměru přes 150 mm</t>
  </si>
  <si>
    <t>34668793</t>
  </si>
  <si>
    <t>Montáž ostatních doplňků osvětlení manžety stožárové, průměru přes 150 mm</t>
  </si>
  <si>
    <t>https://podminky.urs.cz/item/CS_URS_2024_01/210204222</t>
  </si>
  <si>
    <t>28611143</t>
  </si>
  <si>
    <t>trubka kanalizační PVC DN 315x1000mm SN4</t>
  </si>
  <si>
    <t>1536286530</t>
  </si>
  <si>
    <t>210220020</t>
  </si>
  <si>
    <t>Montáž uzemňovacího vedení vodičů FeZn pomocí svorek v zemi páskou do 120 mm2 ve městské zástavbě</t>
  </si>
  <si>
    <t>523312678</t>
  </si>
  <si>
    <t>Montáž uzemňovacího vedení s upevněním, propojením a připojením pomocí svorek v zemi s izolací spojů vodičů FeZn páskou průřezu do 120 mm2 v městské zástavbě</t>
  </si>
  <si>
    <t>https://podminky.urs.cz/item/CS_URS_2024_01/210220020</t>
  </si>
  <si>
    <t>Pod Školou</t>
  </si>
  <si>
    <t>114,36 "R1T31-R1T32-R1T33-R1T34-R1T35"</t>
  </si>
  <si>
    <t>35442062</t>
  </si>
  <si>
    <t>pás zemnící 30x4mm FeZn</t>
  </si>
  <si>
    <t>-1762901704</t>
  </si>
  <si>
    <t>210220111</t>
  </si>
  <si>
    <t>Montáž hromosvodného vedení svodových vodičů bez podpěr průměru do 10 mm</t>
  </si>
  <si>
    <t>-1986394396</t>
  </si>
  <si>
    <t>Montáž hromosvodného vedení svodových vodičů bez podpěr, průměru do 10 mm</t>
  </si>
  <si>
    <t>https://podminky.urs.cz/item/CS_URS_2024_01/210220111</t>
  </si>
  <si>
    <t>5*1,20 "R1T31+R1T32+R1T33+R1T34+R1T35"</t>
  </si>
  <si>
    <t>35441073</t>
  </si>
  <si>
    <t>drát D 10mm FeZn</t>
  </si>
  <si>
    <t>1460429858</t>
  </si>
  <si>
    <t>210220302</t>
  </si>
  <si>
    <t>Montáž svorek hromosvodných se 3 a více šrouby</t>
  </si>
  <si>
    <t>1639336169</t>
  </si>
  <si>
    <t>Montáž hromosvodného vedení svorek se 3 a více šrouby</t>
  </si>
  <si>
    <t>https://podminky.urs.cz/item/CS_URS_2024_01/210220302</t>
  </si>
  <si>
    <t>120,00/15,00 "R1T31-R1T32-R1T33-R1T34-R1T35"</t>
  </si>
  <si>
    <t>35441986</t>
  </si>
  <si>
    <t>svorka odbočovací a spojovací pro pásek 30x4mm, FeZn</t>
  </si>
  <si>
    <t>-1318493740</t>
  </si>
  <si>
    <t>1964097570</t>
  </si>
  <si>
    <t>35441996</t>
  </si>
  <si>
    <t>svorka odbočovací a spojovací pro spojování kruhových a páskových vodičů, FeZn</t>
  </si>
  <si>
    <t>1459843375</t>
  </si>
  <si>
    <t>210220304</t>
  </si>
  <si>
    <t>Montáž svorka hromosvodná na konstrukce</t>
  </si>
  <si>
    <t>-46817507</t>
  </si>
  <si>
    <t>Montáž hromosvodného vedení svorek na konstrukce</t>
  </si>
  <si>
    <t>https://podminky.urs.cz/item/CS_URS_2024_01/210220304</t>
  </si>
  <si>
    <t>35431019</t>
  </si>
  <si>
    <t>svorka uzemnění FeZn připojovací na kovové části pro 1 vodič D 7-10mm -plochá, 2 šrouby</t>
  </si>
  <si>
    <t>1640397834</t>
  </si>
  <si>
    <t>210280002</t>
  </si>
  <si>
    <t>Zkoušky a prohlídky el rozvodů a zařízení celková prohlídka pro objem montážních prací přes 100 do 500 tis Kč</t>
  </si>
  <si>
    <t>-543519896</t>
  </si>
  <si>
    <t>Zkoušky a prohlídky elektrických rozvodů a zařízení celková prohlídka, zkoušení, měření a vyhotovení revizní zprávy pro objem montážních prací přes 100 do 500 tisíc Kč</t>
  </si>
  <si>
    <t>https://podminky.urs.cz/item/CS_URS_2024_01/210280002</t>
  </si>
  <si>
    <t>210812011</t>
  </si>
  <si>
    <t>Montáž kabelu Cu plného nebo laněného do 1 kV žíly 3x1,5 až 6 mm2 (např. CYKY) bez ukončení uloženého volně nebo v liště</t>
  </si>
  <si>
    <t>-1545709769</t>
  </si>
  <si>
    <t>Montáž izolovaných kabelů měděných do 1 kV bez ukončení plných nebo laněných kulatých (např. CYKY, CHKE-R) uložených volně nebo v liště počtu a průřezu žil 3x1,5 až 6 mm2</t>
  </si>
  <si>
    <t>https://podminky.urs.cz/item/CS_URS_2024_01/210812011</t>
  </si>
  <si>
    <t>5*7,50 "R1T31+R1T32+R1T33+R1T34+R1T35"</t>
  </si>
  <si>
    <t>34111030</t>
  </si>
  <si>
    <t>kabel instalační jádro Cu plné izolace PVC plášť PVC 450/750V (CYKY) 3x1,5mm2</t>
  </si>
  <si>
    <t>-1074764761</t>
  </si>
  <si>
    <t>37,5*1,15 'Přepočtené koeficientem množství</t>
  </si>
  <si>
    <t>210812033</t>
  </si>
  <si>
    <t>Montáž kabelu Cu plného nebo laněného do 1 kV žíly 4x6 až 10 mm2 (např. CYKY) bez ukončení uloženého volně nebo v liště</t>
  </si>
  <si>
    <t>195675411</t>
  </si>
  <si>
    <t>Montáž izolovaných kabelů měděných do 1 kV bez ukončení plných nebo laněných kulatých (např. CYKY, CHKE-R) uložených volně nebo v liště počtu a průřezu žil 4x6 až 10 mm2</t>
  </si>
  <si>
    <t>https://podminky.urs.cz/item/CS_URS_2024_01/210812033</t>
  </si>
  <si>
    <t>5*2*1,50 "R1T31+R1T32+R1T33+R1T34+R1T35"</t>
  </si>
  <si>
    <t>34111076</t>
  </si>
  <si>
    <t>kabel instalační jádro Cu plné izolace PVC plášť PVC 450/750V (CYKY) 4x10mm2</t>
  </si>
  <si>
    <t>-1793013836</t>
  </si>
  <si>
    <t>129,36*1,15 'Přepočtené koeficientem množství</t>
  </si>
  <si>
    <t>460161172</t>
  </si>
  <si>
    <t>Hloubení kabelových rýh ručně š 35 cm hl 80 cm v hornině tř I skupiny 3</t>
  </si>
  <si>
    <t>88958884</t>
  </si>
  <si>
    <t>Hloubení zapažených i nezapažených kabelových rýh ručně včetně urovnání dna s přemístěním výkopku do vzdálenosti 3 m od okraje jámy nebo s naložením na dopravní prostředek šířky 35 cm hloubky 80 cm v hornině třídy těžitelnosti I skupiny 3</t>
  </si>
  <si>
    <t>https://podminky.urs.cz/item/CS_URS_2024_01/460161172</t>
  </si>
  <si>
    <t>460341113</t>
  </si>
  <si>
    <t>Vodorovné přemístění horniny jakékoliv třídy dopravními prostředky při elektromontážích přes 500 do 1000 m</t>
  </si>
  <si>
    <t>-476009101</t>
  </si>
  <si>
    <t>Vodorovné přemístění (odvoz) horniny dopravními prostředky včetně složení, bez naložení a rozprostření jakékoliv třídy, na vzdálenost přes 500 do 1000 m</t>
  </si>
  <si>
    <t>https://podminky.urs.cz/item/CS_URS_2024_01/460341113</t>
  </si>
  <si>
    <t>Pod Školou - objem kabel.lože</t>
  </si>
  <si>
    <t>114,360*0,35*0,25 "R1T31-R1T32-R1T33-R1T34-R1T35"</t>
  </si>
  <si>
    <t>460341121</t>
  </si>
  <si>
    <t>Příplatek k vodorovnému přemístění horniny dopravními prostředky při elektromontážích za každých dalších i započatých 1000 m</t>
  </si>
  <si>
    <t>581827047</t>
  </si>
  <si>
    <t>Vodorovné přemístění (odvoz) horniny dopravními prostředky včetně složení, bez naložení a rozprostření jakékoliv třídy, na vzdálenost Příplatek k ceně -1113 za každých dalších i započatých 1000 m</t>
  </si>
  <si>
    <t>https://podminky.urs.cz/item/CS_URS_2024_01/460341121</t>
  </si>
  <si>
    <t>Poznámka k položce:_x000d_
dalších 9 km</t>
  </si>
  <si>
    <t>10,0065*9 'Přepočtené koeficientem množství</t>
  </si>
  <si>
    <t>460361121</t>
  </si>
  <si>
    <t>Poplatek za uložení zeminy na recyklační skládce (skládkovné) kód odpadu 17 05 04</t>
  </si>
  <si>
    <t>482087003</t>
  </si>
  <si>
    <t>Poplatek (skládkovné) za uložení zeminy na recyklační skládce zatříděné do Katalogu odpadů pod kódem 17 05 04</t>
  </si>
  <si>
    <t>https://podminky.urs.cz/item/CS_URS_2024_01/460361121</t>
  </si>
  <si>
    <t>10,0065*1,8 'Přepočtené koeficientem množství</t>
  </si>
  <si>
    <t>460371121</t>
  </si>
  <si>
    <t>Naložení výkopku při elektromontážích strojně z hornin třídy I skupiny 1 až 3</t>
  </si>
  <si>
    <t>-1333410260</t>
  </si>
  <si>
    <t>Naložení výkopku strojně z hornin třídy těžitelnosti I skupiny 1 až 3</t>
  </si>
  <si>
    <t>https://podminky.urs.cz/item/CS_URS_2024_01/460371121</t>
  </si>
  <si>
    <t>460391111</t>
  </si>
  <si>
    <t>Zásyp jam při elektromontážích ručně bez zhutnění</t>
  </si>
  <si>
    <t>-368030585</t>
  </si>
  <si>
    <t>Zásyp jam ručně s uložením výkopku ve vrstvách a úpravou povrchu s přemístění sypaniny ze vzdálenosti do 10 m bez zhutnění</t>
  </si>
  <si>
    <t>https://podminky.urs.cz/item/CS_URS_2024_01/460391111</t>
  </si>
  <si>
    <t>5*((Pi*(0,333/2)*(0,333/2))-(Pi*(0,133/2)*(0,133/2)))*0,80 "R1T31+R1T32+R1T33+R1T34+R1T35"</t>
  </si>
  <si>
    <t>58331200</t>
  </si>
  <si>
    <t>štěrkopísek netříděný</t>
  </si>
  <si>
    <t>-860546845</t>
  </si>
  <si>
    <t>0,2928*1,8 'Přepočtené koeficientem množství</t>
  </si>
  <si>
    <t>460431162</t>
  </si>
  <si>
    <t>Zásyp kabelových rýh ručně se zhutněním š 35 cm hl 60 cm z horniny tř I skupiny 3</t>
  </si>
  <si>
    <t>-178552652</t>
  </si>
  <si>
    <t>Zásyp kabelových rýh ručně s přemístění sypaniny ze vzdálenosti do 10 m, s uložením výkopku ve vrstvách včetně zhutnění a úpravy povrchu šířky 35 cm hloubky 60 cm z horniny třídy těžitelnosti I skupiny 3</t>
  </si>
  <si>
    <t>https://podminky.urs.cz/item/CS_URS_2024_01/460431162</t>
  </si>
  <si>
    <t>460481111</t>
  </si>
  <si>
    <t>Úprava pláně při elektromontážích v hornině třídy těžitelnosti I skupiny 1 až 2 bez zhutnění ručně</t>
  </si>
  <si>
    <t>957696848</t>
  </si>
  <si>
    <t>Úprava pláně ručně v hornině třídy těžitelnosti I skupiny 1 a 2 bez zhutnění</t>
  </si>
  <si>
    <t>https://podminky.urs.cz/item/CS_URS_2024_01/460481111</t>
  </si>
  <si>
    <t>114,36*0,35 "R1T31-R1T32-R1T33-R1T34-R1T35"</t>
  </si>
  <si>
    <t>460581131</t>
  </si>
  <si>
    <t>Uvedení nezpevněného terénu do původního stavu v místě dočasného uložení výkopku s vyhrabáním, srovnáním a částečným dosetím trávy</t>
  </si>
  <si>
    <t>-1357747800</t>
  </si>
  <si>
    <t>Úprava terénu uvedení nezpevněného terénu do původního stavu v místě dočasného uložení výkopku s vyhrabáním, srovnáním a částečným dosetím trávy</t>
  </si>
  <si>
    <t>https://podminky.urs.cz/item/CS_URS_2024_01/460581131</t>
  </si>
  <si>
    <t>460611112</t>
  </si>
  <si>
    <t>Vrty nepažené pro stožáry průměru přes do 55 cm hl do 2 m v hornině tř. vrtatelnosti II</t>
  </si>
  <si>
    <t>1571115381</t>
  </si>
  <si>
    <t>Vrty pro stožáry nadzemního vedení nepažené, hloubky do 2 m průměru do 55 cm, v hornině třídy vrtatelnosti II</t>
  </si>
  <si>
    <t>https://podminky.urs.cz/item/CS_URS_2024_01/460611112</t>
  </si>
  <si>
    <t>5*0,90 "R1T31+R1T32+R1T33+R1T34+R1T35"</t>
  </si>
  <si>
    <t>460641113</t>
  </si>
  <si>
    <t>Základové konstrukce při elektromontážích z monolitického betonu tř. C 16/20</t>
  </si>
  <si>
    <t>1304395920</t>
  </si>
  <si>
    <t>Základové konstrukce základ bez bednění do rostlé zeminy z monolitického betonu tř. C 16/20</t>
  </si>
  <si>
    <t>https://podminky.urs.cz/item/CS_URS_2024_01/460641113</t>
  </si>
  <si>
    <t>5*((Pi*(0,433/2)*(0,433/2))-(Pi*(0,333/2)*(0,333/2)))*0,90 "R1T31+R1T32+R1T33+R1T34+R1T35"</t>
  </si>
  <si>
    <t>460641311</t>
  </si>
  <si>
    <t>Štěrkový základ se zhutněním pro dřevěný perforovaný nebo jednoduchý betonový sloup</t>
  </si>
  <si>
    <t>-363537344</t>
  </si>
  <si>
    <t>Základové konstrukce štěrkový základ pro dřevěný perforovaný nebo jednoduchý betonový sloup se zhutněním</t>
  </si>
  <si>
    <t>https://podminky.urs.cz/item/CS_URS_2024_01/460641311</t>
  </si>
  <si>
    <t>5*((Pi*(0,333/2)*(0,333/2))-(Pi*(0,133/2)*(0,133/2)))*0,10 "R1T31+R1T32+R1T33+R1T34+R1T35"</t>
  </si>
  <si>
    <t>460641411</t>
  </si>
  <si>
    <t>Zřízení nezabudovaného bednění základových konstrukcí při elektromontážích</t>
  </si>
  <si>
    <t>-1115563881</t>
  </si>
  <si>
    <t>Základové konstrukce bednění s případnými vzpěrami nezabudované zřízení</t>
  </si>
  <si>
    <t>https://podminky.urs.cz/item/CS_URS_2024_01/460641411</t>
  </si>
  <si>
    <t>5*(Pi*0,433)*0,90 "R1T31+R1T32+R1T33+R1T34+R1T35"</t>
  </si>
  <si>
    <t>460641412</t>
  </si>
  <si>
    <t>Odstranění nezabudovaného bednění základových konstrukcí při elektromontážích</t>
  </si>
  <si>
    <t>-1132887116</t>
  </si>
  <si>
    <t>Základové konstrukce bednění s případnými vzpěrami nezabudované odstranění</t>
  </si>
  <si>
    <t>https://podminky.urs.cz/item/CS_URS_2024_01/460641412</t>
  </si>
  <si>
    <t>460661111</t>
  </si>
  <si>
    <t>Kabelové lože z písku pro kabely nn bez zakrytí š lože do 35 cm</t>
  </si>
  <si>
    <t>-148676727</t>
  </si>
  <si>
    <t>Kabelové lože z písku včetně podsypu, zhutnění a urovnání povrchu pro kabely nn bez zakrytí, šířky do 35 cm</t>
  </si>
  <si>
    <t>https://podminky.urs.cz/item/CS_URS_2024_01/460661111</t>
  </si>
  <si>
    <t>460671112</t>
  </si>
  <si>
    <t>Výstražná fólie pro krytí kabelů šířky přes 20 do 25 cm</t>
  </si>
  <si>
    <t>-40215788</t>
  </si>
  <si>
    <t>Výstražné prvky pro krytí kabelů včetně vyrovnání povrchu rýhy, rozvinutí a uložení fólie, šířky přes 20 do 25 cm</t>
  </si>
  <si>
    <t>https://podminky.urs.cz/item/CS_URS_2024_01/460671112</t>
  </si>
  <si>
    <t>460791213</t>
  </si>
  <si>
    <t>Montáž trubek ochranných plastových uložených volně do rýhy ohebných přes 50 do 90 mm</t>
  </si>
  <si>
    <t>2005102067</t>
  </si>
  <si>
    <t>Montáž trubek ochranných uložených volně do rýhy plastových ohebných, vnitřního průměru přes 50 do 90 mm</t>
  </si>
  <si>
    <t>https://podminky.urs.cz/item/CS_URS_2024_01/460791213</t>
  </si>
  <si>
    <t>5*0,50 "R1T31+R1T32+R1T33+R1T34+R1T35"</t>
  </si>
  <si>
    <t>Pod Školou - trasa v komunikaci</t>
  </si>
  <si>
    <t>(10,50+12,50)</t>
  </si>
  <si>
    <t>34571354</t>
  </si>
  <si>
    <t>trubka elektroinstalační ohebná dvouplášťová korugovaná (chránička) D 75/90mm, HDPE+LDPE</t>
  </si>
  <si>
    <t>425271544</t>
  </si>
  <si>
    <t>25,5*1,05 'Přepočtené koeficientem množství</t>
  </si>
  <si>
    <t>1000289741</t>
  </si>
  <si>
    <t xml:space="preserve">KOPOS 17090 BB  ZÁTKA UZAV. PRO KORUG.TR.</t>
  </si>
  <si>
    <t>256</t>
  </si>
  <si>
    <t>-1884823270</t>
  </si>
  <si>
    <t>2*2</t>
  </si>
  <si>
    <t>011464000</t>
  </si>
  <si>
    <t>Měření (monitoring) úrovně osvětlení</t>
  </si>
  <si>
    <t>1806124447</t>
  </si>
  <si>
    <t>https://podminky.urs.cz/item/CS_URS_2024_01/011464000</t>
  </si>
  <si>
    <t>012103000</t>
  </si>
  <si>
    <t>Geodetické práce před výstavbou</t>
  </si>
  <si>
    <t>-435211253</t>
  </si>
  <si>
    <t>https://podminky.urs.cz/item/CS_URS_2024_01/012103000</t>
  </si>
  <si>
    <t>012303000</t>
  </si>
  <si>
    <t>Geodetické práce po výstavbě</t>
  </si>
  <si>
    <t>-902923172</t>
  </si>
  <si>
    <t>https://podminky.urs.cz/item/CS_URS_2024_01/012303000</t>
  </si>
  <si>
    <t>2145016516</t>
  </si>
  <si>
    <t>-665552699</t>
  </si>
  <si>
    <t>045203000</t>
  </si>
  <si>
    <t>Kompletační činnost, připojení na stávající vedení VO</t>
  </si>
  <si>
    <t>-94953677</t>
  </si>
  <si>
    <t>https://podminky.urs.cz/item/CS_URS_2024_01/045203000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</si>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</sst>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2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38909612" TargetMode="External" /><Relationship Id="rId2" Type="http://schemas.openxmlformats.org/officeDocument/2006/relationships/hyperlink" Target="https://podminky.urs.cz/item/CS_URS_2024_01/997221551" TargetMode="External" /><Relationship Id="rId3" Type="http://schemas.openxmlformats.org/officeDocument/2006/relationships/hyperlink" Target="https://podminky.urs.cz/item/CS_URS_2024_01/997221559" TargetMode="External" /><Relationship Id="rId4" Type="http://schemas.openxmlformats.org/officeDocument/2006/relationships/hyperlink" Target="https://podminky.urs.cz/item/CS_URS_2024_01/997221611" TargetMode="External" /><Relationship Id="rId5" Type="http://schemas.openxmlformats.org/officeDocument/2006/relationships/hyperlink" Target="https://podminky.urs.cz/item/CS_URS_2024_01/997221875" TargetMode="External" /><Relationship Id="rId6" Type="http://schemas.openxmlformats.org/officeDocument/2006/relationships/hyperlink" Target="https://podminky.urs.cz/item/CS_URS_2024_01/113106123" TargetMode="External" /><Relationship Id="rId7" Type="http://schemas.openxmlformats.org/officeDocument/2006/relationships/hyperlink" Target="https://podminky.urs.cz/item/CS_URS_2024_01/113107132" TargetMode="External" /><Relationship Id="rId8" Type="http://schemas.openxmlformats.org/officeDocument/2006/relationships/hyperlink" Target="https://podminky.urs.cz/item/CS_URS_2024_01/113202111" TargetMode="External" /><Relationship Id="rId9" Type="http://schemas.openxmlformats.org/officeDocument/2006/relationships/hyperlink" Target="https://podminky.urs.cz/item/CS_URS_2024_01/997221571" TargetMode="External" /><Relationship Id="rId10" Type="http://schemas.openxmlformats.org/officeDocument/2006/relationships/hyperlink" Target="https://podminky.urs.cz/item/CS_URS_2024_01/997221579" TargetMode="External" /><Relationship Id="rId11" Type="http://schemas.openxmlformats.org/officeDocument/2006/relationships/hyperlink" Target="https://podminky.urs.cz/item/CS_URS_2024_01/997221612" TargetMode="External" /><Relationship Id="rId12" Type="http://schemas.openxmlformats.org/officeDocument/2006/relationships/hyperlink" Target="https://podminky.urs.cz/item/CS_URS_2024_01/997221861" TargetMode="External" /><Relationship Id="rId13" Type="http://schemas.openxmlformats.org/officeDocument/2006/relationships/hyperlink" Target="https://podminky.urs.cz/item/CS_URS_2024_01/113107142" TargetMode="External" /><Relationship Id="rId14" Type="http://schemas.openxmlformats.org/officeDocument/2006/relationships/hyperlink" Target="https://podminky.urs.cz/item/CS_URS_2024_01/113154364" TargetMode="External" /><Relationship Id="rId15" Type="http://schemas.openxmlformats.org/officeDocument/2006/relationships/hyperlink" Target="https://podminky.urs.cz/item/CS_URS_2024_01/997221551" TargetMode="External" /><Relationship Id="rId16" Type="http://schemas.openxmlformats.org/officeDocument/2006/relationships/hyperlink" Target="https://podminky.urs.cz/item/CS_URS_2024_01/997221559" TargetMode="External" /><Relationship Id="rId17" Type="http://schemas.openxmlformats.org/officeDocument/2006/relationships/hyperlink" Target="https://podminky.urs.cz/item/CS_URS_2024_01/997221611" TargetMode="External" /><Relationship Id="rId18" Type="http://schemas.openxmlformats.org/officeDocument/2006/relationships/hyperlink" Target="https://podminky.urs.cz/item/CS_URS_2024_01/997221875" TargetMode="External" /><Relationship Id="rId19" Type="http://schemas.openxmlformats.org/officeDocument/2006/relationships/hyperlink" Target="https://podminky.urs.cz/item/CS_URS_2024_01/121151103" TargetMode="External" /><Relationship Id="rId20" Type="http://schemas.openxmlformats.org/officeDocument/2006/relationships/hyperlink" Target="https://podminky.urs.cz/item/CS_URS_2024_01/122252203" TargetMode="External" /><Relationship Id="rId21" Type="http://schemas.openxmlformats.org/officeDocument/2006/relationships/hyperlink" Target="https://podminky.urs.cz/item/CS_URS_2024_01/122252203" TargetMode="External" /><Relationship Id="rId22" Type="http://schemas.openxmlformats.org/officeDocument/2006/relationships/hyperlink" Target="https://podminky.urs.cz/item/CS_URS_2024_01/132251102" TargetMode="External" /><Relationship Id="rId23" Type="http://schemas.openxmlformats.org/officeDocument/2006/relationships/hyperlink" Target="https://podminky.urs.cz/item/CS_URS_2024_01/162351103" TargetMode="External" /><Relationship Id="rId24" Type="http://schemas.openxmlformats.org/officeDocument/2006/relationships/hyperlink" Target="https://podminky.urs.cz/item/CS_URS_2024_01/162351104" TargetMode="External" /><Relationship Id="rId25" Type="http://schemas.openxmlformats.org/officeDocument/2006/relationships/hyperlink" Target="https://podminky.urs.cz/item/CS_URS_2024_01/162751119" TargetMode="External" /><Relationship Id="rId26" Type="http://schemas.openxmlformats.org/officeDocument/2006/relationships/hyperlink" Target="https://podminky.urs.cz/item/CS_URS_2024_01/167111101" TargetMode="External" /><Relationship Id="rId27" Type="http://schemas.openxmlformats.org/officeDocument/2006/relationships/hyperlink" Target="https://podminky.urs.cz/item/CS_URS_2024_01/171201231" TargetMode="External" /><Relationship Id="rId28" Type="http://schemas.openxmlformats.org/officeDocument/2006/relationships/hyperlink" Target="https://podminky.urs.cz/item/CS_URS_2024_01/171251201" TargetMode="External" /><Relationship Id="rId29" Type="http://schemas.openxmlformats.org/officeDocument/2006/relationships/hyperlink" Target="https://podminky.urs.cz/item/CS_URS_2024_01/111211211" TargetMode="External" /><Relationship Id="rId30" Type="http://schemas.openxmlformats.org/officeDocument/2006/relationships/hyperlink" Target="https://podminky.urs.cz/item/CS_URS_2024_01/111251101" TargetMode="External" /><Relationship Id="rId31" Type="http://schemas.openxmlformats.org/officeDocument/2006/relationships/hyperlink" Target="https://podminky.urs.cz/item/CS_URS_2024_01/112111111" TargetMode="External" /><Relationship Id="rId32" Type="http://schemas.openxmlformats.org/officeDocument/2006/relationships/hyperlink" Target="https://podminky.urs.cz/item/CS_URS_2024_01/112211111" TargetMode="External" /><Relationship Id="rId33" Type="http://schemas.openxmlformats.org/officeDocument/2006/relationships/hyperlink" Target="https://podminky.urs.cz/item/CS_URS_2024_01/162351103" TargetMode="External" /><Relationship Id="rId34" Type="http://schemas.openxmlformats.org/officeDocument/2006/relationships/hyperlink" Target="https://podminky.urs.cz/item/CS_URS_2024_01/167151101" TargetMode="External" /><Relationship Id="rId35" Type="http://schemas.openxmlformats.org/officeDocument/2006/relationships/hyperlink" Target="https://podminky.urs.cz/item/CS_URS_2024_01/171152112" TargetMode="External" /><Relationship Id="rId36" Type="http://schemas.openxmlformats.org/officeDocument/2006/relationships/hyperlink" Target="https://podminky.urs.cz/item/CS_URS_2024_01/174211101" TargetMode="External" /><Relationship Id="rId37" Type="http://schemas.openxmlformats.org/officeDocument/2006/relationships/hyperlink" Target="https://podminky.urs.cz/item/CS_URS_2024_01/181152302" TargetMode="External" /><Relationship Id="rId38" Type="http://schemas.openxmlformats.org/officeDocument/2006/relationships/hyperlink" Target="https://podminky.urs.cz/item/CS_URS_2024_01/182112121" TargetMode="External" /><Relationship Id="rId39" Type="http://schemas.openxmlformats.org/officeDocument/2006/relationships/hyperlink" Target="https://podminky.urs.cz/item/CS_URS_2024_01/181311103" TargetMode="External" /><Relationship Id="rId40" Type="http://schemas.openxmlformats.org/officeDocument/2006/relationships/hyperlink" Target="https://podminky.urs.cz/item/CS_URS_2024_01/181411131" TargetMode="External" /><Relationship Id="rId41" Type="http://schemas.openxmlformats.org/officeDocument/2006/relationships/hyperlink" Target="https://podminky.urs.cz/item/CS_URS_2024_01/181912111" TargetMode="External" /><Relationship Id="rId42" Type="http://schemas.openxmlformats.org/officeDocument/2006/relationships/hyperlink" Target="https://podminky.urs.cz/item/CS_URS_2024_01/184853511" TargetMode="External" /><Relationship Id="rId43" Type="http://schemas.openxmlformats.org/officeDocument/2006/relationships/hyperlink" Target="https://podminky.urs.cz/item/CS_URS_2024_01/212752411" TargetMode="External" /><Relationship Id="rId44" Type="http://schemas.openxmlformats.org/officeDocument/2006/relationships/hyperlink" Target="https://podminky.urs.cz/item/CS_URS_2024_01/564851011" TargetMode="External" /><Relationship Id="rId45" Type="http://schemas.openxmlformats.org/officeDocument/2006/relationships/hyperlink" Target="https://podminky.urs.cz/item/CS_URS_2024_01/564851011" TargetMode="External" /><Relationship Id="rId46" Type="http://schemas.openxmlformats.org/officeDocument/2006/relationships/hyperlink" Target="https://podminky.urs.cz/item/CS_URS_2024_01/564851011" TargetMode="External" /><Relationship Id="rId47" Type="http://schemas.openxmlformats.org/officeDocument/2006/relationships/hyperlink" Target="https://podminky.urs.cz/item/CS_URS_2024_01/566201111" TargetMode="External" /><Relationship Id="rId48" Type="http://schemas.openxmlformats.org/officeDocument/2006/relationships/hyperlink" Target="https://podminky.urs.cz/item/CS_URS_2024_01/567551111" TargetMode="External" /><Relationship Id="rId49" Type="http://schemas.openxmlformats.org/officeDocument/2006/relationships/hyperlink" Target="https://podminky.urs.cz/item/CS_URS_2024_01/567553111" TargetMode="External" /><Relationship Id="rId50" Type="http://schemas.openxmlformats.org/officeDocument/2006/relationships/hyperlink" Target="https://podminky.urs.cz/item/CS_URS_2024_01/567553111" TargetMode="External" /><Relationship Id="rId51" Type="http://schemas.openxmlformats.org/officeDocument/2006/relationships/hyperlink" Target="https://podminky.urs.cz/item/CS_URS_2024_01/573231106" TargetMode="External" /><Relationship Id="rId52" Type="http://schemas.openxmlformats.org/officeDocument/2006/relationships/hyperlink" Target="https://podminky.urs.cz/item/CS_URS_2024_01/577154111" TargetMode="External" /><Relationship Id="rId53" Type="http://schemas.openxmlformats.org/officeDocument/2006/relationships/hyperlink" Target="https://podminky.urs.cz/item/CS_URS_2024_01/596211111" TargetMode="External" /><Relationship Id="rId54" Type="http://schemas.openxmlformats.org/officeDocument/2006/relationships/hyperlink" Target="https://podminky.urs.cz/item/CS_URS_2024_01/596212210" TargetMode="External" /><Relationship Id="rId55" Type="http://schemas.openxmlformats.org/officeDocument/2006/relationships/hyperlink" Target="https://podminky.urs.cz/item/CS_URS_2024_01/596412210" TargetMode="External" /><Relationship Id="rId56" Type="http://schemas.openxmlformats.org/officeDocument/2006/relationships/hyperlink" Target="https://podminky.urs.cz/item/CS_URS_2024_01/899133211" TargetMode="External" /><Relationship Id="rId57" Type="http://schemas.openxmlformats.org/officeDocument/2006/relationships/hyperlink" Target="https://podminky.urs.cz/item/CS_URS_2024_01/916131213" TargetMode="External" /><Relationship Id="rId58" Type="http://schemas.openxmlformats.org/officeDocument/2006/relationships/hyperlink" Target="https://podminky.urs.cz/item/CS_URS_2024_01/916131213" TargetMode="External" /><Relationship Id="rId59" Type="http://schemas.openxmlformats.org/officeDocument/2006/relationships/hyperlink" Target="https://podminky.urs.cz/item/CS_URS_2024_01/916131213" TargetMode="External" /><Relationship Id="rId60" Type="http://schemas.openxmlformats.org/officeDocument/2006/relationships/hyperlink" Target="https://podminky.urs.cz/item/CS_URS_2024_01/916131213" TargetMode="External" /><Relationship Id="rId61" Type="http://schemas.openxmlformats.org/officeDocument/2006/relationships/hyperlink" Target="https://podminky.urs.cz/item/CS_URS_2024_01/916131213" TargetMode="External" /><Relationship Id="rId62" Type="http://schemas.openxmlformats.org/officeDocument/2006/relationships/hyperlink" Target="https://podminky.urs.cz/item/CS_URS_2024_01/916991121" TargetMode="External" /><Relationship Id="rId63" Type="http://schemas.openxmlformats.org/officeDocument/2006/relationships/hyperlink" Target="https://podminky.urs.cz/item/CS_URS_2024_01/935113111" TargetMode="External" /><Relationship Id="rId64" Type="http://schemas.openxmlformats.org/officeDocument/2006/relationships/hyperlink" Target="https://podminky.urs.cz/item/CS_URS_2024_01/935923216" TargetMode="External" /><Relationship Id="rId65" Type="http://schemas.openxmlformats.org/officeDocument/2006/relationships/hyperlink" Target="https://podminky.urs.cz/item/CS_URS_2024_01/998225111" TargetMode="External" /><Relationship Id="rId66" Type="http://schemas.openxmlformats.org/officeDocument/2006/relationships/hyperlink" Target="https://podminky.urs.cz/item/CS_URS_2024_01/998225191" TargetMode="External" /><Relationship Id="rId67" Type="http://schemas.openxmlformats.org/officeDocument/2006/relationships/hyperlink" Target="https://podminky.urs.cz/item/CS_URS_2024_01/711161112" TargetMode="External" /><Relationship Id="rId68" Type="http://schemas.openxmlformats.org/officeDocument/2006/relationships/hyperlink" Target="https://podminky.urs.cz/item/CS_URS_2024_01/711161212" TargetMode="External" /><Relationship Id="rId69" Type="http://schemas.openxmlformats.org/officeDocument/2006/relationships/hyperlink" Target="https://podminky.urs.cz/item/CS_URS_2024_01/998711101" TargetMode="External" /><Relationship Id="rId70" Type="http://schemas.openxmlformats.org/officeDocument/2006/relationships/hyperlink" Target="https://podminky.urs.cz/item/CS_URS_2024_01/998711193" TargetMode="External" /><Relationship Id="rId71" Type="http://schemas.openxmlformats.org/officeDocument/2006/relationships/hyperlink" Target="https://podminky.urs.cz/item/CS_URS_2024_01/220060423" TargetMode="External" /><Relationship Id="rId72" Type="http://schemas.openxmlformats.org/officeDocument/2006/relationships/hyperlink" Target="https://podminky.urs.cz/item/CS_URS_2024_01/460161122" TargetMode="External" /><Relationship Id="rId73" Type="http://schemas.openxmlformats.org/officeDocument/2006/relationships/hyperlink" Target="https://podminky.urs.cz/item/CS_URS_2024_01/460241111" TargetMode="External" /><Relationship Id="rId74" Type="http://schemas.openxmlformats.org/officeDocument/2006/relationships/hyperlink" Target="https://podminky.urs.cz/item/CS_URS_2024_01/460431132" TargetMode="External" /><Relationship Id="rId75" Type="http://schemas.openxmlformats.org/officeDocument/2006/relationships/hyperlink" Target="https://podminky.urs.cz/item/CS_URS_2024_01/011514000" TargetMode="External" /><Relationship Id="rId76" Type="http://schemas.openxmlformats.org/officeDocument/2006/relationships/hyperlink" Target="https://podminky.urs.cz/item/CS_URS_2024_01/013244000" TargetMode="External" /><Relationship Id="rId77" Type="http://schemas.openxmlformats.org/officeDocument/2006/relationships/hyperlink" Target="https://podminky.urs.cz/item/CS_URS_2024_01/013254000" TargetMode="External" /><Relationship Id="rId78" Type="http://schemas.openxmlformats.org/officeDocument/2006/relationships/hyperlink" Target="https://podminky.urs.cz/item/CS_URS_2024_01/013274000" TargetMode="External" /><Relationship Id="rId79" Type="http://schemas.openxmlformats.org/officeDocument/2006/relationships/hyperlink" Target="https://podminky.urs.cz/item/CS_URS_2024_01/030001000" TargetMode="External" /><Relationship Id="rId80" Type="http://schemas.openxmlformats.org/officeDocument/2006/relationships/hyperlink" Target="https://podminky.urs.cz/item/CS_URS_2024_01/034303000" TargetMode="External" /><Relationship Id="rId81" Type="http://schemas.openxmlformats.org/officeDocument/2006/relationships/hyperlink" Target="https://podminky.urs.cz/item/CS_URS_2024_01/034503000" TargetMode="External" /><Relationship Id="rId82" Type="http://schemas.openxmlformats.org/officeDocument/2006/relationships/hyperlink" Target="https://podminky.urs.cz/item/CS_URS_2024_01/034603000" TargetMode="External" /><Relationship Id="rId83" Type="http://schemas.openxmlformats.org/officeDocument/2006/relationships/hyperlink" Target="https://podminky.urs.cz/item/CS_URS_2024_01/041103000" TargetMode="External" /><Relationship Id="rId84" Type="http://schemas.openxmlformats.org/officeDocument/2006/relationships/hyperlink" Target="https://podminky.urs.cz/item/CS_URS_2024_01/043154000" TargetMode="External" /><Relationship Id="rId85" Type="http://schemas.openxmlformats.org/officeDocument/2006/relationships/hyperlink" Target="https://podminky.urs.cz/item/CS_URS_2024_01/070001000" TargetMode="External" /><Relationship Id="rId8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810391811" TargetMode="External" /><Relationship Id="rId2" Type="http://schemas.openxmlformats.org/officeDocument/2006/relationships/hyperlink" Target="https://podminky.urs.cz/item/CS_URS_2024_01/890211851" TargetMode="External" /><Relationship Id="rId3" Type="http://schemas.openxmlformats.org/officeDocument/2006/relationships/hyperlink" Target="https://podminky.urs.cz/item/CS_URS_2024_01/997221561" TargetMode="External" /><Relationship Id="rId4" Type="http://schemas.openxmlformats.org/officeDocument/2006/relationships/hyperlink" Target="https://podminky.urs.cz/item/CS_URS_2024_01/997221569" TargetMode="External" /><Relationship Id="rId5" Type="http://schemas.openxmlformats.org/officeDocument/2006/relationships/hyperlink" Target="https://podminky.urs.cz/item/CS_URS_2024_01/997221861" TargetMode="External" /><Relationship Id="rId6" Type="http://schemas.openxmlformats.org/officeDocument/2006/relationships/hyperlink" Target="https://podminky.urs.cz/item/CS_URS_2024_01/113107342" TargetMode="External" /><Relationship Id="rId7" Type="http://schemas.openxmlformats.org/officeDocument/2006/relationships/hyperlink" Target="https://podminky.urs.cz/item/CS_URS_2024_01/919735112" TargetMode="External" /><Relationship Id="rId8" Type="http://schemas.openxmlformats.org/officeDocument/2006/relationships/hyperlink" Target="https://podminky.urs.cz/item/CS_URS_2024_01/997221561" TargetMode="External" /><Relationship Id="rId9" Type="http://schemas.openxmlformats.org/officeDocument/2006/relationships/hyperlink" Target="https://podminky.urs.cz/item/CS_URS_2024_01/997221569" TargetMode="External" /><Relationship Id="rId10" Type="http://schemas.openxmlformats.org/officeDocument/2006/relationships/hyperlink" Target="https://podminky.urs.cz/item/CS_URS_2024_01/997221875" TargetMode="External" /><Relationship Id="rId11" Type="http://schemas.openxmlformats.org/officeDocument/2006/relationships/hyperlink" Target="https://podminky.urs.cz/item/CS_URS_2024_01/132251103" TargetMode="External" /><Relationship Id="rId12" Type="http://schemas.openxmlformats.org/officeDocument/2006/relationships/hyperlink" Target="https://podminky.urs.cz/item/CS_URS_2024_01/132251253" TargetMode="External" /><Relationship Id="rId13" Type="http://schemas.openxmlformats.org/officeDocument/2006/relationships/hyperlink" Target="https://podminky.urs.cz/item/CS_URS_2024_01/139001101" TargetMode="External" /><Relationship Id="rId14" Type="http://schemas.openxmlformats.org/officeDocument/2006/relationships/hyperlink" Target="https://podminky.urs.cz/item/CS_URS_2024_01/162351104" TargetMode="External" /><Relationship Id="rId15" Type="http://schemas.openxmlformats.org/officeDocument/2006/relationships/hyperlink" Target="https://podminky.urs.cz/item/CS_URS_2024_01/162751119" TargetMode="External" /><Relationship Id="rId16" Type="http://schemas.openxmlformats.org/officeDocument/2006/relationships/hyperlink" Target="https://podminky.urs.cz/item/CS_URS_2024_01/171201231" TargetMode="External" /><Relationship Id="rId17" Type="http://schemas.openxmlformats.org/officeDocument/2006/relationships/hyperlink" Target="https://podminky.urs.cz/item/CS_URS_2024_01/171251201" TargetMode="External" /><Relationship Id="rId18" Type="http://schemas.openxmlformats.org/officeDocument/2006/relationships/hyperlink" Target="https://podminky.urs.cz/item/CS_URS_2024_01/174151101" TargetMode="External" /><Relationship Id="rId19" Type="http://schemas.openxmlformats.org/officeDocument/2006/relationships/hyperlink" Target="https://podminky.urs.cz/item/CS_URS_2024_01/175151101" TargetMode="External" /><Relationship Id="rId20" Type="http://schemas.openxmlformats.org/officeDocument/2006/relationships/hyperlink" Target="https://podminky.urs.cz/item/CS_URS_2024_01/359901211" TargetMode="External" /><Relationship Id="rId21" Type="http://schemas.openxmlformats.org/officeDocument/2006/relationships/hyperlink" Target="https://podminky.urs.cz/item/CS_URS_2024_01/451573111" TargetMode="External" /><Relationship Id="rId22" Type="http://schemas.openxmlformats.org/officeDocument/2006/relationships/hyperlink" Target="https://podminky.urs.cz/item/CS_URS_2024_01/892312121" TargetMode="External" /><Relationship Id="rId23" Type="http://schemas.openxmlformats.org/officeDocument/2006/relationships/hyperlink" Target="https://podminky.urs.cz/item/CS_URS_2024_01/892372121" TargetMode="External" /><Relationship Id="rId24" Type="http://schemas.openxmlformats.org/officeDocument/2006/relationships/hyperlink" Target="https://podminky.urs.cz/item/CS_URS_2024_01/899101211" TargetMode="External" /><Relationship Id="rId25" Type="http://schemas.openxmlformats.org/officeDocument/2006/relationships/hyperlink" Target="https://podminky.urs.cz/item/CS_URS_2024_01/871310330" TargetMode="External" /><Relationship Id="rId26" Type="http://schemas.openxmlformats.org/officeDocument/2006/relationships/hyperlink" Target="https://podminky.urs.cz/item/CS_URS_2024_01/871360330" TargetMode="External" /><Relationship Id="rId27" Type="http://schemas.openxmlformats.org/officeDocument/2006/relationships/hyperlink" Target="https://podminky.urs.cz/item/CS_URS_2024_01/871370330" TargetMode="External" /><Relationship Id="rId28" Type="http://schemas.openxmlformats.org/officeDocument/2006/relationships/hyperlink" Target="https://podminky.urs.cz/item/CS_URS_2024_01/877360320" TargetMode="External" /><Relationship Id="rId29" Type="http://schemas.openxmlformats.org/officeDocument/2006/relationships/hyperlink" Target="https://podminky.urs.cz/item/CS_URS_2024_01/877370320" TargetMode="External" /><Relationship Id="rId30" Type="http://schemas.openxmlformats.org/officeDocument/2006/relationships/hyperlink" Target="https://podminky.urs.cz/item/CS_URS_2024_01/899722112" TargetMode="External" /><Relationship Id="rId31" Type="http://schemas.openxmlformats.org/officeDocument/2006/relationships/hyperlink" Target="https://podminky.urs.cz/item/CS_URS_2024_01/452311131" TargetMode="External" /><Relationship Id="rId32" Type="http://schemas.openxmlformats.org/officeDocument/2006/relationships/hyperlink" Target="https://podminky.urs.cz/item/CS_URS_2024_01/452386111" TargetMode="External" /><Relationship Id="rId33" Type="http://schemas.openxmlformats.org/officeDocument/2006/relationships/hyperlink" Target="https://podminky.urs.cz/item/CS_URS_2024_01/894211111" TargetMode="External" /><Relationship Id="rId34" Type="http://schemas.openxmlformats.org/officeDocument/2006/relationships/hyperlink" Target="https://podminky.urs.cz/item/CS_URS_2024_01/899101113" TargetMode="External" /><Relationship Id="rId35" Type="http://schemas.openxmlformats.org/officeDocument/2006/relationships/hyperlink" Target="https://podminky.urs.cz/item/CS_URS_2024_01/894812321" TargetMode="External" /><Relationship Id="rId36" Type="http://schemas.openxmlformats.org/officeDocument/2006/relationships/hyperlink" Target="https://podminky.urs.cz/item/CS_URS_2024_01/894812326" TargetMode="External" /><Relationship Id="rId37" Type="http://schemas.openxmlformats.org/officeDocument/2006/relationships/hyperlink" Target="https://podminky.urs.cz/item/CS_URS_2024_01/894812331" TargetMode="External" /><Relationship Id="rId38" Type="http://schemas.openxmlformats.org/officeDocument/2006/relationships/hyperlink" Target="https://podminky.urs.cz/item/CS_URS_2024_01/894812339" TargetMode="External" /><Relationship Id="rId39" Type="http://schemas.openxmlformats.org/officeDocument/2006/relationships/hyperlink" Target="https://podminky.urs.cz/item/CS_URS_2024_01/894812376" TargetMode="External" /><Relationship Id="rId40" Type="http://schemas.openxmlformats.org/officeDocument/2006/relationships/hyperlink" Target="https://podminky.urs.cz/item/CS_URS_2024_01/895941301" TargetMode="External" /><Relationship Id="rId41" Type="http://schemas.openxmlformats.org/officeDocument/2006/relationships/hyperlink" Target="https://podminky.urs.cz/item/CS_URS_2024_01/895941312" TargetMode="External" /><Relationship Id="rId42" Type="http://schemas.openxmlformats.org/officeDocument/2006/relationships/hyperlink" Target="https://podminky.urs.cz/item/CS_URS_2024_01/895941321" TargetMode="External" /><Relationship Id="rId43" Type="http://schemas.openxmlformats.org/officeDocument/2006/relationships/hyperlink" Target="https://podminky.urs.cz/item/CS_URS_2024_01/899204112" TargetMode="External" /><Relationship Id="rId44" Type="http://schemas.openxmlformats.org/officeDocument/2006/relationships/hyperlink" Target="https://podminky.urs.cz/item/CS_URS_2024_01/998276101" TargetMode="External" /><Relationship Id="rId45" Type="http://schemas.openxmlformats.org/officeDocument/2006/relationships/hyperlink" Target="https://podminky.urs.cz/item/CS_URS_2024_01/998276124" TargetMode="External" /><Relationship Id="rId46" Type="http://schemas.openxmlformats.org/officeDocument/2006/relationships/hyperlink" Target="https://podminky.urs.cz/item/CS_URS_2024_01/011514000" TargetMode="External" /><Relationship Id="rId47" Type="http://schemas.openxmlformats.org/officeDocument/2006/relationships/hyperlink" Target="https://podminky.urs.cz/item/CS_URS_2024_01/013244000" TargetMode="External" /><Relationship Id="rId48" Type="http://schemas.openxmlformats.org/officeDocument/2006/relationships/hyperlink" Target="https://podminky.urs.cz/item/CS_URS_2024_01/013254000" TargetMode="External" /><Relationship Id="rId49" Type="http://schemas.openxmlformats.org/officeDocument/2006/relationships/hyperlink" Target="https://podminky.urs.cz/item/CS_URS_2024_01/013274000" TargetMode="External" /><Relationship Id="rId50" Type="http://schemas.openxmlformats.org/officeDocument/2006/relationships/hyperlink" Target="https://podminky.urs.cz/item/CS_URS_2024_01/030001000" TargetMode="External" /><Relationship Id="rId51" Type="http://schemas.openxmlformats.org/officeDocument/2006/relationships/hyperlink" Target="https://podminky.urs.cz/item/CS_URS_2024_01/034303000" TargetMode="External" /><Relationship Id="rId52" Type="http://schemas.openxmlformats.org/officeDocument/2006/relationships/hyperlink" Target="https://podminky.urs.cz/item/CS_URS_2024_01/034503000" TargetMode="External" /><Relationship Id="rId53" Type="http://schemas.openxmlformats.org/officeDocument/2006/relationships/hyperlink" Target="https://podminky.urs.cz/item/CS_URS_2024_01/034603000" TargetMode="External" /><Relationship Id="rId54" Type="http://schemas.openxmlformats.org/officeDocument/2006/relationships/hyperlink" Target="https://podminky.urs.cz/item/CS_URS_2024_01/041103000" TargetMode="External" /><Relationship Id="rId55" Type="http://schemas.openxmlformats.org/officeDocument/2006/relationships/hyperlink" Target="https://podminky.urs.cz/item/CS_URS_2024_01/070001000" TargetMode="External" /><Relationship Id="rId5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210050901" TargetMode="External" /><Relationship Id="rId2" Type="http://schemas.openxmlformats.org/officeDocument/2006/relationships/hyperlink" Target="https://podminky.urs.cz/item/CS_URS_2024_01/210050903" TargetMode="External" /><Relationship Id="rId3" Type="http://schemas.openxmlformats.org/officeDocument/2006/relationships/hyperlink" Target="https://podminky.urs.cz/item/CS_URS_2024_01/210050905" TargetMode="External" /><Relationship Id="rId4" Type="http://schemas.openxmlformats.org/officeDocument/2006/relationships/hyperlink" Target="https://podminky.urs.cz/item/CS_URS_2024_01/210050907" TargetMode="External" /><Relationship Id="rId5" Type="http://schemas.openxmlformats.org/officeDocument/2006/relationships/hyperlink" Target="https://podminky.urs.cz/item/CS_URS_2024_01/210100251" TargetMode="External" /><Relationship Id="rId6" Type="http://schemas.openxmlformats.org/officeDocument/2006/relationships/hyperlink" Target="https://podminky.urs.cz/item/CS_URS_2024_01/210203901" TargetMode="External" /><Relationship Id="rId7" Type="http://schemas.openxmlformats.org/officeDocument/2006/relationships/hyperlink" Target="https://podminky.urs.cz/item/CS_URS_2024_01/210204011" TargetMode="External" /><Relationship Id="rId8" Type="http://schemas.openxmlformats.org/officeDocument/2006/relationships/hyperlink" Target="https://podminky.urs.cz/item/CS_URS_2024_01/210204100" TargetMode="External" /><Relationship Id="rId9" Type="http://schemas.openxmlformats.org/officeDocument/2006/relationships/hyperlink" Target="https://podminky.urs.cz/item/CS_URS_2024_01/210204202" TargetMode="External" /><Relationship Id="rId10" Type="http://schemas.openxmlformats.org/officeDocument/2006/relationships/hyperlink" Target="https://podminky.urs.cz/item/CS_URS_2024_01/210204222" TargetMode="External" /><Relationship Id="rId11" Type="http://schemas.openxmlformats.org/officeDocument/2006/relationships/hyperlink" Target="https://podminky.urs.cz/item/CS_URS_2024_01/210220020" TargetMode="External" /><Relationship Id="rId12" Type="http://schemas.openxmlformats.org/officeDocument/2006/relationships/hyperlink" Target="https://podminky.urs.cz/item/CS_URS_2024_01/210220111" TargetMode="External" /><Relationship Id="rId13" Type="http://schemas.openxmlformats.org/officeDocument/2006/relationships/hyperlink" Target="https://podminky.urs.cz/item/CS_URS_2024_01/210220302" TargetMode="External" /><Relationship Id="rId14" Type="http://schemas.openxmlformats.org/officeDocument/2006/relationships/hyperlink" Target="https://podminky.urs.cz/item/CS_URS_2024_01/210220302" TargetMode="External" /><Relationship Id="rId15" Type="http://schemas.openxmlformats.org/officeDocument/2006/relationships/hyperlink" Target="https://podminky.urs.cz/item/CS_URS_2024_01/210220304" TargetMode="External" /><Relationship Id="rId16" Type="http://schemas.openxmlformats.org/officeDocument/2006/relationships/hyperlink" Target="https://podminky.urs.cz/item/CS_URS_2024_01/210280002" TargetMode="External" /><Relationship Id="rId17" Type="http://schemas.openxmlformats.org/officeDocument/2006/relationships/hyperlink" Target="https://podminky.urs.cz/item/CS_URS_2024_01/210812011" TargetMode="External" /><Relationship Id="rId18" Type="http://schemas.openxmlformats.org/officeDocument/2006/relationships/hyperlink" Target="https://podminky.urs.cz/item/CS_URS_2024_01/210812033" TargetMode="External" /><Relationship Id="rId19" Type="http://schemas.openxmlformats.org/officeDocument/2006/relationships/hyperlink" Target="https://podminky.urs.cz/item/CS_URS_2024_01/460161172" TargetMode="External" /><Relationship Id="rId20" Type="http://schemas.openxmlformats.org/officeDocument/2006/relationships/hyperlink" Target="https://podminky.urs.cz/item/CS_URS_2024_01/460341113" TargetMode="External" /><Relationship Id="rId21" Type="http://schemas.openxmlformats.org/officeDocument/2006/relationships/hyperlink" Target="https://podminky.urs.cz/item/CS_URS_2024_01/460341121" TargetMode="External" /><Relationship Id="rId22" Type="http://schemas.openxmlformats.org/officeDocument/2006/relationships/hyperlink" Target="https://podminky.urs.cz/item/CS_URS_2024_01/460361121" TargetMode="External" /><Relationship Id="rId23" Type="http://schemas.openxmlformats.org/officeDocument/2006/relationships/hyperlink" Target="https://podminky.urs.cz/item/CS_URS_2024_01/460371121" TargetMode="External" /><Relationship Id="rId24" Type="http://schemas.openxmlformats.org/officeDocument/2006/relationships/hyperlink" Target="https://podminky.urs.cz/item/CS_URS_2024_01/460391111" TargetMode="External" /><Relationship Id="rId25" Type="http://schemas.openxmlformats.org/officeDocument/2006/relationships/hyperlink" Target="https://podminky.urs.cz/item/CS_URS_2024_01/460431162" TargetMode="External" /><Relationship Id="rId26" Type="http://schemas.openxmlformats.org/officeDocument/2006/relationships/hyperlink" Target="https://podminky.urs.cz/item/CS_URS_2024_01/460481111" TargetMode="External" /><Relationship Id="rId27" Type="http://schemas.openxmlformats.org/officeDocument/2006/relationships/hyperlink" Target="https://podminky.urs.cz/item/CS_URS_2024_01/460581131" TargetMode="External" /><Relationship Id="rId28" Type="http://schemas.openxmlformats.org/officeDocument/2006/relationships/hyperlink" Target="https://podminky.urs.cz/item/CS_URS_2024_01/460611112" TargetMode="External" /><Relationship Id="rId29" Type="http://schemas.openxmlformats.org/officeDocument/2006/relationships/hyperlink" Target="https://podminky.urs.cz/item/CS_URS_2024_01/460641113" TargetMode="External" /><Relationship Id="rId30" Type="http://schemas.openxmlformats.org/officeDocument/2006/relationships/hyperlink" Target="https://podminky.urs.cz/item/CS_URS_2024_01/460641311" TargetMode="External" /><Relationship Id="rId31" Type="http://schemas.openxmlformats.org/officeDocument/2006/relationships/hyperlink" Target="https://podminky.urs.cz/item/CS_URS_2024_01/460641411" TargetMode="External" /><Relationship Id="rId32" Type="http://schemas.openxmlformats.org/officeDocument/2006/relationships/hyperlink" Target="https://podminky.urs.cz/item/CS_URS_2024_01/460641412" TargetMode="External" /><Relationship Id="rId33" Type="http://schemas.openxmlformats.org/officeDocument/2006/relationships/hyperlink" Target="https://podminky.urs.cz/item/CS_URS_2024_01/460661111" TargetMode="External" /><Relationship Id="rId34" Type="http://schemas.openxmlformats.org/officeDocument/2006/relationships/hyperlink" Target="https://podminky.urs.cz/item/CS_URS_2024_01/460671112" TargetMode="External" /><Relationship Id="rId35" Type="http://schemas.openxmlformats.org/officeDocument/2006/relationships/hyperlink" Target="https://podminky.urs.cz/item/CS_URS_2024_01/460791213" TargetMode="External" /><Relationship Id="rId36" Type="http://schemas.openxmlformats.org/officeDocument/2006/relationships/hyperlink" Target="https://podminky.urs.cz/item/CS_URS_2024_01/011464000" TargetMode="External" /><Relationship Id="rId37" Type="http://schemas.openxmlformats.org/officeDocument/2006/relationships/hyperlink" Target="https://podminky.urs.cz/item/CS_URS_2024_01/012103000" TargetMode="External" /><Relationship Id="rId38" Type="http://schemas.openxmlformats.org/officeDocument/2006/relationships/hyperlink" Target="https://podminky.urs.cz/item/CS_URS_2024_01/012303000" TargetMode="External" /><Relationship Id="rId39" Type="http://schemas.openxmlformats.org/officeDocument/2006/relationships/hyperlink" Target="https://podminky.urs.cz/item/CS_URS_2024_01/013254000" TargetMode="External" /><Relationship Id="rId40" Type="http://schemas.openxmlformats.org/officeDocument/2006/relationships/hyperlink" Target="https://podminky.urs.cz/item/CS_URS_2024_01/030001000" TargetMode="External" /><Relationship Id="rId41" Type="http://schemas.openxmlformats.org/officeDocument/2006/relationships/hyperlink" Target="https://podminky.urs.cz/item/CS_URS_2024_01/045203000" TargetMode="External" /><Relationship Id="rId4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34</v>
      </c>
      <c r="AO16" s="25"/>
      <c r="AP16" s="25"/>
      <c r="AQ16" s="25"/>
      <c r="AR16" s="23"/>
      <c r="BE16" s="34"/>
      <c r="BS16" s="20" t="s">
        <v>35</v>
      </c>
    </row>
    <row r="17" s="1" customFormat="1" ht="18.48" customHeight="1">
      <c r="B17" s="24"/>
      <c r="C17" s="25"/>
      <c r="D17" s="25"/>
      <c r="E17" s="30" t="s">
        <v>36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35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35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39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40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41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42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43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44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45</v>
      </c>
      <c r="E29" s="50"/>
      <c r="F29" s="35" t="s">
        <v>46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47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48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49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50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51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52</v>
      </c>
      <c r="U35" s="57"/>
      <c r="V35" s="57"/>
      <c r="W35" s="57"/>
      <c r="X35" s="59" t="s">
        <v>53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54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TUCHL240316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Tuchlovice, oprava místních komunikací - lokalita JIH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Tuchlovice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16. 3. 2024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Obecní úřad Tuchlovice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PFPPROJEKT s.r.o.</v>
      </c>
      <c r="AN49" s="67"/>
      <c r="AO49" s="67"/>
      <c r="AP49" s="67"/>
      <c r="AQ49" s="43"/>
      <c r="AR49" s="47"/>
      <c r="AS49" s="77" t="s">
        <v>55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37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56</v>
      </c>
      <c r="D52" s="90"/>
      <c r="E52" s="90"/>
      <c r="F52" s="90"/>
      <c r="G52" s="90"/>
      <c r="H52" s="91"/>
      <c r="I52" s="92" t="s">
        <v>57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58</v>
      </c>
      <c r="AH52" s="90"/>
      <c r="AI52" s="90"/>
      <c r="AJ52" s="90"/>
      <c r="AK52" s="90"/>
      <c r="AL52" s="90"/>
      <c r="AM52" s="90"/>
      <c r="AN52" s="92" t="s">
        <v>59</v>
      </c>
      <c r="AO52" s="90"/>
      <c r="AP52" s="90"/>
      <c r="AQ52" s="94" t="s">
        <v>60</v>
      </c>
      <c r="AR52" s="47"/>
      <c r="AS52" s="95" t="s">
        <v>61</v>
      </c>
      <c r="AT52" s="96" t="s">
        <v>62</v>
      </c>
      <c r="AU52" s="96" t="s">
        <v>63</v>
      </c>
      <c r="AV52" s="96" t="s">
        <v>64</v>
      </c>
      <c r="AW52" s="96" t="s">
        <v>65</v>
      </c>
      <c r="AX52" s="96" t="s">
        <v>66</v>
      </c>
      <c r="AY52" s="96" t="s">
        <v>67</v>
      </c>
      <c r="AZ52" s="96" t="s">
        <v>68</v>
      </c>
      <c r="BA52" s="96" t="s">
        <v>69</v>
      </c>
      <c r="BB52" s="96" t="s">
        <v>70</v>
      </c>
      <c r="BC52" s="96" t="s">
        <v>71</v>
      </c>
      <c r="BD52" s="97" t="s">
        <v>72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73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74</v>
      </c>
      <c r="BT54" s="112" t="s">
        <v>75</v>
      </c>
      <c r="BU54" s="113" t="s">
        <v>76</v>
      </c>
      <c r="BV54" s="112" t="s">
        <v>77</v>
      </c>
      <c r="BW54" s="112" t="s">
        <v>5</v>
      </c>
      <c r="BX54" s="112" t="s">
        <v>78</v>
      </c>
      <c r="CL54" s="112" t="s">
        <v>19</v>
      </c>
    </row>
    <row r="55" s="7" customFormat="1" ht="16.5" customHeight="1">
      <c r="A55" s="7"/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ROUND(SUM(AG56:AG58),2)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81</v>
      </c>
      <c r="AR55" s="121"/>
      <c r="AS55" s="122">
        <f>ROUND(SUM(AS56:AS58),2)</f>
        <v>0</v>
      </c>
      <c r="AT55" s="123">
        <f>ROUND(SUM(AV55:AW55),2)</f>
        <v>0</v>
      </c>
      <c r="AU55" s="124">
        <f>ROUND(SUM(AU56:AU58),5)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ROUND(SUM(AZ56:AZ58),2)</f>
        <v>0</v>
      </c>
      <c r="BA55" s="123">
        <f>ROUND(SUM(BA56:BA58),2)</f>
        <v>0</v>
      </c>
      <c r="BB55" s="123">
        <f>ROUND(SUM(BB56:BB58),2)</f>
        <v>0</v>
      </c>
      <c r="BC55" s="123">
        <f>ROUND(SUM(BC56:BC58),2)</f>
        <v>0</v>
      </c>
      <c r="BD55" s="125">
        <f>ROUND(SUM(BD56:BD58),2)</f>
        <v>0</v>
      </c>
      <c r="BE55" s="7"/>
      <c r="BS55" s="126" t="s">
        <v>74</v>
      </c>
      <c r="BT55" s="126" t="s">
        <v>82</v>
      </c>
      <c r="BU55" s="126" t="s">
        <v>76</v>
      </c>
      <c r="BV55" s="126" t="s">
        <v>77</v>
      </c>
      <c r="BW55" s="126" t="s">
        <v>83</v>
      </c>
      <c r="BX55" s="126" t="s">
        <v>5</v>
      </c>
      <c r="CL55" s="126" t="s">
        <v>19</v>
      </c>
      <c r="CM55" s="126" t="s">
        <v>84</v>
      </c>
    </row>
    <row r="56" s="4" customFormat="1" ht="16.5" customHeight="1">
      <c r="A56" s="127" t="s">
        <v>85</v>
      </c>
      <c r="B56" s="66"/>
      <c r="C56" s="128"/>
      <c r="D56" s="128"/>
      <c r="E56" s="129" t="s">
        <v>86</v>
      </c>
      <c r="F56" s="129"/>
      <c r="G56" s="129"/>
      <c r="H56" s="129"/>
      <c r="I56" s="129"/>
      <c r="J56" s="128"/>
      <c r="K56" s="129" t="s">
        <v>87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'104.1 - Komunikace a zpev...'!J32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88</v>
      </c>
      <c r="AR56" s="68"/>
      <c r="AS56" s="132">
        <v>0</v>
      </c>
      <c r="AT56" s="133">
        <f>ROUND(SUM(AV56:AW56),2)</f>
        <v>0</v>
      </c>
      <c r="AU56" s="134">
        <f>'104.1 - Komunikace a zpev...'!P117</f>
        <v>0</v>
      </c>
      <c r="AV56" s="133">
        <f>'104.1 - Komunikace a zpev...'!J35</f>
        <v>0</v>
      </c>
      <c r="AW56" s="133">
        <f>'104.1 - Komunikace a zpev...'!J36</f>
        <v>0</v>
      </c>
      <c r="AX56" s="133">
        <f>'104.1 - Komunikace a zpev...'!J37</f>
        <v>0</v>
      </c>
      <c r="AY56" s="133">
        <f>'104.1 - Komunikace a zpev...'!J38</f>
        <v>0</v>
      </c>
      <c r="AZ56" s="133">
        <f>'104.1 - Komunikace a zpev...'!F35</f>
        <v>0</v>
      </c>
      <c r="BA56" s="133">
        <f>'104.1 - Komunikace a zpev...'!F36</f>
        <v>0</v>
      </c>
      <c r="BB56" s="133">
        <f>'104.1 - Komunikace a zpev...'!F37</f>
        <v>0</v>
      </c>
      <c r="BC56" s="133">
        <f>'104.1 - Komunikace a zpev...'!F38</f>
        <v>0</v>
      </c>
      <c r="BD56" s="135">
        <f>'104.1 - Komunikace a zpev...'!F39</f>
        <v>0</v>
      </c>
      <c r="BE56" s="4"/>
      <c r="BT56" s="136" t="s">
        <v>84</v>
      </c>
      <c r="BV56" s="136" t="s">
        <v>77</v>
      </c>
      <c r="BW56" s="136" t="s">
        <v>89</v>
      </c>
      <c r="BX56" s="136" t="s">
        <v>83</v>
      </c>
      <c r="CL56" s="136" t="s">
        <v>19</v>
      </c>
    </row>
    <row r="57" s="4" customFormat="1" ht="16.5" customHeight="1">
      <c r="A57" s="127" t="s">
        <v>85</v>
      </c>
      <c r="B57" s="66"/>
      <c r="C57" s="128"/>
      <c r="D57" s="128"/>
      <c r="E57" s="129" t="s">
        <v>90</v>
      </c>
      <c r="F57" s="129"/>
      <c r="G57" s="129"/>
      <c r="H57" s="129"/>
      <c r="I57" s="129"/>
      <c r="J57" s="128"/>
      <c r="K57" s="129" t="s">
        <v>91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>
        <f>'104.2 - Kanalizace a odvo...'!J32</f>
        <v>0</v>
      </c>
      <c r="AH57" s="128"/>
      <c r="AI57" s="128"/>
      <c r="AJ57" s="128"/>
      <c r="AK57" s="128"/>
      <c r="AL57" s="128"/>
      <c r="AM57" s="128"/>
      <c r="AN57" s="130">
        <f>SUM(AG57,AT57)</f>
        <v>0</v>
      </c>
      <c r="AO57" s="128"/>
      <c r="AP57" s="128"/>
      <c r="AQ57" s="131" t="s">
        <v>88</v>
      </c>
      <c r="AR57" s="68"/>
      <c r="AS57" s="132">
        <v>0</v>
      </c>
      <c r="AT57" s="133">
        <f>ROUND(SUM(AV57:AW57),2)</f>
        <v>0</v>
      </c>
      <c r="AU57" s="134">
        <f>'104.2 - Kanalizace a odvo...'!P103</f>
        <v>0</v>
      </c>
      <c r="AV57" s="133">
        <f>'104.2 - Kanalizace a odvo...'!J35</f>
        <v>0</v>
      </c>
      <c r="AW57" s="133">
        <f>'104.2 - Kanalizace a odvo...'!J36</f>
        <v>0</v>
      </c>
      <c r="AX57" s="133">
        <f>'104.2 - Kanalizace a odvo...'!J37</f>
        <v>0</v>
      </c>
      <c r="AY57" s="133">
        <f>'104.2 - Kanalizace a odvo...'!J38</f>
        <v>0</v>
      </c>
      <c r="AZ57" s="133">
        <f>'104.2 - Kanalizace a odvo...'!F35</f>
        <v>0</v>
      </c>
      <c r="BA57" s="133">
        <f>'104.2 - Kanalizace a odvo...'!F36</f>
        <v>0</v>
      </c>
      <c r="BB57" s="133">
        <f>'104.2 - Kanalizace a odvo...'!F37</f>
        <v>0</v>
      </c>
      <c r="BC57" s="133">
        <f>'104.2 - Kanalizace a odvo...'!F38</f>
        <v>0</v>
      </c>
      <c r="BD57" s="135">
        <f>'104.2 - Kanalizace a odvo...'!F39</f>
        <v>0</v>
      </c>
      <c r="BE57" s="4"/>
      <c r="BT57" s="136" t="s">
        <v>84</v>
      </c>
      <c r="BV57" s="136" t="s">
        <v>77</v>
      </c>
      <c r="BW57" s="136" t="s">
        <v>92</v>
      </c>
      <c r="BX57" s="136" t="s">
        <v>83</v>
      </c>
      <c r="CL57" s="136" t="s">
        <v>19</v>
      </c>
    </row>
    <row r="58" s="4" customFormat="1" ht="16.5" customHeight="1">
      <c r="A58" s="127" t="s">
        <v>85</v>
      </c>
      <c r="B58" s="66"/>
      <c r="C58" s="128"/>
      <c r="D58" s="128"/>
      <c r="E58" s="129" t="s">
        <v>93</v>
      </c>
      <c r="F58" s="129"/>
      <c r="G58" s="129"/>
      <c r="H58" s="129"/>
      <c r="I58" s="129"/>
      <c r="J58" s="128"/>
      <c r="K58" s="129" t="s">
        <v>94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0">
        <f>'104.3 - Veřejně osvětlení'!J32</f>
        <v>0</v>
      </c>
      <c r="AH58" s="128"/>
      <c r="AI58" s="128"/>
      <c r="AJ58" s="128"/>
      <c r="AK58" s="128"/>
      <c r="AL58" s="128"/>
      <c r="AM58" s="128"/>
      <c r="AN58" s="130">
        <f>SUM(AG58,AT58)</f>
        <v>0</v>
      </c>
      <c r="AO58" s="128"/>
      <c r="AP58" s="128"/>
      <c r="AQ58" s="131" t="s">
        <v>88</v>
      </c>
      <c r="AR58" s="68"/>
      <c r="AS58" s="137">
        <v>0</v>
      </c>
      <c r="AT58" s="138">
        <f>ROUND(SUM(AV58:AW58),2)</f>
        <v>0</v>
      </c>
      <c r="AU58" s="139">
        <f>'104.3 - Veřejně osvětlení'!P92</f>
        <v>0</v>
      </c>
      <c r="AV58" s="138">
        <f>'104.3 - Veřejně osvětlení'!J35</f>
        <v>0</v>
      </c>
      <c r="AW58" s="138">
        <f>'104.3 - Veřejně osvětlení'!J36</f>
        <v>0</v>
      </c>
      <c r="AX58" s="138">
        <f>'104.3 - Veřejně osvětlení'!J37</f>
        <v>0</v>
      </c>
      <c r="AY58" s="138">
        <f>'104.3 - Veřejně osvětlení'!J38</f>
        <v>0</v>
      </c>
      <c r="AZ58" s="138">
        <f>'104.3 - Veřejně osvětlení'!F35</f>
        <v>0</v>
      </c>
      <c r="BA58" s="138">
        <f>'104.3 - Veřejně osvětlení'!F36</f>
        <v>0</v>
      </c>
      <c r="BB58" s="138">
        <f>'104.3 - Veřejně osvětlení'!F37</f>
        <v>0</v>
      </c>
      <c r="BC58" s="138">
        <f>'104.3 - Veřejně osvětlení'!F38</f>
        <v>0</v>
      </c>
      <c r="BD58" s="140">
        <f>'104.3 - Veřejně osvětlení'!F39</f>
        <v>0</v>
      </c>
      <c r="BE58" s="4"/>
      <c r="BT58" s="136" t="s">
        <v>84</v>
      </c>
      <c r="BV58" s="136" t="s">
        <v>77</v>
      </c>
      <c r="BW58" s="136" t="s">
        <v>95</v>
      </c>
      <c r="BX58" s="136" t="s">
        <v>83</v>
      </c>
      <c r="CL58" s="136" t="s">
        <v>19</v>
      </c>
    </row>
    <row r="59" s="2" customFormat="1" ht="30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  <row r="60" s="2" customFormat="1" ht="6.96" customHeight="1">
      <c r="A60" s="41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</sheetData>
  <sheetProtection sheet="1" formatColumns="0" formatRows="0" objects="1" scenarios="1" spinCount="100000" saltValue="HtVbfbYVI47J1uIxu1RV6lKayan23DJOTlwEYURm5J4PxCdeFmv3cIWJ5aZGsLFQmjX+YSokxPBbYtjv3f2cOg==" hashValue="gDe2Rcky9f9NE5Vr4zz6g6W/U4GCEbczeCOaEr/DAtVXjPmtQxBQ0cPxw9LSyf9FEnHMSuRnA7BRzNUVSHWYuw==" algorithmName="SHA-512" password="C71F"/>
  <mergeCells count="54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104.1 - Komunikace a zpev...'!C2" display="/"/>
    <hyperlink ref="A57" location="'104.2 - Kanalizace a odvo...'!C2" display="/"/>
    <hyperlink ref="A58" location="'104.3 - Veřejně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84</v>
      </c>
    </row>
    <row r="4" s="1" customFormat="1" ht="24.96" customHeight="1">
      <c r="B4" s="23"/>
      <c r="D4" s="143" t="s">
        <v>96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Tuchlovice, oprava místních komunikací - lokalita JIH</v>
      </c>
      <c r="F7" s="145"/>
      <c r="G7" s="145"/>
      <c r="H7" s="145"/>
      <c r="L7" s="23"/>
    </row>
    <row r="8" s="1" customFormat="1" ht="12" customHeight="1">
      <c r="B8" s="23"/>
      <c r="D8" s="145" t="s">
        <v>97</v>
      </c>
      <c r="L8" s="23"/>
    </row>
    <row r="9" s="2" customFormat="1" ht="16.5" customHeight="1">
      <c r="A9" s="41"/>
      <c r="B9" s="47"/>
      <c r="C9" s="41"/>
      <c r="D9" s="41"/>
      <c r="E9" s="146" t="s">
        <v>98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99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100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16. 3. 2024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27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28</v>
      </c>
      <c r="F17" s="41"/>
      <c r="G17" s="41"/>
      <c r="H17" s="41"/>
      <c r="I17" s="145" t="s">
        <v>29</v>
      </c>
      <c r="J17" s="136" t="s">
        <v>30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31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29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33</v>
      </c>
      <c r="E22" s="41"/>
      <c r="F22" s="41"/>
      <c r="G22" s="41"/>
      <c r="H22" s="41"/>
      <c r="I22" s="145" t="s">
        <v>26</v>
      </c>
      <c r="J22" s="136" t="s">
        <v>34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5" t="s">
        <v>29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37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29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39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41</v>
      </c>
      <c r="E32" s="41"/>
      <c r="F32" s="41"/>
      <c r="G32" s="41"/>
      <c r="H32" s="41"/>
      <c r="I32" s="41"/>
      <c r="J32" s="156">
        <f>ROUND(J117,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43</v>
      </c>
      <c r="G34" s="41"/>
      <c r="H34" s="41"/>
      <c r="I34" s="157" t="s">
        <v>42</v>
      </c>
      <c r="J34" s="157" t="s">
        <v>44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45</v>
      </c>
      <c r="E35" s="145" t="s">
        <v>46</v>
      </c>
      <c r="F35" s="159">
        <f>ROUND((SUM(BE117:BE646)),  2)</f>
        <v>0</v>
      </c>
      <c r="G35" s="41"/>
      <c r="H35" s="41"/>
      <c r="I35" s="160">
        <v>0.20999999999999999</v>
      </c>
      <c r="J35" s="159">
        <f>ROUND(((SUM(BE117:BE646))*I35),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47</v>
      </c>
      <c r="F36" s="159">
        <f>ROUND((SUM(BF117:BF646)),  2)</f>
        <v>0</v>
      </c>
      <c r="G36" s="41"/>
      <c r="H36" s="41"/>
      <c r="I36" s="160">
        <v>0.12</v>
      </c>
      <c r="J36" s="159">
        <f>ROUND(((SUM(BF117:BF646))*I36),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48</v>
      </c>
      <c r="F37" s="159">
        <f>ROUND((SUM(BG117:BG646)),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49</v>
      </c>
      <c r="F38" s="159">
        <f>ROUND((SUM(BH117:BH646)),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50</v>
      </c>
      <c r="F39" s="159">
        <f>ROUND((SUM(BI117:BI646)),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51</v>
      </c>
      <c r="E41" s="163"/>
      <c r="F41" s="163"/>
      <c r="G41" s="164" t="s">
        <v>52</v>
      </c>
      <c r="H41" s="165" t="s">
        <v>53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101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Tuchlovice, oprava místních komunikací - lokalita JIH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97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98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99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104.1 - Komunikace a zpevněné plochy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>Tuchlovice</v>
      </c>
      <c r="G56" s="43"/>
      <c r="H56" s="43"/>
      <c r="I56" s="35" t="s">
        <v>23</v>
      </c>
      <c r="J56" s="75" t="str">
        <f>IF(J14="","",J14)</f>
        <v>16. 3. 2024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>Obecní úřad Tuchlovice</v>
      </c>
      <c r="G58" s="43"/>
      <c r="H58" s="43"/>
      <c r="I58" s="35" t="s">
        <v>33</v>
      </c>
      <c r="J58" s="39" t="str">
        <f>E23</f>
        <v>PFPPROJEKT s.r.o.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31</v>
      </c>
      <c r="D59" s="43"/>
      <c r="E59" s="43"/>
      <c r="F59" s="30" t="str">
        <f>IF(E20="","",E20)</f>
        <v>Vyplň údaj</v>
      </c>
      <c r="G59" s="43"/>
      <c r="H59" s="43"/>
      <c r="I59" s="35" t="s">
        <v>37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102</v>
      </c>
      <c r="D61" s="174"/>
      <c r="E61" s="174"/>
      <c r="F61" s="174"/>
      <c r="G61" s="174"/>
      <c r="H61" s="174"/>
      <c r="I61" s="174"/>
      <c r="J61" s="175" t="s">
        <v>103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73</v>
      </c>
      <c r="D63" s="43"/>
      <c r="E63" s="43"/>
      <c r="F63" s="43"/>
      <c r="G63" s="43"/>
      <c r="H63" s="43"/>
      <c r="I63" s="43"/>
      <c r="J63" s="105">
        <f>J117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104</v>
      </c>
    </row>
    <row r="64" s="9" customFormat="1" ht="24.96" customHeight="1">
      <c r="A64" s="9"/>
      <c r="B64" s="177"/>
      <c r="C64" s="178"/>
      <c r="D64" s="179" t="s">
        <v>105</v>
      </c>
      <c r="E64" s="180"/>
      <c r="F64" s="180"/>
      <c r="G64" s="180"/>
      <c r="H64" s="180"/>
      <c r="I64" s="180"/>
      <c r="J64" s="181">
        <f>J118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106</v>
      </c>
      <c r="E65" s="185"/>
      <c r="F65" s="185"/>
      <c r="G65" s="185"/>
      <c r="H65" s="185"/>
      <c r="I65" s="185"/>
      <c r="J65" s="186">
        <f>J119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3"/>
      <c r="C66" s="128"/>
      <c r="D66" s="184" t="s">
        <v>107</v>
      </c>
      <c r="E66" s="185"/>
      <c r="F66" s="185"/>
      <c r="G66" s="185"/>
      <c r="H66" s="185"/>
      <c r="I66" s="185"/>
      <c r="J66" s="186">
        <f>J120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3"/>
      <c r="C67" s="128"/>
      <c r="D67" s="184" t="s">
        <v>108</v>
      </c>
      <c r="E67" s="185"/>
      <c r="F67" s="185"/>
      <c r="G67" s="185"/>
      <c r="H67" s="185"/>
      <c r="I67" s="185"/>
      <c r="J67" s="186">
        <f>J138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3"/>
      <c r="C68" s="128"/>
      <c r="D68" s="184" t="s">
        <v>109</v>
      </c>
      <c r="E68" s="185"/>
      <c r="F68" s="185"/>
      <c r="G68" s="185"/>
      <c r="H68" s="185"/>
      <c r="I68" s="185"/>
      <c r="J68" s="186">
        <f>J169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83"/>
      <c r="C69" s="128"/>
      <c r="D69" s="184" t="s">
        <v>110</v>
      </c>
      <c r="E69" s="185"/>
      <c r="F69" s="185"/>
      <c r="G69" s="185"/>
      <c r="H69" s="185"/>
      <c r="I69" s="185"/>
      <c r="J69" s="186">
        <f>J193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83"/>
      <c r="C70" s="128"/>
      <c r="D70" s="184" t="s">
        <v>111</v>
      </c>
      <c r="E70" s="185"/>
      <c r="F70" s="185"/>
      <c r="G70" s="185"/>
      <c r="H70" s="185"/>
      <c r="I70" s="185"/>
      <c r="J70" s="186">
        <f>J293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83"/>
      <c r="C71" s="128"/>
      <c r="D71" s="184" t="s">
        <v>112</v>
      </c>
      <c r="E71" s="185"/>
      <c r="F71" s="185"/>
      <c r="G71" s="185"/>
      <c r="H71" s="185"/>
      <c r="I71" s="185"/>
      <c r="J71" s="186">
        <f>J314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83"/>
      <c r="C72" s="128"/>
      <c r="D72" s="184" t="s">
        <v>113</v>
      </c>
      <c r="E72" s="185"/>
      <c r="F72" s="185"/>
      <c r="G72" s="185"/>
      <c r="H72" s="185"/>
      <c r="I72" s="185"/>
      <c r="J72" s="186">
        <f>J335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83"/>
      <c r="C73" s="128"/>
      <c r="D73" s="184" t="s">
        <v>114</v>
      </c>
      <c r="E73" s="185"/>
      <c r="F73" s="185"/>
      <c r="G73" s="185"/>
      <c r="H73" s="185"/>
      <c r="I73" s="185"/>
      <c r="J73" s="186">
        <f>J359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3"/>
      <c r="C74" s="128"/>
      <c r="D74" s="184" t="s">
        <v>115</v>
      </c>
      <c r="E74" s="185"/>
      <c r="F74" s="185"/>
      <c r="G74" s="185"/>
      <c r="H74" s="185"/>
      <c r="I74" s="185"/>
      <c r="J74" s="186">
        <f>J382</f>
        <v>0</v>
      </c>
      <c r="K74" s="128"/>
      <c r="L74" s="18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83"/>
      <c r="C75" s="128"/>
      <c r="D75" s="184" t="s">
        <v>116</v>
      </c>
      <c r="E75" s="185"/>
      <c r="F75" s="185"/>
      <c r="G75" s="185"/>
      <c r="H75" s="185"/>
      <c r="I75" s="185"/>
      <c r="J75" s="186">
        <f>J383</f>
        <v>0</v>
      </c>
      <c r="K75" s="128"/>
      <c r="L75" s="18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3"/>
      <c r="C76" s="128"/>
      <c r="D76" s="184" t="s">
        <v>117</v>
      </c>
      <c r="E76" s="185"/>
      <c r="F76" s="185"/>
      <c r="G76" s="185"/>
      <c r="H76" s="185"/>
      <c r="I76" s="185"/>
      <c r="J76" s="186">
        <f>J389</f>
        <v>0</v>
      </c>
      <c r="K76" s="128"/>
      <c r="L76" s="18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4.88" customHeight="1">
      <c r="A77" s="10"/>
      <c r="B77" s="183"/>
      <c r="C77" s="128"/>
      <c r="D77" s="184" t="s">
        <v>118</v>
      </c>
      <c r="E77" s="185"/>
      <c r="F77" s="185"/>
      <c r="G77" s="185"/>
      <c r="H77" s="185"/>
      <c r="I77" s="185"/>
      <c r="J77" s="186">
        <f>J390</f>
        <v>0</v>
      </c>
      <c r="K77" s="128"/>
      <c r="L77" s="18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4.88" customHeight="1">
      <c r="A78" s="10"/>
      <c r="B78" s="183"/>
      <c r="C78" s="128"/>
      <c r="D78" s="184" t="s">
        <v>119</v>
      </c>
      <c r="E78" s="185"/>
      <c r="F78" s="185"/>
      <c r="G78" s="185"/>
      <c r="H78" s="185"/>
      <c r="I78" s="185"/>
      <c r="J78" s="186">
        <f>J413</f>
        <v>0</v>
      </c>
      <c r="K78" s="128"/>
      <c r="L78" s="18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4.88" customHeight="1">
      <c r="A79" s="10"/>
      <c r="B79" s="183"/>
      <c r="C79" s="128"/>
      <c r="D79" s="184" t="s">
        <v>120</v>
      </c>
      <c r="E79" s="185"/>
      <c r="F79" s="185"/>
      <c r="G79" s="185"/>
      <c r="H79" s="185"/>
      <c r="I79" s="185"/>
      <c r="J79" s="186">
        <f>J440</f>
        <v>0</v>
      </c>
      <c r="K79" s="128"/>
      <c r="L79" s="18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4.88" customHeight="1">
      <c r="A80" s="10"/>
      <c r="B80" s="183"/>
      <c r="C80" s="128"/>
      <c r="D80" s="184" t="s">
        <v>121</v>
      </c>
      <c r="E80" s="185"/>
      <c r="F80" s="185"/>
      <c r="G80" s="185"/>
      <c r="H80" s="185"/>
      <c r="I80" s="185"/>
      <c r="J80" s="186">
        <f>J451</f>
        <v>0</v>
      </c>
      <c r="K80" s="128"/>
      <c r="L80" s="18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3"/>
      <c r="C81" s="128"/>
      <c r="D81" s="184" t="s">
        <v>122</v>
      </c>
      <c r="E81" s="185"/>
      <c r="F81" s="185"/>
      <c r="G81" s="185"/>
      <c r="H81" s="185"/>
      <c r="I81" s="185"/>
      <c r="J81" s="186">
        <f>J476</f>
        <v>0</v>
      </c>
      <c r="K81" s="128"/>
      <c r="L81" s="18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83"/>
      <c r="C82" s="128"/>
      <c r="D82" s="184" t="s">
        <v>123</v>
      </c>
      <c r="E82" s="185"/>
      <c r="F82" s="185"/>
      <c r="G82" s="185"/>
      <c r="H82" s="185"/>
      <c r="I82" s="185"/>
      <c r="J82" s="186">
        <f>J481</f>
        <v>0</v>
      </c>
      <c r="K82" s="128"/>
      <c r="L82" s="187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4.88" customHeight="1">
      <c r="A83" s="10"/>
      <c r="B83" s="183"/>
      <c r="C83" s="128"/>
      <c r="D83" s="184" t="s">
        <v>124</v>
      </c>
      <c r="E83" s="185"/>
      <c r="F83" s="185"/>
      <c r="G83" s="185"/>
      <c r="H83" s="185"/>
      <c r="I83" s="185"/>
      <c r="J83" s="186">
        <f>J482</f>
        <v>0</v>
      </c>
      <c r="K83" s="128"/>
      <c r="L83" s="187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4.88" customHeight="1">
      <c r="A84" s="10"/>
      <c r="B84" s="183"/>
      <c r="C84" s="128"/>
      <c r="D84" s="184" t="s">
        <v>125</v>
      </c>
      <c r="E84" s="185"/>
      <c r="F84" s="185"/>
      <c r="G84" s="185"/>
      <c r="H84" s="185"/>
      <c r="I84" s="185"/>
      <c r="J84" s="186">
        <f>J540</f>
        <v>0</v>
      </c>
      <c r="K84" s="128"/>
      <c r="L84" s="187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83"/>
      <c r="C85" s="128"/>
      <c r="D85" s="184" t="s">
        <v>126</v>
      </c>
      <c r="E85" s="185"/>
      <c r="F85" s="185"/>
      <c r="G85" s="185"/>
      <c r="H85" s="185"/>
      <c r="I85" s="185"/>
      <c r="J85" s="186">
        <f>J563</f>
        <v>0</v>
      </c>
      <c r="K85" s="128"/>
      <c r="L85" s="187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9" customFormat="1" ht="24.96" customHeight="1">
      <c r="A86" s="9"/>
      <c r="B86" s="177"/>
      <c r="C86" s="178"/>
      <c r="D86" s="179" t="s">
        <v>127</v>
      </c>
      <c r="E86" s="180"/>
      <c r="F86" s="180"/>
      <c r="G86" s="180"/>
      <c r="H86" s="180"/>
      <c r="I86" s="180"/>
      <c r="J86" s="181">
        <f>J570</f>
        <v>0</v>
      </c>
      <c r="K86" s="178"/>
      <c r="L86" s="182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="10" customFormat="1" ht="19.92" customHeight="1">
      <c r="A87" s="10"/>
      <c r="B87" s="183"/>
      <c r="C87" s="128"/>
      <c r="D87" s="184" t="s">
        <v>128</v>
      </c>
      <c r="E87" s="185"/>
      <c r="F87" s="185"/>
      <c r="G87" s="185"/>
      <c r="H87" s="185"/>
      <c r="I87" s="185"/>
      <c r="J87" s="186">
        <f>J571</f>
        <v>0</v>
      </c>
      <c r="K87" s="128"/>
      <c r="L87" s="187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9" customFormat="1" ht="24.96" customHeight="1">
      <c r="A88" s="9"/>
      <c r="B88" s="177"/>
      <c r="C88" s="178"/>
      <c r="D88" s="179" t="s">
        <v>129</v>
      </c>
      <c r="E88" s="180"/>
      <c r="F88" s="180"/>
      <c r="G88" s="180"/>
      <c r="H88" s="180"/>
      <c r="I88" s="180"/>
      <c r="J88" s="181">
        <f>J586</f>
        <v>0</v>
      </c>
      <c r="K88" s="178"/>
      <c r="L88" s="182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="10" customFormat="1" ht="19.92" customHeight="1">
      <c r="A89" s="10"/>
      <c r="B89" s="183"/>
      <c r="C89" s="128"/>
      <c r="D89" s="184" t="s">
        <v>130</v>
      </c>
      <c r="E89" s="185"/>
      <c r="F89" s="185"/>
      <c r="G89" s="185"/>
      <c r="H89" s="185"/>
      <c r="I89" s="185"/>
      <c r="J89" s="186">
        <f>J587</f>
        <v>0</v>
      </c>
      <c r="K89" s="128"/>
      <c r="L89" s="187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10" customFormat="1" ht="19.92" customHeight="1">
      <c r="A90" s="10"/>
      <c r="B90" s="183"/>
      <c r="C90" s="128"/>
      <c r="D90" s="184" t="s">
        <v>131</v>
      </c>
      <c r="E90" s="185"/>
      <c r="F90" s="185"/>
      <c r="G90" s="185"/>
      <c r="H90" s="185"/>
      <c r="I90" s="185"/>
      <c r="J90" s="186">
        <f>J595</f>
        <v>0</v>
      </c>
      <c r="K90" s="128"/>
      <c r="L90" s="187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9" customFormat="1" ht="24.96" customHeight="1">
      <c r="A91" s="9"/>
      <c r="B91" s="177"/>
      <c r="C91" s="178"/>
      <c r="D91" s="179" t="s">
        <v>132</v>
      </c>
      <c r="E91" s="180"/>
      <c r="F91" s="180"/>
      <c r="G91" s="180"/>
      <c r="H91" s="180"/>
      <c r="I91" s="180"/>
      <c r="J91" s="181">
        <f>J608</f>
        <v>0</v>
      </c>
      <c r="K91" s="178"/>
      <c r="L91" s="182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="10" customFormat="1" ht="19.92" customHeight="1">
      <c r="A92" s="10"/>
      <c r="B92" s="183"/>
      <c r="C92" s="128"/>
      <c r="D92" s="184" t="s">
        <v>133</v>
      </c>
      <c r="E92" s="185"/>
      <c r="F92" s="185"/>
      <c r="G92" s="185"/>
      <c r="H92" s="185"/>
      <c r="I92" s="185"/>
      <c r="J92" s="186">
        <f>J609</f>
        <v>0</v>
      </c>
      <c r="K92" s="128"/>
      <c r="L92" s="187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="10" customFormat="1" ht="19.92" customHeight="1">
      <c r="A93" s="10"/>
      <c r="B93" s="183"/>
      <c r="C93" s="128"/>
      <c r="D93" s="184" t="s">
        <v>134</v>
      </c>
      <c r="E93" s="185"/>
      <c r="F93" s="185"/>
      <c r="G93" s="185"/>
      <c r="H93" s="185"/>
      <c r="I93" s="185"/>
      <c r="J93" s="186">
        <f>J623</f>
        <v>0</v>
      </c>
      <c r="K93" s="128"/>
      <c r="L93" s="187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="10" customFormat="1" ht="19.92" customHeight="1">
      <c r="A94" s="10"/>
      <c r="B94" s="183"/>
      <c r="C94" s="128"/>
      <c r="D94" s="184" t="s">
        <v>135</v>
      </c>
      <c r="E94" s="185"/>
      <c r="F94" s="185"/>
      <c r="G94" s="185"/>
      <c r="H94" s="185"/>
      <c r="I94" s="185"/>
      <c r="J94" s="186">
        <f>J636</f>
        <v>0</v>
      </c>
      <c r="K94" s="128"/>
      <c r="L94" s="187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="10" customFormat="1" ht="19.92" customHeight="1">
      <c r="A95" s="10"/>
      <c r="B95" s="183"/>
      <c r="C95" s="128"/>
      <c r="D95" s="184" t="s">
        <v>136</v>
      </c>
      <c r="E95" s="185"/>
      <c r="F95" s="185"/>
      <c r="G95" s="185"/>
      <c r="H95" s="185"/>
      <c r="I95" s="185"/>
      <c r="J95" s="186">
        <f>J643</f>
        <v>0</v>
      </c>
      <c r="K95" s="128"/>
      <c r="L95" s="187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="2" customFormat="1" ht="21.84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6.96" customHeight="1">
      <c r="A97" s="41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14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101" s="2" customFormat="1" ht="6.96" customHeight="1">
      <c r="A101" s="41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147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2" customFormat="1" ht="24.96" customHeight="1">
      <c r="A102" s="41"/>
      <c r="B102" s="42"/>
      <c r="C102" s="26" t="s">
        <v>137</v>
      </c>
      <c r="D102" s="43"/>
      <c r="E102" s="43"/>
      <c r="F102" s="43"/>
      <c r="G102" s="43"/>
      <c r="H102" s="43"/>
      <c r="I102" s="43"/>
      <c r="J102" s="43"/>
      <c r="K102" s="43"/>
      <c r="L102" s="147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="2" customFormat="1" ht="6.96" customHeight="1">
      <c r="A103" s="4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147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="2" customFormat="1" ht="12" customHeight="1">
      <c r="A104" s="41"/>
      <c r="B104" s="42"/>
      <c r="C104" s="35" t="s">
        <v>16</v>
      </c>
      <c r="D104" s="43"/>
      <c r="E104" s="43"/>
      <c r="F104" s="43"/>
      <c r="G104" s="43"/>
      <c r="H104" s="43"/>
      <c r="I104" s="43"/>
      <c r="J104" s="43"/>
      <c r="K104" s="43"/>
      <c r="L104" s="147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  <row r="105" s="2" customFormat="1" ht="16.5" customHeight="1">
      <c r="A105" s="41"/>
      <c r="B105" s="42"/>
      <c r="C105" s="43"/>
      <c r="D105" s="43"/>
      <c r="E105" s="172" t="str">
        <f>E7</f>
        <v>Tuchlovice, oprava místních komunikací - lokalita JIH</v>
      </c>
      <c r="F105" s="35"/>
      <c r="G105" s="35"/>
      <c r="H105" s="35"/>
      <c r="I105" s="43"/>
      <c r="J105" s="43"/>
      <c r="K105" s="43"/>
      <c r="L105" s="147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  <row r="106" s="1" customFormat="1" ht="12" customHeight="1">
      <c r="B106" s="24"/>
      <c r="C106" s="35" t="s">
        <v>97</v>
      </c>
      <c r="D106" s="25"/>
      <c r="E106" s="25"/>
      <c r="F106" s="25"/>
      <c r="G106" s="25"/>
      <c r="H106" s="25"/>
      <c r="I106" s="25"/>
      <c r="J106" s="25"/>
      <c r="K106" s="25"/>
      <c r="L106" s="23"/>
    </row>
    <row r="107" s="2" customFormat="1" ht="16.5" customHeight="1">
      <c r="A107" s="41"/>
      <c r="B107" s="42"/>
      <c r="C107" s="43"/>
      <c r="D107" s="43"/>
      <c r="E107" s="172" t="s">
        <v>98</v>
      </c>
      <c r="F107" s="43"/>
      <c r="G107" s="43"/>
      <c r="H107" s="43"/>
      <c r="I107" s="43"/>
      <c r="J107" s="43"/>
      <c r="K107" s="43"/>
      <c r="L107" s="147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</row>
    <row r="108" s="2" customFormat="1" ht="12" customHeight="1">
      <c r="A108" s="41"/>
      <c r="B108" s="42"/>
      <c r="C108" s="35" t="s">
        <v>99</v>
      </c>
      <c r="D108" s="43"/>
      <c r="E108" s="43"/>
      <c r="F108" s="43"/>
      <c r="G108" s="43"/>
      <c r="H108" s="43"/>
      <c r="I108" s="43"/>
      <c r="J108" s="43"/>
      <c r="K108" s="43"/>
      <c r="L108" s="147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</row>
    <row r="109" s="2" customFormat="1" ht="16.5" customHeight="1">
      <c r="A109" s="41"/>
      <c r="B109" s="42"/>
      <c r="C109" s="43"/>
      <c r="D109" s="43"/>
      <c r="E109" s="72" t="str">
        <f>E11</f>
        <v>104.1 - Komunikace a zpevněné plochy</v>
      </c>
      <c r="F109" s="43"/>
      <c r="G109" s="43"/>
      <c r="H109" s="43"/>
      <c r="I109" s="43"/>
      <c r="J109" s="43"/>
      <c r="K109" s="43"/>
      <c r="L109" s="147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</row>
    <row r="110" s="2" customFormat="1" ht="6.96" customHeight="1">
      <c r="A110" s="4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147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</row>
    <row r="111" s="2" customFormat="1" ht="12" customHeight="1">
      <c r="A111" s="41"/>
      <c r="B111" s="42"/>
      <c r="C111" s="35" t="s">
        <v>21</v>
      </c>
      <c r="D111" s="43"/>
      <c r="E111" s="43"/>
      <c r="F111" s="30" t="str">
        <f>F14</f>
        <v>Tuchlovice</v>
      </c>
      <c r="G111" s="43"/>
      <c r="H111" s="43"/>
      <c r="I111" s="35" t="s">
        <v>23</v>
      </c>
      <c r="J111" s="75" t="str">
        <f>IF(J14="","",J14)</f>
        <v>16. 3. 2024</v>
      </c>
      <c r="K111" s="43"/>
      <c r="L111" s="147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</row>
    <row r="112" s="2" customFormat="1" ht="6.96" customHeight="1">
      <c r="A112" s="4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147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  <row r="113" s="2" customFormat="1" ht="15.15" customHeight="1">
      <c r="A113" s="41"/>
      <c r="B113" s="42"/>
      <c r="C113" s="35" t="s">
        <v>25</v>
      </c>
      <c r="D113" s="43"/>
      <c r="E113" s="43"/>
      <c r="F113" s="30" t="str">
        <f>E17</f>
        <v>Obecní úřad Tuchlovice</v>
      </c>
      <c r="G113" s="43"/>
      <c r="H113" s="43"/>
      <c r="I113" s="35" t="s">
        <v>33</v>
      </c>
      <c r="J113" s="39" t="str">
        <f>E23</f>
        <v>PFPPROJEKT s.r.o.</v>
      </c>
      <c r="K113" s="43"/>
      <c r="L113" s="147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</row>
    <row r="114" s="2" customFormat="1" ht="15.15" customHeight="1">
      <c r="A114" s="41"/>
      <c r="B114" s="42"/>
      <c r="C114" s="35" t="s">
        <v>31</v>
      </c>
      <c r="D114" s="43"/>
      <c r="E114" s="43"/>
      <c r="F114" s="30" t="str">
        <f>IF(E20="","",E20)</f>
        <v>Vyplň údaj</v>
      </c>
      <c r="G114" s="43"/>
      <c r="H114" s="43"/>
      <c r="I114" s="35" t="s">
        <v>37</v>
      </c>
      <c r="J114" s="39" t="str">
        <f>E26</f>
        <v xml:space="preserve"> </v>
      </c>
      <c r="K114" s="43"/>
      <c r="L114" s="147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</row>
    <row r="115" s="2" customFormat="1" ht="10.32" customHeight="1">
      <c r="A115" s="4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147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</row>
    <row r="116" s="11" customFormat="1" ht="29.28" customHeight="1">
      <c r="A116" s="188"/>
      <c r="B116" s="189"/>
      <c r="C116" s="190" t="s">
        <v>138</v>
      </c>
      <c r="D116" s="191" t="s">
        <v>60</v>
      </c>
      <c r="E116" s="191" t="s">
        <v>56</v>
      </c>
      <c r="F116" s="191" t="s">
        <v>57</v>
      </c>
      <c r="G116" s="191" t="s">
        <v>139</v>
      </c>
      <c r="H116" s="191" t="s">
        <v>140</v>
      </c>
      <c r="I116" s="191" t="s">
        <v>141</v>
      </c>
      <c r="J116" s="191" t="s">
        <v>103</v>
      </c>
      <c r="K116" s="192" t="s">
        <v>142</v>
      </c>
      <c r="L116" s="193"/>
      <c r="M116" s="95" t="s">
        <v>19</v>
      </c>
      <c r="N116" s="96" t="s">
        <v>45</v>
      </c>
      <c r="O116" s="96" t="s">
        <v>143</v>
      </c>
      <c r="P116" s="96" t="s">
        <v>144</v>
      </c>
      <c r="Q116" s="96" t="s">
        <v>145</v>
      </c>
      <c r="R116" s="96" t="s">
        <v>146</v>
      </c>
      <c r="S116" s="96" t="s">
        <v>147</v>
      </c>
      <c r="T116" s="97" t="s">
        <v>148</v>
      </c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</row>
    <row r="117" s="2" customFormat="1" ht="22.8" customHeight="1">
      <c r="A117" s="41"/>
      <c r="B117" s="42"/>
      <c r="C117" s="102" t="s">
        <v>149</v>
      </c>
      <c r="D117" s="43"/>
      <c r="E117" s="43"/>
      <c r="F117" s="43"/>
      <c r="G117" s="43"/>
      <c r="H117" s="43"/>
      <c r="I117" s="43"/>
      <c r="J117" s="194">
        <f>BK117</f>
        <v>0</v>
      </c>
      <c r="K117" s="43"/>
      <c r="L117" s="47"/>
      <c r="M117" s="98"/>
      <c r="N117" s="195"/>
      <c r="O117" s="99"/>
      <c r="P117" s="196">
        <f>P118+P570+P586+P608</f>
        <v>0</v>
      </c>
      <c r="Q117" s="99"/>
      <c r="R117" s="196">
        <f>R118+R570+R586+R608</f>
        <v>288.52047130799997</v>
      </c>
      <c r="S117" s="99"/>
      <c r="T117" s="197">
        <f>T118+T570+T586+T608</f>
        <v>209.84500000000003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74</v>
      </c>
      <c r="AU117" s="20" t="s">
        <v>104</v>
      </c>
      <c r="BK117" s="198">
        <f>BK118+BK570+BK586+BK608</f>
        <v>0</v>
      </c>
    </row>
    <row r="118" s="12" customFormat="1" ht="25.92" customHeight="1">
      <c r="A118" s="12"/>
      <c r="B118" s="199"/>
      <c r="C118" s="200"/>
      <c r="D118" s="201" t="s">
        <v>74</v>
      </c>
      <c r="E118" s="202" t="s">
        <v>150</v>
      </c>
      <c r="F118" s="202" t="s">
        <v>151</v>
      </c>
      <c r="G118" s="200"/>
      <c r="H118" s="200"/>
      <c r="I118" s="203"/>
      <c r="J118" s="204">
        <f>BK118</f>
        <v>0</v>
      </c>
      <c r="K118" s="200"/>
      <c r="L118" s="205"/>
      <c r="M118" s="206"/>
      <c r="N118" s="207"/>
      <c r="O118" s="207"/>
      <c r="P118" s="208">
        <f>P119+P382+P389+P476+P481+P563</f>
        <v>0</v>
      </c>
      <c r="Q118" s="207"/>
      <c r="R118" s="208">
        <f>R119+R382+R389+R476+R481+R563</f>
        <v>288.45190630799999</v>
      </c>
      <c r="S118" s="207"/>
      <c r="T118" s="209">
        <f>T119+T382+T389+T476+T481+T563</f>
        <v>209.84500000000003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0" t="s">
        <v>82</v>
      </c>
      <c r="AT118" s="211" t="s">
        <v>74</v>
      </c>
      <c r="AU118" s="211" t="s">
        <v>75</v>
      </c>
      <c r="AY118" s="210" t="s">
        <v>152</v>
      </c>
      <c r="BK118" s="212">
        <f>BK119+BK382+BK389+BK476+BK481+BK563</f>
        <v>0</v>
      </c>
    </row>
    <row r="119" s="12" customFormat="1" ht="22.8" customHeight="1">
      <c r="A119" s="12"/>
      <c r="B119" s="199"/>
      <c r="C119" s="200"/>
      <c r="D119" s="201" t="s">
        <v>74</v>
      </c>
      <c r="E119" s="213" t="s">
        <v>82</v>
      </c>
      <c r="F119" s="213" t="s">
        <v>153</v>
      </c>
      <c r="G119" s="200"/>
      <c r="H119" s="200"/>
      <c r="I119" s="203"/>
      <c r="J119" s="214">
        <f>BK119</f>
        <v>0</v>
      </c>
      <c r="K119" s="200"/>
      <c r="L119" s="205"/>
      <c r="M119" s="206"/>
      <c r="N119" s="207"/>
      <c r="O119" s="207"/>
      <c r="P119" s="208">
        <f>P120+P138+P169+P193+P293+P314+P335+P359</f>
        <v>0</v>
      </c>
      <c r="Q119" s="207"/>
      <c r="R119" s="208">
        <f>R120+R138+R169+R193+R293+R314+R335+R359</f>
        <v>4.0461499999999999</v>
      </c>
      <c r="S119" s="207"/>
      <c r="T119" s="209">
        <f>T120+T138+T169+T193+T293+T314+T335+T359</f>
        <v>208.04500000000002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0" t="s">
        <v>82</v>
      </c>
      <c r="AT119" s="211" t="s">
        <v>74</v>
      </c>
      <c r="AU119" s="211" t="s">
        <v>82</v>
      </c>
      <c r="AY119" s="210" t="s">
        <v>152</v>
      </c>
      <c r="BK119" s="212">
        <f>BK120+BK138+BK169+BK193+BK293+BK314+BK335+BK359</f>
        <v>0</v>
      </c>
    </row>
    <row r="120" s="12" customFormat="1" ht="20.88" customHeight="1">
      <c r="A120" s="12"/>
      <c r="B120" s="199"/>
      <c r="C120" s="200"/>
      <c r="D120" s="201" t="s">
        <v>74</v>
      </c>
      <c r="E120" s="213" t="s">
        <v>154</v>
      </c>
      <c r="F120" s="213" t="s">
        <v>155</v>
      </c>
      <c r="G120" s="200"/>
      <c r="H120" s="200"/>
      <c r="I120" s="203"/>
      <c r="J120" s="214">
        <f>BK120</f>
        <v>0</v>
      </c>
      <c r="K120" s="200"/>
      <c r="L120" s="205"/>
      <c r="M120" s="206"/>
      <c r="N120" s="207"/>
      <c r="O120" s="207"/>
      <c r="P120" s="208">
        <f>SUM(P121:P137)</f>
        <v>0</v>
      </c>
      <c r="Q120" s="207"/>
      <c r="R120" s="208">
        <f>SUM(R121:R137)</f>
        <v>0</v>
      </c>
      <c r="S120" s="207"/>
      <c r="T120" s="209">
        <f>SUM(T121:T137)</f>
        <v>2.52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0" t="s">
        <v>82</v>
      </c>
      <c r="AT120" s="211" t="s">
        <v>74</v>
      </c>
      <c r="AU120" s="211" t="s">
        <v>84</v>
      </c>
      <c r="AY120" s="210" t="s">
        <v>152</v>
      </c>
      <c r="BK120" s="212">
        <f>SUM(BK121:BK137)</f>
        <v>0</v>
      </c>
    </row>
    <row r="121" s="2" customFormat="1" ht="16.5" customHeight="1">
      <c r="A121" s="41"/>
      <c r="B121" s="42"/>
      <c r="C121" s="215" t="s">
        <v>82</v>
      </c>
      <c r="D121" s="215" t="s">
        <v>156</v>
      </c>
      <c r="E121" s="216" t="s">
        <v>157</v>
      </c>
      <c r="F121" s="217" t="s">
        <v>158</v>
      </c>
      <c r="G121" s="218" t="s">
        <v>159</v>
      </c>
      <c r="H121" s="219">
        <v>10</v>
      </c>
      <c r="I121" s="220"/>
      <c r="J121" s="221">
        <f>ROUND(I121*H121,2)</f>
        <v>0</v>
      </c>
      <c r="K121" s="217" t="s">
        <v>160</v>
      </c>
      <c r="L121" s="47"/>
      <c r="M121" s="222" t="s">
        <v>19</v>
      </c>
      <c r="N121" s="223" t="s">
        <v>46</v>
      </c>
      <c r="O121" s="87"/>
      <c r="P121" s="224">
        <f>O121*H121</f>
        <v>0</v>
      </c>
      <c r="Q121" s="224">
        <v>0</v>
      </c>
      <c r="R121" s="224">
        <f>Q121*H121</f>
        <v>0</v>
      </c>
      <c r="S121" s="224">
        <v>0.252</v>
      </c>
      <c r="T121" s="225">
        <f>S121*H121</f>
        <v>2.52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6" t="s">
        <v>161</v>
      </c>
      <c r="AT121" s="226" t="s">
        <v>156</v>
      </c>
      <c r="AU121" s="226" t="s">
        <v>162</v>
      </c>
      <c r="AY121" s="20" t="s">
        <v>152</v>
      </c>
      <c r="BE121" s="227">
        <f>IF(N121="základní",J121,0)</f>
        <v>0</v>
      </c>
      <c r="BF121" s="227">
        <f>IF(N121="snížená",J121,0)</f>
        <v>0</v>
      </c>
      <c r="BG121" s="227">
        <f>IF(N121="zákl. přenesená",J121,0)</f>
        <v>0</v>
      </c>
      <c r="BH121" s="227">
        <f>IF(N121="sníž. přenesená",J121,0)</f>
        <v>0</v>
      </c>
      <c r="BI121" s="227">
        <f>IF(N121="nulová",J121,0)</f>
        <v>0</v>
      </c>
      <c r="BJ121" s="20" t="s">
        <v>82</v>
      </c>
      <c r="BK121" s="227">
        <f>ROUND(I121*H121,2)</f>
        <v>0</v>
      </c>
      <c r="BL121" s="20" t="s">
        <v>161</v>
      </c>
      <c r="BM121" s="226" t="s">
        <v>163</v>
      </c>
    </row>
    <row r="122" s="2" customFormat="1">
      <c r="A122" s="41"/>
      <c r="B122" s="42"/>
      <c r="C122" s="43"/>
      <c r="D122" s="228" t="s">
        <v>164</v>
      </c>
      <c r="E122" s="43"/>
      <c r="F122" s="229" t="s">
        <v>165</v>
      </c>
      <c r="G122" s="43"/>
      <c r="H122" s="43"/>
      <c r="I122" s="230"/>
      <c r="J122" s="43"/>
      <c r="K122" s="43"/>
      <c r="L122" s="47"/>
      <c r="M122" s="231"/>
      <c r="N122" s="232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164</v>
      </c>
      <c r="AU122" s="20" t="s">
        <v>162</v>
      </c>
    </row>
    <row r="123" s="2" customFormat="1">
      <c r="A123" s="41"/>
      <c r="B123" s="42"/>
      <c r="C123" s="43"/>
      <c r="D123" s="233" t="s">
        <v>166</v>
      </c>
      <c r="E123" s="43"/>
      <c r="F123" s="234" t="s">
        <v>167</v>
      </c>
      <c r="G123" s="43"/>
      <c r="H123" s="43"/>
      <c r="I123" s="230"/>
      <c r="J123" s="43"/>
      <c r="K123" s="43"/>
      <c r="L123" s="47"/>
      <c r="M123" s="231"/>
      <c r="N123" s="232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166</v>
      </c>
      <c r="AU123" s="20" t="s">
        <v>162</v>
      </c>
    </row>
    <row r="124" s="13" customFormat="1">
      <c r="A124" s="13"/>
      <c r="B124" s="235"/>
      <c r="C124" s="236"/>
      <c r="D124" s="228" t="s">
        <v>168</v>
      </c>
      <c r="E124" s="237" t="s">
        <v>19</v>
      </c>
      <c r="F124" s="238" t="s">
        <v>169</v>
      </c>
      <c r="G124" s="236"/>
      <c r="H124" s="239">
        <v>10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168</v>
      </c>
      <c r="AU124" s="245" t="s">
        <v>162</v>
      </c>
      <c r="AV124" s="13" t="s">
        <v>84</v>
      </c>
      <c r="AW124" s="13" t="s">
        <v>35</v>
      </c>
      <c r="AX124" s="13" t="s">
        <v>82</v>
      </c>
      <c r="AY124" s="245" t="s">
        <v>152</v>
      </c>
    </row>
    <row r="125" s="2" customFormat="1" ht="21.75" customHeight="1">
      <c r="A125" s="41"/>
      <c r="B125" s="42"/>
      <c r="C125" s="215" t="s">
        <v>84</v>
      </c>
      <c r="D125" s="215" t="s">
        <v>156</v>
      </c>
      <c r="E125" s="216" t="s">
        <v>170</v>
      </c>
      <c r="F125" s="217" t="s">
        <v>171</v>
      </c>
      <c r="G125" s="218" t="s">
        <v>172</v>
      </c>
      <c r="H125" s="219">
        <v>2.52</v>
      </c>
      <c r="I125" s="220"/>
      <c r="J125" s="221">
        <f>ROUND(I125*H125,2)</f>
        <v>0</v>
      </c>
      <c r="K125" s="217" t="s">
        <v>160</v>
      </c>
      <c r="L125" s="47"/>
      <c r="M125" s="222" t="s">
        <v>19</v>
      </c>
      <c r="N125" s="223" t="s">
        <v>46</v>
      </c>
      <c r="O125" s="87"/>
      <c r="P125" s="224">
        <f>O125*H125</f>
        <v>0</v>
      </c>
      <c r="Q125" s="224">
        <v>0</v>
      </c>
      <c r="R125" s="224">
        <f>Q125*H125</f>
        <v>0</v>
      </c>
      <c r="S125" s="224">
        <v>0</v>
      </c>
      <c r="T125" s="225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6" t="s">
        <v>161</v>
      </c>
      <c r="AT125" s="226" t="s">
        <v>156</v>
      </c>
      <c r="AU125" s="226" t="s">
        <v>162</v>
      </c>
      <c r="AY125" s="20" t="s">
        <v>152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20" t="s">
        <v>82</v>
      </c>
      <c r="BK125" s="227">
        <f>ROUND(I125*H125,2)</f>
        <v>0</v>
      </c>
      <c r="BL125" s="20" t="s">
        <v>161</v>
      </c>
      <c r="BM125" s="226" t="s">
        <v>173</v>
      </c>
    </row>
    <row r="126" s="2" customFormat="1">
      <c r="A126" s="41"/>
      <c r="B126" s="42"/>
      <c r="C126" s="43"/>
      <c r="D126" s="228" t="s">
        <v>164</v>
      </c>
      <c r="E126" s="43"/>
      <c r="F126" s="229" t="s">
        <v>174</v>
      </c>
      <c r="G126" s="43"/>
      <c r="H126" s="43"/>
      <c r="I126" s="230"/>
      <c r="J126" s="43"/>
      <c r="K126" s="43"/>
      <c r="L126" s="47"/>
      <c r="M126" s="231"/>
      <c r="N126" s="232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164</v>
      </c>
      <c r="AU126" s="20" t="s">
        <v>162</v>
      </c>
    </row>
    <row r="127" s="2" customFormat="1">
      <c r="A127" s="41"/>
      <c r="B127" s="42"/>
      <c r="C127" s="43"/>
      <c r="D127" s="233" t="s">
        <v>166</v>
      </c>
      <c r="E127" s="43"/>
      <c r="F127" s="234" t="s">
        <v>175</v>
      </c>
      <c r="G127" s="43"/>
      <c r="H127" s="43"/>
      <c r="I127" s="230"/>
      <c r="J127" s="43"/>
      <c r="K127" s="43"/>
      <c r="L127" s="47"/>
      <c r="M127" s="231"/>
      <c r="N127" s="232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166</v>
      </c>
      <c r="AU127" s="20" t="s">
        <v>162</v>
      </c>
    </row>
    <row r="128" s="2" customFormat="1" ht="24.15" customHeight="1">
      <c r="A128" s="41"/>
      <c r="B128" s="42"/>
      <c r="C128" s="215" t="s">
        <v>162</v>
      </c>
      <c r="D128" s="215" t="s">
        <v>156</v>
      </c>
      <c r="E128" s="216" t="s">
        <v>176</v>
      </c>
      <c r="F128" s="217" t="s">
        <v>177</v>
      </c>
      <c r="G128" s="218" t="s">
        <v>172</v>
      </c>
      <c r="H128" s="219">
        <v>47.880000000000003</v>
      </c>
      <c r="I128" s="220"/>
      <c r="J128" s="221">
        <f>ROUND(I128*H128,2)</f>
        <v>0</v>
      </c>
      <c r="K128" s="217" t="s">
        <v>160</v>
      </c>
      <c r="L128" s="47"/>
      <c r="M128" s="222" t="s">
        <v>19</v>
      </c>
      <c r="N128" s="223" t="s">
        <v>46</v>
      </c>
      <c r="O128" s="87"/>
      <c r="P128" s="224">
        <f>O128*H128</f>
        <v>0</v>
      </c>
      <c r="Q128" s="224">
        <v>0</v>
      </c>
      <c r="R128" s="224">
        <f>Q128*H128</f>
        <v>0</v>
      </c>
      <c r="S128" s="224">
        <v>0</v>
      </c>
      <c r="T128" s="225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6" t="s">
        <v>161</v>
      </c>
      <c r="AT128" s="226" t="s">
        <v>156</v>
      </c>
      <c r="AU128" s="226" t="s">
        <v>162</v>
      </c>
      <c r="AY128" s="20" t="s">
        <v>152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20" t="s">
        <v>82</v>
      </c>
      <c r="BK128" s="227">
        <f>ROUND(I128*H128,2)</f>
        <v>0</v>
      </c>
      <c r="BL128" s="20" t="s">
        <v>161</v>
      </c>
      <c r="BM128" s="226" t="s">
        <v>178</v>
      </c>
    </row>
    <row r="129" s="2" customFormat="1">
      <c r="A129" s="41"/>
      <c r="B129" s="42"/>
      <c r="C129" s="43"/>
      <c r="D129" s="228" t="s">
        <v>164</v>
      </c>
      <c r="E129" s="43"/>
      <c r="F129" s="229" t="s">
        <v>179</v>
      </c>
      <c r="G129" s="43"/>
      <c r="H129" s="43"/>
      <c r="I129" s="230"/>
      <c r="J129" s="43"/>
      <c r="K129" s="43"/>
      <c r="L129" s="47"/>
      <c r="M129" s="231"/>
      <c r="N129" s="232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164</v>
      </c>
      <c r="AU129" s="20" t="s">
        <v>162</v>
      </c>
    </row>
    <row r="130" s="2" customFormat="1">
      <c r="A130" s="41"/>
      <c r="B130" s="42"/>
      <c r="C130" s="43"/>
      <c r="D130" s="233" t="s">
        <v>166</v>
      </c>
      <c r="E130" s="43"/>
      <c r="F130" s="234" t="s">
        <v>180</v>
      </c>
      <c r="G130" s="43"/>
      <c r="H130" s="43"/>
      <c r="I130" s="230"/>
      <c r="J130" s="43"/>
      <c r="K130" s="43"/>
      <c r="L130" s="47"/>
      <c r="M130" s="231"/>
      <c r="N130" s="232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166</v>
      </c>
      <c r="AU130" s="20" t="s">
        <v>162</v>
      </c>
    </row>
    <row r="131" s="13" customFormat="1">
      <c r="A131" s="13"/>
      <c r="B131" s="235"/>
      <c r="C131" s="236"/>
      <c r="D131" s="228" t="s">
        <v>168</v>
      </c>
      <c r="E131" s="236"/>
      <c r="F131" s="238" t="s">
        <v>181</v>
      </c>
      <c r="G131" s="236"/>
      <c r="H131" s="239">
        <v>47.880000000000003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168</v>
      </c>
      <c r="AU131" s="245" t="s">
        <v>162</v>
      </c>
      <c r="AV131" s="13" t="s">
        <v>84</v>
      </c>
      <c r="AW131" s="13" t="s">
        <v>4</v>
      </c>
      <c r="AX131" s="13" t="s">
        <v>82</v>
      </c>
      <c r="AY131" s="245" t="s">
        <v>152</v>
      </c>
    </row>
    <row r="132" s="2" customFormat="1" ht="24.15" customHeight="1">
      <c r="A132" s="41"/>
      <c r="B132" s="42"/>
      <c r="C132" s="215" t="s">
        <v>161</v>
      </c>
      <c r="D132" s="215" t="s">
        <v>156</v>
      </c>
      <c r="E132" s="216" t="s">
        <v>182</v>
      </c>
      <c r="F132" s="217" t="s">
        <v>183</v>
      </c>
      <c r="G132" s="218" t="s">
        <v>172</v>
      </c>
      <c r="H132" s="219">
        <v>2.52</v>
      </c>
      <c r="I132" s="220"/>
      <c r="J132" s="221">
        <f>ROUND(I132*H132,2)</f>
        <v>0</v>
      </c>
      <c r="K132" s="217" t="s">
        <v>160</v>
      </c>
      <c r="L132" s="47"/>
      <c r="M132" s="222" t="s">
        <v>19</v>
      </c>
      <c r="N132" s="223" t="s">
        <v>46</v>
      </c>
      <c r="O132" s="87"/>
      <c r="P132" s="224">
        <f>O132*H132</f>
        <v>0</v>
      </c>
      <c r="Q132" s="224">
        <v>0</v>
      </c>
      <c r="R132" s="224">
        <f>Q132*H132</f>
        <v>0</v>
      </c>
      <c r="S132" s="224">
        <v>0</v>
      </c>
      <c r="T132" s="225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6" t="s">
        <v>161</v>
      </c>
      <c r="AT132" s="226" t="s">
        <v>156</v>
      </c>
      <c r="AU132" s="226" t="s">
        <v>162</v>
      </c>
      <c r="AY132" s="20" t="s">
        <v>152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20" t="s">
        <v>82</v>
      </c>
      <c r="BK132" s="227">
        <f>ROUND(I132*H132,2)</f>
        <v>0</v>
      </c>
      <c r="BL132" s="20" t="s">
        <v>161</v>
      </c>
      <c r="BM132" s="226" t="s">
        <v>184</v>
      </c>
    </row>
    <row r="133" s="2" customFormat="1">
      <c r="A133" s="41"/>
      <c r="B133" s="42"/>
      <c r="C133" s="43"/>
      <c r="D133" s="228" t="s">
        <v>164</v>
      </c>
      <c r="E133" s="43"/>
      <c r="F133" s="229" t="s">
        <v>185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164</v>
      </c>
      <c r="AU133" s="20" t="s">
        <v>162</v>
      </c>
    </row>
    <row r="134" s="2" customFormat="1">
      <c r="A134" s="41"/>
      <c r="B134" s="42"/>
      <c r="C134" s="43"/>
      <c r="D134" s="233" t="s">
        <v>166</v>
      </c>
      <c r="E134" s="43"/>
      <c r="F134" s="234" t="s">
        <v>186</v>
      </c>
      <c r="G134" s="43"/>
      <c r="H134" s="43"/>
      <c r="I134" s="230"/>
      <c r="J134" s="43"/>
      <c r="K134" s="43"/>
      <c r="L134" s="47"/>
      <c r="M134" s="231"/>
      <c r="N134" s="232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166</v>
      </c>
      <c r="AU134" s="20" t="s">
        <v>162</v>
      </c>
    </row>
    <row r="135" s="2" customFormat="1" ht="44.25" customHeight="1">
      <c r="A135" s="41"/>
      <c r="B135" s="42"/>
      <c r="C135" s="215" t="s">
        <v>187</v>
      </c>
      <c r="D135" s="215" t="s">
        <v>156</v>
      </c>
      <c r="E135" s="216" t="s">
        <v>188</v>
      </c>
      <c r="F135" s="217" t="s">
        <v>189</v>
      </c>
      <c r="G135" s="218" t="s">
        <v>172</v>
      </c>
      <c r="H135" s="219">
        <v>2.52</v>
      </c>
      <c r="I135" s="220"/>
      <c r="J135" s="221">
        <f>ROUND(I135*H135,2)</f>
        <v>0</v>
      </c>
      <c r="K135" s="217" t="s">
        <v>160</v>
      </c>
      <c r="L135" s="47"/>
      <c r="M135" s="222" t="s">
        <v>19</v>
      </c>
      <c r="N135" s="223" t="s">
        <v>46</v>
      </c>
      <c r="O135" s="87"/>
      <c r="P135" s="224">
        <f>O135*H135</f>
        <v>0</v>
      </c>
      <c r="Q135" s="224">
        <v>0</v>
      </c>
      <c r="R135" s="224">
        <f>Q135*H135</f>
        <v>0</v>
      </c>
      <c r="S135" s="224">
        <v>0</v>
      </c>
      <c r="T135" s="225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6" t="s">
        <v>161</v>
      </c>
      <c r="AT135" s="226" t="s">
        <v>156</v>
      </c>
      <c r="AU135" s="226" t="s">
        <v>162</v>
      </c>
      <c r="AY135" s="20" t="s">
        <v>152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20" t="s">
        <v>82</v>
      </c>
      <c r="BK135" s="227">
        <f>ROUND(I135*H135,2)</f>
        <v>0</v>
      </c>
      <c r="BL135" s="20" t="s">
        <v>161</v>
      </c>
      <c r="BM135" s="226" t="s">
        <v>190</v>
      </c>
    </row>
    <row r="136" s="2" customFormat="1">
      <c r="A136" s="41"/>
      <c r="B136" s="42"/>
      <c r="C136" s="43"/>
      <c r="D136" s="228" t="s">
        <v>164</v>
      </c>
      <c r="E136" s="43"/>
      <c r="F136" s="229" t="s">
        <v>191</v>
      </c>
      <c r="G136" s="43"/>
      <c r="H136" s="43"/>
      <c r="I136" s="230"/>
      <c r="J136" s="43"/>
      <c r="K136" s="43"/>
      <c r="L136" s="47"/>
      <c r="M136" s="231"/>
      <c r="N136" s="232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164</v>
      </c>
      <c r="AU136" s="20" t="s">
        <v>162</v>
      </c>
    </row>
    <row r="137" s="2" customFormat="1">
      <c r="A137" s="41"/>
      <c r="B137" s="42"/>
      <c r="C137" s="43"/>
      <c r="D137" s="233" t="s">
        <v>166</v>
      </c>
      <c r="E137" s="43"/>
      <c r="F137" s="234" t="s">
        <v>192</v>
      </c>
      <c r="G137" s="43"/>
      <c r="H137" s="43"/>
      <c r="I137" s="230"/>
      <c r="J137" s="43"/>
      <c r="K137" s="43"/>
      <c r="L137" s="47"/>
      <c r="M137" s="231"/>
      <c r="N137" s="232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166</v>
      </c>
      <c r="AU137" s="20" t="s">
        <v>162</v>
      </c>
    </row>
    <row r="138" s="12" customFormat="1" ht="20.88" customHeight="1">
      <c r="A138" s="12"/>
      <c r="B138" s="199"/>
      <c r="C138" s="200"/>
      <c r="D138" s="201" t="s">
        <v>74</v>
      </c>
      <c r="E138" s="213" t="s">
        <v>193</v>
      </c>
      <c r="F138" s="213" t="s">
        <v>194</v>
      </c>
      <c r="G138" s="200"/>
      <c r="H138" s="200"/>
      <c r="I138" s="203"/>
      <c r="J138" s="214">
        <f>BK138</f>
        <v>0</v>
      </c>
      <c r="K138" s="200"/>
      <c r="L138" s="205"/>
      <c r="M138" s="206"/>
      <c r="N138" s="207"/>
      <c r="O138" s="207"/>
      <c r="P138" s="208">
        <f>SUM(P139:P168)</f>
        <v>0</v>
      </c>
      <c r="Q138" s="207"/>
      <c r="R138" s="208">
        <f>SUM(R139:R168)</f>
        <v>0</v>
      </c>
      <c r="S138" s="207"/>
      <c r="T138" s="209">
        <f>SUM(T139:T168)</f>
        <v>19.344999999999999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0" t="s">
        <v>82</v>
      </c>
      <c r="AT138" s="211" t="s">
        <v>74</v>
      </c>
      <c r="AU138" s="211" t="s">
        <v>84</v>
      </c>
      <c r="AY138" s="210" t="s">
        <v>152</v>
      </c>
      <c r="BK138" s="212">
        <f>SUM(BK139:BK168)</f>
        <v>0</v>
      </c>
    </row>
    <row r="139" s="2" customFormat="1" ht="24.15" customHeight="1">
      <c r="A139" s="41"/>
      <c r="B139" s="42"/>
      <c r="C139" s="215" t="s">
        <v>195</v>
      </c>
      <c r="D139" s="215" t="s">
        <v>156</v>
      </c>
      <c r="E139" s="216" t="s">
        <v>196</v>
      </c>
      <c r="F139" s="217" t="s">
        <v>197</v>
      </c>
      <c r="G139" s="218" t="s">
        <v>159</v>
      </c>
      <c r="H139" s="219">
        <v>8</v>
      </c>
      <c r="I139" s="220"/>
      <c r="J139" s="221">
        <f>ROUND(I139*H139,2)</f>
        <v>0</v>
      </c>
      <c r="K139" s="217" t="s">
        <v>160</v>
      </c>
      <c r="L139" s="47"/>
      <c r="M139" s="222" t="s">
        <v>19</v>
      </c>
      <c r="N139" s="223" t="s">
        <v>46</v>
      </c>
      <c r="O139" s="87"/>
      <c r="P139" s="224">
        <f>O139*H139</f>
        <v>0</v>
      </c>
      <c r="Q139" s="224">
        <v>0</v>
      </c>
      <c r="R139" s="224">
        <f>Q139*H139</f>
        <v>0</v>
      </c>
      <c r="S139" s="224">
        <v>0.26000000000000001</v>
      </c>
      <c r="T139" s="225">
        <f>S139*H139</f>
        <v>2.0800000000000001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161</v>
      </c>
      <c r="AT139" s="226" t="s">
        <v>156</v>
      </c>
      <c r="AU139" s="226" t="s">
        <v>162</v>
      </c>
      <c r="AY139" s="20" t="s">
        <v>152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82</v>
      </c>
      <c r="BK139" s="227">
        <f>ROUND(I139*H139,2)</f>
        <v>0</v>
      </c>
      <c r="BL139" s="20" t="s">
        <v>161</v>
      </c>
      <c r="BM139" s="226" t="s">
        <v>198</v>
      </c>
    </row>
    <row r="140" s="2" customFormat="1">
      <c r="A140" s="41"/>
      <c r="B140" s="42"/>
      <c r="C140" s="43"/>
      <c r="D140" s="228" t="s">
        <v>164</v>
      </c>
      <c r="E140" s="43"/>
      <c r="F140" s="229" t="s">
        <v>199</v>
      </c>
      <c r="G140" s="43"/>
      <c r="H140" s="43"/>
      <c r="I140" s="230"/>
      <c r="J140" s="43"/>
      <c r="K140" s="43"/>
      <c r="L140" s="47"/>
      <c r="M140" s="231"/>
      <c r="N140" s="232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164</v>
      </c>
      <c r="AU140" s="20" t="s">
        <v>162</v>
      </c>
    </row>
    <row r="141" s="2" customFormat="1">
      <c r="A141" s="41"/>
      <c r="B141" s="42"/>
      <c r="C141" s="43"/>
      <c r="D141" s="233" t="s">
        <v>166</v>
      </c>
      <c r="E141" s="43"/>
      <c r="F141" s="234" t="s">
        <v>200</v>
      </c>
      <c r="G141" s="43"/>
      <c r="H141" s="43"/>
      <c r="I141" s="230"/>
      <c r="J141" s="43"/>
      <c r="K141" s="43"/>
      <c r="L141" s="47"/>
      <c r="M141" s="231"/>
      <c r="N141" s="232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166</v>
      </c>
      <c r="AU141" s="20" t="s">
        <v>162</v>
      </c>
    </row>
    <row r="142" s="14" customFormat="1">
      <c r="A142" s="14"/>
      <c r="B142" s="246"/>
      <c r="C142" s="247"/>
      <c r="D142" s="228" t="s">
        <v>168</v>
      </c>
      <c r="E142" s="248" t="s">
        <v>19</v>
      </c>
      <c r="F142" s="249" t="s">
        <v>201</v>
      </c>
      <c r="G142" s="247"/>
      <c r="H142" s="248" t="s">
        <v>19</v>
      </c>
      <c r="I142" s="250"/>
      <c r="J142" s="247"/>
      <c r="K142" s="247"/>
      <c r="L142" s="251"/>
      <c r="M142" s="252"/>
      <c r="N142" s="253"/>
      <c r="O142" s="253"/>
      <c r="P142" s="253"/>
      <c r="Q142" s="253"/>
      <c r="R142" s="253"/>
      <c r="S142" s="253"/>
      <c r="T142" s="25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5" t="s">
        <v>168</v>
      </c>
      <c r="AU142" s="255" t="s">
        <v>162</v>
      </c>
      <c r="AV142" s="14" t="s">
        <v>82</v>
      </c>
      <c r="AW142" s="14" t="s">
        <v>35</v>
      </c>
      <c r="AX142" s="14" t="s">
        <v>75</v>
      </c>
      <c r="AY142" s="255" t="s">
        <v>152</v>
      </c>
    </row>
    <row r="143" s="13" customFormat="1">
      <c r="A143" s="13"/>
      <c r="B143" s="235"/>
      <c r="C143" s="236"/>
      <c r="D143" s="228" t="s">
        <v>168</v>
      </c>
      <c r="E143" s="237" t="s">
        <v>19</v>
      </c>
      <c r="F143" s="238" t="s">
        <v>202</v>
      </c>
      <c r="G143" s="236"/>
      <c r="H143" s="239">
        <v>8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168</v>
      </c>
      <c r="AU143" s="245" t="s">
        <v>162</v>
      </c>
      <c r="AV143" s="13" t="s">
        <v>84</v>
      </c>
      <c r="AW143" s="13" t="s">
        <v>35</v>
      </c>
      <c r="AX143" s="13" t="s">
        <v>75</v>
      </c>
      <c r="AY143" s="245" t="s">
        <v>152</v>
      </c>
    </row>
    <row r="144" s="15" customFormat="1">
      <c r="A144" s="15"/>
      <c r="B144" s="256"/>
      <c r="C144" s="257"/>
      <c r="D144" s="228" t="s">
        <v>168</v>
      </c>
      <c r="E144" s="258" t="s">
        <v>19</v>
      </c>
      <c r="F144" s="259" t="s">
        <v>203</v>
      </c>
      <c r="G144" s="257"/>
      <c r="H144" s="260">
        <v>8</v>
      </c>
      <c r="I144" s="261"/>
      <c r="J144" s="257"/>
      <c r="K144" s="257"/>
      <c r="L144" s="262"/>
      <c r="M144" s="263"/>
      <c r="N144" s="264"/>
      <c r="O144" s="264"/>
      <c r="P144" s="264"/>
      <c r="Q144" s="264"/>
      <c r="R144" s="264"/>
      <c r="S144" s="264"/>
      <c r="T144" s="26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6" t="s">
        <v>168</v>
      </c>
      <c r="AU144" s="266" t="s">
        <v>162</v>
      </c>
      <c r="AV144" s="15" t="s">
        <v>161</v>
      </c>
      <c r="AW144" s="15" t="s">
        <v>35</v>
      </c>
      <c r="AX144" s="15" t="s">
        <v>82</v>
      </c>
      <c r="AY144" s="266" t="s">
        <v>152</v>
      </c>
    </row>
    <row r="145" s="2" customFormat="1" ht="24.15" customHeight="1">
      <c r="A145" s="41"/>
      <c r="B145" s="42"/>
      <c r="C145" s="215" t="s">
        <v>204</v>
      </c>
      <c r="D145" s="215" t="s">
        <v>156</v>
      </c>
      <c r="E145" s="216" t="s">
        <v>205</v>
      </c>
      <c r="F145" s="217" t="s">
        <v>206</v>
      </c>
      <c r="G145" s="218" t="s">
        <v>159</v>
      </c>
      <c r="H145" s="219">
        <v>25</v>
      </c>
      <c r="I145" s="220"/>
      <c r="J145" s="221">
        <f>ROUND(I145*H145,2)</f>
        <v>0</v>
      </c>
      <c r="K145" s="217" t="s">
        <v>160</v>
      </c>
      <c r="L145" s="47"/>
      <c r="M145" s="222" t="s">
        <v>19</v>
      </c>
      <c r="N145" s="223" t="s">
        <v>46</v>
      </c>
      <c r="O145" s="87"/>
      <c r="P145" s="224">
        <f>O145*H145</f>
        <v>0</v>
      </c>
      <c r="Q145" s="224">
        <v>0</v>
      </c>
      <c r="R145" s="224">
        <f>Q145*H145</f>
        <v>0</v>
      </c>
      <c r="S145" s="224">
        <v>0.625</v>
      </c>
      <c r="T145" s="225">
        <f>S145*H145</f>
        <v>15.625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6" t="s">
        <v>161</v>
      </c>
      <c r="AT145" s="226" t="s">
        <v>156</v>
      </c>
      <c r="AU145" s="226" t="s">
        <v>162</v>
      </c>
      <c r="AY145" s="20" t="s">
        <v>152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20" t="s">
        <v>82</v>
      </c>
      <c r="BK145" s="227">
        <f>ROUND(I145*H145,2)</f>
        <v>0</v>
      </c>
      <c r="BL145" s="20" t="s">
        <v>161</v>
      </c>
      <c r="BM145" s="226" t="s">
        <v>207</v>
      </c>
    </row>
    <row r="146" s="2" customFormat="1">
      <c r="A146" s="41"/>
      <c r="B146" s="42"/>
      <c r="C146" s="43"/>
      <c r="D146" s="228" t="s">
        <v>164</v>
      </c>
      <c r="E146" s="43"/>
      <c r="F146" s="229" t="s">
        <v>208</v>
      </c>
      <c r="G146" s="43"/>
      <c r="H146" s="43"/>
      <c r="I146" s="230"/>
      <c r="J146" s="43"/>
      <c r="K146" s="43"/>
      <c r="L146" s="47"/>
      <c r="M146" s="231"/>
      <c r="N146" s="232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164</v>
      </c>
      <c r="AU146" s="20" t="s">
        <v>162</v>
      </c>
    </row>
    <row r="147" s="2" customFormat="1">
      <c r="A147" s="41"/>
      <c r="B147" s="42"/>
      <c r="C147" s="43"/>
      <c r="D147" s="233" t="s">
        <v>166</v>
      </c>
      <c r="E147" s="43"/>
      <c r="F147" s="234" t="s">
        <v>209</v>
      </c>
      <c r="G147" s="43"/>
      <c r="H147" s="43"/>
      <c r="I147" s="230"/>
      <c r="J147" s="43"/>
      <c r="K147" s="43"/>
      <c r="L147" s="47"/>
      <c r="M147" s="231"/>
      <c r="N147" s="232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166</v>
      </c>
      <c r="AU147" s="20" t="s">
        <v>162</v>
      </c>
    </row>
    <row r="148" s="14" customFormat="1">
      <c r="A148" s="14"/>
      <c r="B148" s="246"/>
      <c r="C148" s="247"/>
      <c r="D148" s="228" t="s">
        <v>168</v>
      </c>
      <c r="E148" s="248" t="s">
        <v>19</v>
      </c>
      <c r="F148" s="249" t="s">
        <v>210</v>
      </c>
      <c r="G148" s="247"/>
      <c r="H148" s="248" t="s">
        <v>19</v>
      </c>
      <c r="I148" s="250"/>
      <c r="J148" s="247"/>
      <c r="K148" s="247"/>
      <c r="L148" s="251"/>
      <c r="M148" s="252"/>
      <c r="N148" s="253"/>
      <c r="O148" s="253"/>
      <c r="P148" s="253"/>
      <c r="Q148" s="253"/>
      <c r="R148" s="253"/>
      <c r="S148" s="253"/>
      <c r="T148" s="25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5" t="s">
        <v>168</v>
      </c>
      <c r="AU148" s="255" t="s">
        <v>162</v>
      </c>
      <c r="AV148" s="14" t="s">
        <v>82</v>
      </c>
      <c r="AW148" s="14" t="s">
        <v>35</v>
      </c>
      <c r="AX148" s="14" t="s">
        <v>75</v>
      </c>
      <c r="AY148" s="255" t="s">
        <v>152</v>
      </c>
    </row>
    <row r="149" s="13" customFormat="1">
      <c r="A149" s="13"/>
      <c r="B149" s="235"/>
      <c r="C149" s="236"/>
      <c r="D149" s="228" t="s">
        <v>168</v>
      </c>
      <c r="E149" s="237" t="s">
        <v>19</v>
      </c>
      <c r="F149" s="238" t="s">
        <v>211</v>
      </c>
      <c r="G149" s="236"/>
      <c r="H149" s="239">
        <v>25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168</v>
      </c>
      <c r="AU149" s="245" t="s">
        <v>162</v>
      </c>
      <c r="AV149" s="13" t="s">
        <v>84</v>
      </c>
      <c r="AW149" s="13" t="s">
        <v>35</v>
      </c>
      <c r="AX149" s="13" t="s">
        <v>75</v>
      </c>
      <c r="AY149" s="245" t="s">
        <v>152</v>
      </c>
    </row>
    <row r="150" s="15" customFormat="1">
      <c r="A150" s="15"/>
      <c r="B150" s="256"/>
      <c r="C150" s="257"/>
      <c r="D150" s="228" t="s">
        <v>168</v>
      </c>
      <c r="E150" s="258" t="s">
        <v>19</v>
      </c>
      <c r="F150" s="259" t="s">
        <v>203</v>
      </c>
      <c r="G150" s="257"/>
      <c r="H150" s="260">
        <v>25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6" t="s">
        <v>168</v>
      </c>
      <c r="AU150" s="266" t="s">
        <v>162</v>
      </c>
      <c r="AV150" s="15" t="s">
        <v>161</v>
      </c>
      <c r="AW150" s="15" t="s">
        <v>35</v>
      </c>
      <c r="AX150" s="15" t="s">
        <v>82</v>
      </c>
      <c r="AY150" s="266" t="s">
        <v>152</v>
      </c>
    </row>
    <row r="151" s="2" customFormat="1" ht="16.5" customHeight="1">
      <c r="A151" s="41"/>
      <c r="B151" s="42"/>
      <c r="C151" s="215" t="s">
        <v>212</v>
      </c>
      <c r="D151" s="215" t="s">
        <v>156</v>
      </c>
      <c r="E151" s="216" t="s">
        <v>213</v>
      </c>
      <c r="F151" s="217" t="s">
        <v>214</v>
      </c>
      <c r="G151" s="218" t="s">
        <v>215</v>
      </c>
      <c r="H151" s="219">
        <v>8</v>
      </c>
      <c r="I151" s="220"/>
      <c r="J151" s="221">
        <f>ROUND(I151*H151,2)</f>
        <v>0</v>
      </c>
      <c r="K151" s="217" t="s">
        <v>160</v>
      </c>
      <c r="L151" s="47"/>
      <c r="M151" s="222" t="s">
        <v>19</v>
      </c>
      <c r="N151" s="223" t="s">
        <v>46</v>
      </c>
      <c r="O151" s="87"/>
      <c r="P151" s="224">
        <f>O151*H151</f>
        <v>0</v>
      </c>
      <c r="Q151" s="224">
        <v>0</v>
      </c>
      <c r="R151" s="224">
        <f>Q151*H151</f>
        <v>0</v>
      </c>
      <c r="S151" s="224">
        <v>0.20499999999999999</v>
      </c>
      <c r="T151" s="225">
        <f>S151*H151</f>
        <v>1.6399999999999999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6" t="s">
        <v>161</v>
      </c>
      <c r="AT151" s="226" t="s">
        <v>156</v>
      </c>
      <c r="AU151" s="226" t="s">
        <v>162</v>
      </c>
      <c r="AY151" s="20" t="s">
        <v>152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20" t="s">
        <v>82</v>
      </c>
      <c r="BK151" s="227">
        <f>ROUND(I151*H151,2)</f>
        <v>0</v>
      </c>
      <c r="BL151" s="20" t="s">
        <v>161</v>
      </c>
      <c r="BM151" s="226" t="s">
        <v>216</v>
      </c>
    </row>
    <row r="152" s="2" customFormat="1">
      <c r="A152" s="41"/>
      <c r="B152" s="42"/>
      <c r="C152" s="43"/>
      <c r="D152" s="228" t="s">
        <v>164</v>
      </c>
      <c r="E152" s="43"/>
      <c r="F152" s="229" t="s">
        <v>217</v>
      </c>
      <c r="G152" s="43"/>
      <c r="H152" s="43"/>
      <c r="I152" s="230"/>
      <c r="J152" s="43"/>
      <c r="K152" s="43"/>
      <c r="L152" s="47"/>
      <c r="M152" s="231"/>
      <c r="N152" s="232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164</v>
      </c>
      <c r="AU152" s="20" t="s">
        <v>162</v>
      </c>
    </row>
    <row r="153" s="2" customFormat="1">
      <c r="A153" s="41"/>
      <c r="B153" s="42"/>
      <c r="C153" s="43"/>
      <c r="D153" s="233" t="s">
        <v>166</v>
      </c>
      <c r="E153" s="43"/>
      <c r="F153" s="234" t="s">
        <v>218</v>
      </c>
      <c r="G153" s="43"/>
      <c r="H153" s="43"/>
      <c r="I153" s="230"/>
      <c r="J153" s="43"/>
      <c r="K153" s="43"/>
      <c r="L153" s="47"/>
      <c r="M153" s="231"/>
      <c r="N153" s="232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166</v>
      </c>
      <c r="AU153" s="20" t="s">
        <v>162</v>
      </c>
    </row>
    <row r="154" s="13" customFormat="1">
      <c r="A154" s="13"/>
      <c r="B154" s="235"/>
      <c r="C154" s="236"/>
      <c r="D154" s="228" t="s">
        <v>168</v>
      </c>
      <c r="E154" s="237" t="s">
        <v>19</v>
      </c>
      <c r="F154" s="238" t="s">
        <v>219</v>
      </c>
      <c r="G154" s="236"/>
      <c r="H154" s="239">
        <v>8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168</v>
      </c>
      <c r="AU154" s="245" t="s">
        <v>162</v>
      </c>
      <c r="AV154" s="13" t="s">
        <v>84</v>
      </c>
      <c r="AW154" s="13" t="s">
        <v>35</v>
      </c>
      <c r="AX154" s="13" t="s">
        <v>75</v>
      </c>
      <c r="AY154" s="245" t="s">
        <v>152</v>
      </c>
    </row>
    <row r="155" s="15" customFormat="1">
      <c r="A155" s="15"/>
      <c r="B155" s="256"/>
      <c r="C155" s="257"/>
      <c r="D155" s="228" t="s">
        <v>168</v>
      </c>
      <c r="E155" s="258" t="s">
        <v>19</v>
      </c>
      <c r="F155" s="259" t="s">
        <v>203</v>
      </c>
      <c r="G155" s="257"/>
      <c r="H155" s="260">
        <v>8</v>
      </c>
      <c r="I155" s="261"/>
      <c r="J155" s="257"/>
      <c r="K155" s="257"/>
      <c r="L155" s="262"/>
      <c r="M155" s="263"/>
      <c r="N155" s="264"/>
      <c r="O155" s="264"/>
      <c r="P155" s="264"/>
      <c r="Q155" s="264"/>
      <c r="R155" s="264"/>
      <c r="S155" s="264"/>
      <c r="T155" s="26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6" t="s">
        <v>168</v>
      </c>
      <c r="AU155" s="266" t="s">
        <v>162</v>
      </c>
      <c r="AV155" s="15" t="s">
        <v>161</v>
      </c>
      <c r="AW155" s="15" t="s">
        <v>35</v>
      </c>
      <c r="AX155" s="15" t="s">
        <v>82</v>
      </c>
      <c r="AY155" s="266" t="s">
        <v>152</v>
      </c>
    </row>
    <row r="156" s="2" customFormat="1" ht="16.5" customHeight="1">
      <c r="A156" s="41"/>
      <c r="B156" s="42"/>
      <c r="C156" s="215" t="s">
        <v>220</v>
      </c>
      <c r="D156" s="215" t="s">
        <v>156</v>
      </c>
      <c r="E156" s="216" t="s">
        <v>221</v>
      </c>
      <c r="F156" s="217" t="s">
        <v>222</v>
      </c>
      <c r="G156" s="218" t="s">
        <v>172</v>
      </c>
      <c r="H156" s="219">
        <v>19.344999999999999</v>
      </c>
      <c r="I156" s="220"/>
      <c r="J156" s="221">
        <f>ROUND(I156*H156,2)</f>
        <v>0</v>
      </c>
      <c r="K156" s="217" t="s">
        <v>160</v>
      </c>
      <c r="L156" s="47"/>
      <c r="M156" s="222" t="s">
        <v>19</v>
      </c>
      <c r="N156" s="223" t="s">
        <v>46</v>
      </c>
      <c r="O156" s="87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6" t="s">
        <v>161</v>
      </c>
      <c r="AT156" s="226" t="s">
        <v>156</v>
      </c>
      <c r="AU156" s="226" t="s">
        <v>162</v>
      </c>
      <c r="AY156" s="20" t="s">
        <v>152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20" t="s">
        <v>82</v>
      </c>
      <c r="BK156" s="227">
        <f>ROUND(I156*H156,2)</f>
        <v>0</v>
      </c>
      <c r="BL156" s="20" t="s">
        <v>161</v>
      </c>
      <c r="BM156" s="226" t="s">
        <v>223</v>
      </c>
    </row>
    <row r="157" s="2" customFormat="1">
      <c r="A157" s="41"/>
      <c r="B157" s="42"/>
      <c r="C157" s="43"/>
      <c r="D157" s="228" t="s">
        <v>164</v>
      </c>
      <c r="E157" s="43"/>
      <c r="F157" s="229" t="s">
        <v>224</v>
      </c>
      <c r="G157" s="43"/>
      <c r="H157" s="43"/>
      <c r="I157" s="230"/>
      <c r="J157" s="43"/>
      <c r="K157" s="43"/>
      <c r="L157" s="47"/>
      <c r="M157" s="231"/>
      <c r="N157" s="232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164</v>
      </c>
      <c r="AU157" s="20" t="s">
        <v>162</v>
      </c>
    </row>
    <row r="158" s="2" customFormat="1">
      <c r="A158" s="41"/>
      <c r="B158" s="42"/>
      <c r="C158" s="43"/>
      <c r="D158" s="233" t="s">
        <v>166</v>
      </c>
      <c r="E158" s="43"/>
      <c r="F158" s="234" t="s">
        <v>225</v>
      </c>
      <c r="G158" s="43"/>
      <c r="H158" s="43"/>
      <c r="I158" s="230"/>
      <c r="J158" s="43"/>
      <c r="K158" s="43"/>
      <c r="L158" s="47"/>
      <c r="M158" s="231"/>
      <c r="N158" s="232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166</v>
      </c>
      <c r="AU158" s="20" t="s">
        <v>162</v>
      </c>
    </row>
    <row r="159" s="2" customFormat="1" ht="24.15" customHeight="1">
      <c r="A159" s="41"/>
      <c r="B159" s="42"/>
      <c r="C159" s="215" t="s">
        <v>226</v>
      </c>
      <c r="D159" s="215" t="s">
        <v>156</v>
      </c>
      <c r="E159" s="216" t="s">
        <v>227</v>
      </c>
      <c r="F159" s="217" t="s">
        <v>228</v>
      </c>
      <c r="G159" s="218" t="s">
        <v>172</v>
      </c>
      <c r="H159" s="219">
        <v>367.55500000000001</v>
      </c>
      <c r="I159" s="220"/>
      <c r="J159" s="221">
        <f>ROUND(I159*H159,2)</f>
        <v>0</v>
      </c>
      <c r="K159" s="217" t="s">
        <v>160</v>
      </c>
      <c r="L159" s="47"/>
      <c r="M159" s="222" t="s">
        <v>19</v>
      </c>
      <c r="N159" s="223" t="s">
        <v>46</v>
      </c>
      <c r="O159" s="87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6" t="s">
        <v>161</v>
      </c>
      <c r="AT159" s="226" t="s">
        <v>156</v>
      </c>
      <c r="AU159" s="226" t="s">
        <v>162</v>
      </c>
      <c r="AY159" s="20" t="s">
        <v>152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20" t="s">
        <v>82</v>
      </c>
      <c r="BK159" s="227">
        <f>ROUND(I159*H159,2)</f>
        <v>0</v>
      </c>
      <c r="BL159" s="20" t="s">
        <v>161</v>
      </c>
      <c r="BM159" s="226" t="s">
        <v>229</v>
      </c>
    </row>
    <row r="160" s="2" customFormat="1">
      <c r="A160" s="41"/>
      <c r="B160" s="42"/>
      <c r="C160" s="43"/>
      <c r="D160" s="228" t="s">
        <v>164</v>
      </c>
      <c r="E160" s="43"/>
      <c r="F160" s="229" t="s">
        <v>230</v>
      </c>
      <c r="G160" s="43"/>
      <c r="H160" s="43"/>
      <c r="I160" s="230"/>
      <c r="J160" s="43"/>
      <c r="K160" s="43"/>
      <c r="L160" s="47"/>
      <c r="M160" s="231"/>
      <c r="N160" s="232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164</v>
      </c>
      <c r="AU160" s="20" t="s">
        <v>162</v>
      </c>
    </row>
    <row r="161" s="2" customFormat="1">
      <c r="A161" s="41"/>
      <c r="B161" s="42"/>
      <c r="C161" s="43"/>
      <c r="D161" s="233" t="s">
        <v>166</v>
      </c>
      <c r="E161" s="43"/>
      <c r="F161" s="234" t="s">
        <v>231</v>
      </c>
      <c r="G161" s="43"/>
      <c r="H161" s="43"/>
      <c r="I161" s="230"/>
      <c r="J161" s="43"/>
      <c r="K161" s="43"/>
      <c r="L161" s="47"/>
      <c r="M161" s="231"/>
      <c r="N161" s="232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166</v>
      </c>
      <c r="AU161" s="20" t="s">
        <v>162</v>
      </c>
    </row>
    <row r="162" s="13" customFormat="1">
      <c r="A162" s="13"/>
      <c r="B162" s="235"/>
      <c r="C162" s="236"/>
      <c r="D162" s="228" t="s">
        <v>168</v>
      </c>
      <c r="E162" s="236"/>
      <c r="F162" s="238" t="s">
        <v>232</v>
      </c>
      <c r="G162" s="236"/>
      <c r="H162" s="239">
        <v>367.55500000000001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168</v>
      </c>
      <c r="AU162" s="245" t="s">
        <v>162</v>
      </c>
      <c r="AV162" s="13" t="s">
        <v>84</v>
      </c>
      <c r="AW162" s="13" t="s">
        <v>4</v>
      </c>
      <c r="AX162" s="13" t="s">
        <v>82</v>
      </c>
      <c r="AY162" s="245" t="s">
        <v>152</v>
      </c>
    </row>
    <row r="163" s="2" customFormat="1" ht="24.15" customHeight="1">
      <c r="A163" s="41"/>
      <c r="B163" s="42"/>
      <c r="C163" s="215" t="s">
        <v>233</v>
      </c>
      <c r="D163" s="215" t="s">
        <v>156</v>
      </c>
      <c r="E163" s="216" t="s">
        <v>234</v>
      </c>
      <c r="F163" s="217" t="s">
        <v>235</v>
      </c>
      <c r="G163" s="218" t="s">
        <v>172</v>
      </c>
      <c r="H163" s="219">
        <v>19.344999999999999</v>
      </c>
      <c r="I163" s="220"/>
      <c r="J163" s="221">
        <f>ROUND(I163*H163,2)</f>
        <v>0</v>
      </c>
      <c r="K163" s="217" t="s">
        <v>160</v>
      </c>
      <c r="L163" s="47"/>
      <c r="M163" s="222" t="s">
        <v>19</v>
      </c>
      <c r="N163" s="223" t="s">
        <v>46</v>
      </c>
      <c r="O163" s="87"/>
      <c r="P163" s="224">
        <f>O163*H163</f>
        <v>0</v>
      </c>
      <c r="Q163" s="224">
        <v>0</v>
      </c>
      <c r="R163" s="224">
        <f>Q163*H163</f>
        <v>0</v>
      </c>
      <c r="S163" s="224">
        <v>0</v>
      </c>
      <c r="T163" s="225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6" t="s">
        <v>161</v>
      </c>
      <c r="AT163" s="226" t="s">
        <v>156</v>
      </c>
      <c r="AU163" s="226" t="s">
        <v>162</v>
      </c>
      <c r="AY163" s="20" t="s">
        <v>152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20" t="s">
        <v>82</v>
      </c>
      <c r="BK163" s="227">
        <f>ROUND(I163*H163,2)</f>
        <v>0</v>
      </c>
      <c r="BL163" s="20" t="s">
        <v>161</v>
      </c>
      <c r="BM163" s="226" t="s">
        <v>236</v>
      </c>
    </row>
    <row r="164" s="2" customFormat="1">
      <c r="A164" s="41"/>
      <c r="B164" s="42"/>
      <c r="C164" s="43"/>
      <c r="D164" s="228" t="s">
        <v>164</v>
      </c>
      <c r="E164" s="43"/>
      <c r="F164" s="229" t="s">
        <v>237</v>
      </c>
      <c r="G164" s="43"/>
      <c r="H164" s="43"/>
      <c r="I164" s="230"/>
      <c r="J164" s="43"/>
      <c r="K164" s="43"/>
      <c r="L164" s="47"/>
      <c r="M164" s="231"/>
      <c r="N164" s="232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164</v>
      </c>
      <c r="AU164" s="20" t="s">
        <v>162</v>
      </c>
    </row>
    <row r="165" s="2" customFormat="1">
      <c r="A165" s="41"/>
      <c r="B165" s="42"/>
      <c r="C165" s="43"/>
      <c r="D165" s="233" t="s">
        <v>166</v>
      </c>
      <c r="E165" s="43"/>
      <c r="F165" s="234" t="s">
        <v>238</v>
      </c>
      <c r="G165" s="43"/>
      <c r="H165" s="43"/>
      <c r="I165" s="230"/>
      <c r="J165" s="43"/>
      <c r="K165" s="43"/>
      <c r="L165" s="47"/>
      <c r="M165" s="231"/>
      <c r="N165" s="232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166</v>
      </c>
      <c r="AU165" s="20" t="s">
        <v>162</v>
      </c>
    </row>
    <row r="166" s="2" customFormat="1" ht="37.8" customHeight="1">
      <c r="A166" s="41"/>
      <c r="B166" s="42"/>
      <c r="C166" s="215" t="s">
        <v>8</v>
      </c>
      <c r="D166" s="215" t="s">
        <v>156</v>
      </c>
      <c r="E166" s="216" t="s">
        <v>239</v>
      </c>
      <c r="F166" s="217" t="s">
        <v>240</v>
      </c>
      <c r="G166" s="218" t="s">
        <v>172</v>
      </c>
      <c r="H166" s="219">
        <v>19.344999999999999</v>
      </c>
      <c r="I166" s="220"/>
      <c r="J166" s="221">
        <f>ROUND(I166*H166,2)</f>
        <v>0</v>
      </c>
      <c r="K166" s="217" t="s">
        <v>160</v>
      </c>
      <c r="L166" s="47"/>
      <c r="M166" s="222" t="s">
        <v>19</v>
      </c>
      <c r="N166" s="223" t="s">
        <v>46</v>
      </c>
      <c r="O166" s="87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6" t="s">
        <v>161</v>
      </c>
      <c r="AT166" s="226" t="s">
        <v>156</v>
      </c>
      <c r="AU166" s="226" t="s">
        <v>162</v>
      </c>
      <c r="AY166" s="20" t="s">
        <v>152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20" t="s">
        <v>82</v>
      </c>
      <c r="BK166" s="227">
        <f>ROUND(I166*H166,2)</f>
        <v>0</v>
      </c>
      <c r="BL166" s="20" t="s">
        <v>161</v>
      </c>
      <c r="BM166" s="226" t="s">
        <v>241</v>
      </c>
    </row>
    <row r="167" s="2" customFormat="1">
      <c r="A167" s="41"/>
      <c r="B167" s="42"/>
      <c r="C167" s="43"/>
      <c r="D167" s="228" t="s">
        <v>164</v>
      </c>
      <c r="E167" s="43"/>
      <c r="F167" s="229" t="s">
        <v>242</v>
      </c>
      <c r="G167" s="43"/>
      <c r="H167" s="43"/>
      <c r="I167" s="230"/>
      <c r="J167" s="43"/>
      <c r="K167" s="43"/>
      <c r="L167" s="47"/>
      <c r="M167" s="231"/>
      <c r="N167" s="232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164</v>
      </c>
      <c r="AU167" s="20" t="s">
        <v>162</v>
      </c>
    </row>
    <row r="168" s="2" customFormat="1">
      <c r="A168" s="41"/>
      <c r="B168" s="42"/>
      <c r="C168" s="43"/>
      <c r="D168" s="233" t="s">
        <v>166</v>
      </c>
      <c r="E168" s="43"/>
      <c r="F168" s="234" t="s">
        <v>243</v>
      </c>
      <c r="G168" s="43"/>
      <c r="H168" s="43"/>
      <c r="I168" s="230"/>
      <c r="J168" s="43"/>
      <c r="K168" s="43"/>
      <c r="L168" s="47"/>
      <c r="M168" s="231"/>
      <c r="N168" s="232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166</v>
      </c>
      <c r="AU168" s="20" t="s">
        <v>162</v>
      </c>
    </row>
    <row r="169" s="12" customFormat="1" ht="20.88" customHeight="1">
      <c r="A169" s="12"/>
      <c r="B169" s="199"/>
      <c r="C169" s="200"/>
      <c r="D169" s="201" t="s">
        <v>74</v>
      </c>
      <c r="E169" s="213" t="s">
        <v>244</v>
      </c>
      <c r="F169" s="213" t="s">
        <v>245</v>
      </c>
      <c r="G169" s="200"/>
      <c r="H169" s="200"/>
      <c r="I169" s="203"/>
      <c r="J169" s="214">
        <f>BK169</f>
        <v>0</v>
      </c>
      <c r="K169" s="200"/>
      <c r="L169" s="205"/>
      <c r="M169" s="206"/>
      <c r="N169" s="207"/>
      <c r="O169" s="207"/>
      <c r="P169" s="208">
        <f>SUM(P170:P192)</f>
        <v>0</v>
      </c>
      <c r="Q169" s="207"/>
      <c r="R169" s="208">
        <f>SUM(R170:R192)</f>
        <v>0.081920000000000007</v>
      </c>
      <c r="S169" s="207"/>
      <c r="T169" s="209">
        <f>SUM(T170:T192)</f>
        <v>186.18000000000001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0" t="s">
        <v>82</v>
      </c>
      <c r="AT169" s="211" t="s">
        <v>74</v>
      </c>
      <c r="AU169" s="211" t="s">
        <v>84</v>
      </c>
      <c r="AY169" s="210" t="s">
        <v>152</v>
      </c>
      <c r="BK169" s="212">
        <f>SUM(BK170:BK192)</f>
        <v>0</v>
      </c>
    </row>
    <row r="170" s="2" customFormat="1" ht="24.15" customHeight="1">
      <c r="A170" s="41"/>
      <c r="B170" s="42"/>
      <c r="C170" s="215" t="s">
        <v>246</v>
      </c>
      <c r="D170" s="215" t="s">
        <v>156</v>
      </c>
      <c r="E170" s="216" t="s">
        <v>247</v>
      </c>
      <c r="F170" s="217" t="s">
        <v>248</v>
      </c>
      <c r="G170" s="218" t="s">
        <v>159</v>
      </c>
      <c r="H170" s="219">
        <v>311</v>
      </c>
      <c r="I170" s="220"/>
      <c r="J170" s="221">
        <f>ROUND(I170*H170,2)</f>
        <v>0</v>
      </c>
      <c r="K170" s="217" t="s">
        <v>160</v>
      </c>
      <c r="L170" s="47"/>
      <c r="M170" s="222" t="s">
        <v>19</v>
      </c>
      <c r="N170" s="223" t="s">
        <v>46</v>
      </c>
      <c r="O170" s="87"/>
      <c r="P170" s="224">
        <f>O170*H170</f>
        <v>0</v>
      </c>
      <c r="Q170" s="224">
        <v>0</v>
      </c>
      <c r="R170" s="224">
        <f>Q170*H170</f>
        <v>0</v>
      </c>
      <c r="S170" s="224">
        <v>0.22</v>
      </c>
      <c r="T170" s="225">
        <f>S170*H170</f>
        <v>68.420000000000002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6" t="s">
        <v>161</v>
      </c>
      <c r="AT170" s="226" t="s">
        <v>156</v>
      </c>
      <c r="AU170" s="226" t="s">
        <v>162</v>
      </c>
      <c r="AY170" s="20" t="s">
        <v>152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20" t="s">
        <v>82</v>
      </c>
      <c r="BK170" s="227">
        <f>ROUND(I170*H170,2)</f>
        <v>0</v>
      </c>
      <c r="BL170" s="20" t="s">
        <v>161</v>
      </c>
      <c r="BM170" s="226" t="s">
        <v>249</v>
      </c>
    </row>
    <row r="171" s="2" customFormat="1">
      <c r="A171" s="41"/>
      <c r="B171" s="42"/>
      <c r="C171" s="43"/>
      <c r="D171" s="228" t="s">
        <v>164</v>
      </c>
      <c r="E171" s="43"/>
      <c r="F171" s="229" t="s">
        <v>250</v>
      </c>
      <c r="G171" s="43"/>
      <c r="H171" s="43"/>
      <c r="I171" s="230"/>
      <c r="J171" s="43"/>
      <c r="K171" s="43"/>
      <c r="L171" s="47"/>
      <c r="M171" s="231"/>
      <c r="N171" s="232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164</v>
      </c>
      <c r="AU171" s="20" t="s">
        <v>162</v>
      </c>
    </row>
    <row r="172" s="2" customFormat="1">
      <c r="A172" s="41"/>
      <c r="B172" s="42"/>
      <c r="C172" s="43"/>
      <c r="D172" s="233" t="s">
        <v>166</v>
      </c>
      <c r="E172" s="43"/>
      <c r="F172" s="234" t="s">
        <v>251</v>
      </c>
      <c r="G172" s="43"/>
      <c r="H172" s="43"/>
      <c r="I172" s="230"/>
      <c r="J172" s="43"/>
      <c r="K172" s="43"/>
      <c r="L172" s="47"/>
      <c r="M172" s="231"/>
      <c r="N172" s="232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166</v>
      </c>
      <c r="AU172" s="20" t="s">
        <v>162</v>
      </c>
    </row>
    <row r="173" s="14" customFormat="1">
      <c r="A173" s="14"/>
      <c r="B173" s="246"/>
      <c r="C173" s="247"/>
      <c r="D173" s="228" t="s">
        <v>168</v>
      </c>
      <c r="E173" s="248" t="s">
        <v>19</v>
      </c>
      <c r="F173" s="249" t="s">
        <v>252</v>
      </c>
      <c r="G173" s="247"/>
      <c r="H173" s="248" t="s">
        <v>19</v>
      </c>
      <c r="I173" s="250"/>
      <c r="J173" s="247"/>
      <c r="K173" s="247"/>
      <c r="L173" s="251"/>
      <c r="M173" s="252"/>
      <c r="N173" s="253"/>
      <c r="O173" s="253"/>
      <c r="P173" s="253"/>
      <c r="Q173" s="253"/>
      <c r="R173" s="253"/>
      <c r="S173" s="253"/>
      <c r="T173" s="25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5" t="s">
        <v>168</v>
      </c>
      <c r="AU173" s="255" t="s">
        <v>162</v>
      </c>
      <c r="AV173" s="14" t="s">
        <v>82</v>
      </c>
      <c r="AW173" s="14" t="s">
        <v>35</v>
      </c>
      <c r="AX173" s="14" t="s">
        <v>75</v>
      </c>
      <c r="AY173" s="255" t="s">
        <v>152</v>
      </c>
    </row>
    <row r="174" s="13" customFormat="1">
      <c r="A174" s="13"/>
      <c r="B174" s="235"/>
      <c r="C174" s="236"/>
      <c r="D174" s="228" t="s">
        <v>168</v>
      </c>
      <c r="E174" s="237" t="s">
        <v>19</v>
      </c>
      <c r="F174" s="238" t="s">
        <v>253</v>
      </c>
      <c r="G174" s="236"/>
      <c r="H174" s="239">
        <v>311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168</v>
      </c>
      <c r="AU174" s="245" t="s">
        <v>162</v>
      </c>
      <c r="AV174" s="13" t="s">
        <v>84</v>
      </c>
      <c r="AW174" s="13" t="s">
        <v>35</v>
      </c>
      <c r="AX174" s="13" t="s">
        <v>82</v>
      </c>
      <c r="AY174" s="245" t="s">
        <v>152</v>
      </c>
    </row>
    <row r="175" s="2" customFormat="1" ht="33" customHeight="1">
      <c r="A175" s="41"/>
      <c r="B175" s="42"/>
      <c r="C175" s="215" t="s">
        <v>254</v>
      </c>
      <c r="D175" s="215" t="s">
        <v>156</v>
      </c>
      <c r="E175" s="216" t="s">
        <v>255</v>
      </c>
      <c r="F175" s="217" t="s">
        <v>256</v>
      </c>
      <c r="G175" s="218" t="s">
        <v>159</v>
      </c>
      <c r="H175" s="219">
        <v>512</v>
      </c>
      <c r="I175" s="220"/>
      <c r="J175" s="221">
        <f>ROUND(I175*H175,2)</f>
        <v>0</v>
      </c>
      <c r="K175" s="217" t="s">
        <v>160</v>
      </c>
      <c r="L175" s="47"/>
      <c r="M175" s="222" t="s">
        <v>19</v>
      </c>
      <c r="N175" s="223" t="s">
        <v>46</v>
      </c>
      <c r="O175" s="87"/>
      <c r="P175" s="224">
        <f>O175*H175</f>
        <v>0</v>
      </c>
      <c r="Q175" s="224">
        <v>0.00016000000000000001</v>
      </c>
      <c r="R175" s="224">
        <f>Q175*H175</f>
        <v>0.081920000000000007</v>
      </c>
      <c r="S175" s="224">
        <v>0.23000000000000001</v>
      </c>
      <c r="T175" s="225">
        <f>S175*H175</f>
        <v>117.76000000000001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6" t="s">
        <v>161</v>
      </c>
      <c r="AT175" s="226" t="s">
        <v>156</v>
      </c>
      <c r="AU175" s="226" t="s">
        <v>162</v>
      </c>
      <c r="AY175" s="20" t="s">
        <v>152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0" t="s">
        <v>82</v>
      </c>
      <c r="BK175" s="227">
        <f>ROUND(I175*H175,2)</f>
        <v>0</v>
      </c>
      <c r="BL175" s="20" t="s">
        <v>161</v>
      </c>
      <c r="BM175" s="226" t="s">
        <v>257</v>
      </c>
    </row>
    <row r="176" s="2" customFormat="1">
      <c r="A176" s="41"/>
      <c r="B176" s="42"/>
      <c r="C176" s="43"/>
      <c r="D176" s="228" t="s">
        <v>164</v>
      </c>
      <c r="E176" s="43"/>
      <c r="F176" s="229" t="s">
        <v>258</v>
      </c>
      <c r="G176" s="43"/>
      <c r="H176" s="43"/>
      <c r="I176" s="230"/>
      <c r="J176" s="43"/>
      <c r="K176" s="43"/>
      <c r="L176" s="47"/>
      <c r="M176" s="231"/>
      <c r="N176" s="232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164</v>
      </c>
      <c r="AU176" s="20" t="s">
        <v>162</v>
      </c>
    </row>
    <row r="177" s="2" customFormat="1">
      <c r="A177" s="41"/>
      <c r="B177" s="42"/>
      <c r="C177" s="43"/>
      <c r="D177" s="233" t="s">
        <v>166</v>
      </c>
      <c r="E177" s="43"/>
      <c r="F177" s="234" t="s">
        <v>259</v>
      </c>
      <c r="G177" s="43"/>
      <c r="H177" s="43"/>
      <c r="I177" s="230"/>
      <c r="J177" s="43"/>
      <c r="K177" s="43"/>
      <c r="L177" s="47"/>
      <c r="M177" s="231"/>
      <c r="N177" s="232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166</v>
      </c>
      <c r="AU177" s="20" t="s">
        <v>162</v>
      </c>
    </row>
    <row r="178" s="14" customFormat="1">
      <c r="A178" s="14"/>
      <c r="B178" s="246"/>
      <c r="C178" s="247"/>
      <c r="D178" s="228" t="s">
        <v>168</v>
      </c>
      <c r="E178" s="248" t="s">
        <v>19</v>
      </c>
      <c r="F178" s="249" t="s">
        <v>252</v>
      </c>
      <c r="G178" s="247"/>
      <c r="H178" s="248" t="s">
        <v>19</v>
      </c>
      <c r="I178" s="250"/>
      <c r="J178" s="247"/>
      <c r="K178" s="247"/>
      <c r="L178" s="251"/>
      <c r="M178" s="252"/>
      <c r="N178" s="253"/>
      <c r="O178" s="253"/>
      <c r="P178" s="253"/>
      <c r="Q178" s="253"/>
      <c r="R178" s="253"/>
      <c r="S178" s="253"/>
      <c r="T178" s="25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5" t="s">
        <v>168</v>
      </c>
      <c r="AU178" s="255" t="s">
        <v>162</v>
      </c>
      <c r="AV178" s="14" t="s">
        <v>82</v>
      </c>
      <c r="AW178" s="14" t="s">
        <v>35</v>
      </c>
      <c r="AX178" s="14" t="s">
        <v>75</v>
      </c>
      <c r="AY178" s="255" t="s">
        <v>152</v>
      </c>
    </row>
    <row r="179" s="13" customFormat="1">
      <c r="A179" s="13"/>
      <c r="B179" s="235"/>
      <c r="C179" s="236"/>
      <c r="D179" s="228" t="s">
        <v>168</v>
      </c>
      <c r="E179" s="237" t="s">
        <v>19</v>
      </c>
      <c r="F179" s="238" t="s">
        <v>260</v>
      </c>
      <c r="G179" s="236"/>
      <c r="H179" s="239">
        <v>512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168</v>
      </c>
      <c r="AU179" s="245" t="s">
        <v>162</v>
      </c>
      <c r="AV179" s="13" t="s">
        <v>84</v>
      </c>
      <c r="AW179" s="13" t="s">
        <v>35</v>
      </c>
      <c r="AX179" s="13" t="s">
        <v>82</v>
      </c>
      <c r="AY179" s="245" t="s">
        <v>152</v>
      </c>
    </row>
    <row r="180" s="2" customFormat="1" ht="21.75" customHeight="1">
      <c r="A180" s="41"/>
      <c r="B180" s="42"/>
      <c r="C180" s="215" t="s">
        <v>261</v>
      </c>
      <c r="D180" s="215" t="s">
        <v>156</v>
      </c>
      <c r="E180" s="216" t="s">
        <v>170</v>
      </c>
      <c r="F180" s="217" t="s">
        <v>171</v>
      </c>
      <c r="G180" s="218" t="s">
        <v>172</v>
      </c>
      <c r="H180" s="219">
        <v>186.18000000000001</v>
      </c>
      <c r="I180" s="220"/>
      <c r="J180" s="221">
        <f>ROUND(I180*H180,2)</f>
        <v>0</v>
      </c>
      <c r="K180" s="217" t="s">
        <v>160</v>
      </c>
      <c r="L180" s="47"/>
      <c r="M180" s="222" t="s">
        <v>19</v>
      </c>
      <c r="N180" s="223" t="s">
        <v>46</v>
      </c>
      <c r="O180" s="87"/>
      <c r="P180" s="224">
        <f>O180*H180</f>
        <v>0</v>
      </c>
      <c r="Q180" s="224">
        <v>0</v>
      </c>
      <c r="R180" s="224">
        <f>Q180*H180</f>
        <v>0</v>
      </c>
      <c r="S180" s="224">
        <v>0</v>
      </c>
      <c r="T180" s="225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26" t="s">
        <v>161</v>
      </c>
      <c r="AT180" s="226" t="s">
        <v>156</v>
      </c>
      <c r="AU180" s="226" t="s">
        <v>162</v>
      </c>
      <c r="AY180" s="20" t="s">
        <v>152</v>
      </c>
      <c r="BE180" s="227">
        <f>IF(N180="základní",J180,0)</f>
        <v>0</v>
      </c>
      <c r="BF180" s="227">
        <f>IF(N180="snížená",J180,0)</f>
        <v>0</v>
      </c>
      <c r="BG180" s="227">
        <f>IF(N180="zákl. přenesená",J180,0)</f>
        <v>0</v>
      </c>
      <c r="BH180" s="227">
        <f>IF(N180="sníž. přenesená",J180,0)</f>
        <v>0</v>
      </c>
      <c r="BI180" s="227">
        <f>IF(N180="nulová",J180,0)</f>
        <v>0</v>
      </c>
      <c r="BJ180" s="20" t="s">
        <v>82</v>
      </c>
      <c r="BK180" s="227">
        <f>ROUND(I180*H180,2)</f>
        <v>0</v>
      </c>
      <c r="BL180" s="20" t="s">
        <v>161</v>
      </c>
      <c r="BM180" s="226" t="s">
        <v>262</v>
      </c>
    </row>
    <row r="181" s="2" customFormat="1">
      <c r="A181" s="41"/>
      <c r="B181" s="42"/>
      <c r="C181" s="43"/>
      <c r="D181" s="228" t="s">
        <v>164</v>
      </c>
      <c r="E181" s="43"/>
      <c r="F181" s="229" t="s">
        <v>174</v>
      </c>
      <c r="G181" s="43"/>
      <c r="H181" s="43"/>
      <c r="I181" s="230"/>
      <c r="J181" s="43"/>
      <c r="K181" s="43"/>
      <c r="L181" s="47"/>
      <c r="M181" s="231"/>
      <c r="N181" s="232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164</v>
      </c>
      <c r="AU181" s="20" t="s">
        <v>162</v>
      </c>
    </row>
    <row r="182" s="2" customFormat="1">
      <c r="A182" s="41"/>
      <c r="B182" s="42"/>
      <c r="C182" s="43"/>
      <c r="D182" s="233" t="s">
        <v>166</v>
      </c>
      <c r="E182" s="43"/>
      <c r="F182" s="234" t="s">
        <v>175</v>
      </c>
      <c r="G182" s="43"/>
      <c r="H182" s="43"/>
      <c r="I182" s="230"/>
      <c r="J182" s="43"/>
      <c r="K182" s="43"/>
      <c r="L182" s="47"/>
      <c r="M182" s="231"/>
      <c r="N182" s="232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166</v>
      </c>
      <c r="AU182" s="20" t="s">
        <v>162</v>
      </c>
    </row>
    <row r="183" s="2" customFormat="1" ht="24.15" customHeight="1">
      <c r="A183" s="41"/>
      <c r="B183" s="42"/>
      <c r="C183" s="215" t="s">
        <v>263</v>
      </c>
      <c r="D183" s="215" t="s">
        <v>156</v>
      </c>
      <c r="E183" s="216" t="s">
        <v>176</v>
      </c>
      <c r="F183" s="217" t="s">
        <v>177</v>
      </c>
      <c r="G183" s="218" t="s">
        <v>172</v>
      </c>
      <c r="H183" s="219">
        <v>3537.4200000000001</v>
      </c>
      <c r="I183" s="220"/>
      <c r="J183" s="221">
        <f>ROUND(I183*H183,2)</f>
        <v>0</v>
      </c>
      <c r="K183" s="217" t="s">
        <v>160</v>
      </c>
      <c r="L183" s="47"/>
      <c r="M183" s="222" t="s">
        <v>19</v>
      </c>
      <c r="N183" s="223" t="s">
        <v>46</v>
      </c>
      <c r="O183" s="87"/>
      <c r="P183" s="224">
        <f>O183*H183</f>
        <v>0</v>
      </c>
      <c r="Q183" s="224">
        <v>0</v>
      </c>
      <c r="R183" s="224">
        <f>Q183*H183</f>
        <v>0</v>
      </c>
      <c r="S183" s="224">
        <v>0</v>
      </c>
      <c r="T183" s="225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6" t="s">
        <v>161</v>
      </c>
      <c r="AT183" s="226" t="s">
        <v>156</v>
      </c>
      <c r="AU183" s="226" t="s">
        <v>162</v>
      </c>
      <c r="AY183" s="20" t="s">
        <v>152</v>
      </c>
      <c r="BE183" s="227">
        <f>IF(N183="základní",J183,0)</f>
        <v>0</v>
      </c>
      <c r="BF183" s="227">
        <f>IF(N183="snížená",J183,0)</f>
        <v>0</v>
      </c>
      <c r="BG183" s="227">
        <f>IF(N183="zákl. přenesená",J183,0)</f>
        <v>0</v>
      </c>
      <c r="BH183" s="227">
        <f>IF(N183="sníž. přenesená",J183,0)</f>
        <v>0</v>
      </c>
      <c r="BI183" s="227">
        <f>IF(N183="nulová",J183,0)</f>
        <v>0</v>
      </c>
      <c r="BJ183" s="20" t="s">
        <v>82</v>
      </c>
      <c r="BK183" s="227">
        <f>ROUND(I183*H183,2)</f>
        <v>0</v>
      </c>
      <c r="BL183" s="20" t="s">
        <v>161</v>
      </c>
      <c r="BM183" s="226" t="s">
        <v>264</v>
      </c>
    </row>
    <row r="184" s="2" customFormat="1">
      <c r="A184" s="41"/>
      <c r="B184" s="42"/>
      <c r="C184" s="43"/>
      <c r="D184" s="228" t="s">
        <v>164</v>
      </c>
      <c r="E184" s="43"/>
      <c r="F184" s="229" t="s">
        <v>179</v>
      </c>
      <c r="G184" s="43"/>
      <c r="H184" s="43"/>
      <c r="I184" s="230"/>
      <c r="J184" s="43"/>
      <c r="K184" s="43"/>
      <c r="L184" s="47"/>
      <c r="M184" s="231"/>
      <c r="N184" s="232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164</v>
      </c>
      <c r="AU184" s="20" t="s">
        <v>162</v>
      </c>
    </row>
    <row r="185" s="2" customFormat="1">
      <c r="A185" s="41"/>
      <c r="B185" s="42"/>
      <c r="C185" s="43"/>
      <c r="D185" s="233" t="s">
        <v>166</v>
      </c>
      <c r="E185" s="43"/>
      <c r="F185" s="234" t="s">
        <v>180</v>
      </c>
      <c r="G185" s="43"/>
      <c r="H185" s="43"/>
      <c r="I185" s="230"/>
      <c r="J185" s="43"/>
      <c r="K185" s="43"/>
      <c r="L185" s="47"/>
      <c r="M185" s="231"/>
      <c r="N185" s="232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166</v>
      </c>
      <c r="AU185" s="20" t="s">
        <v>162</v>
      </c>
    </row>
    <row r="186" s="13" customFormat="1">
      <c r="A186" s="13"/>
      <c r="B186" s="235"/>
      <c r="C186" s="236"/>
      <c r="D186" s="228" t="s">
        <v>168</v>
      </c>
      <c r="E186" s="236"/>
      <c r="F186" s="238" t="s">
        <v>265</v>
      </c>
      <c r="G186" s="236"/>
      <c r="H186" s="239">
        <v>3537.4200000000001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5" t="s">
        <v>168</v>
      </c>
      <c r="AU186" s="245" t="s">
        <v>162</v>
      </c>
      <c r="AV186" s="13" t="s">
        <v>84</v>
      </c>
      <c r="AW186" s="13" t="s">
        <v>4</v>
      </c>
      <c r="AX186" s="13" t="s">
        <v>82</v>
      </c>
      <c r="AY186" s="245" t="s">
        <v>152</v>
      </c>
    </row>
    <row r="187" s="2" customFormat="1" ht="24.15" customHeight="1">
      <c r="A187" s="41"/>
      <c r="B187" s="42"/>
      <c r="C187" s="215" t="s">
        <v>266</v>
      </c>
      <c r="D187" s="215" t="s">
        <v>156</v>
      </c>
      <c r="E187" s="216" t="s">
        <v>182</v>
      </c>
      <c r="F187" s="217" t="s">
        <v>183</v>
      </c>
      <c r="G187" s="218" t="s">
        <v>172</v>
      </c>
      <c r="H187" s="219">
        <v>186.18000000000001</v>
      </c>
      <c r="I187" s="220"/>
      <c r="J187" s="221">
        <f>ROUND(I187*H187,2)</f>
        <v>0</v>
      </c>
      <c r="K187" s="217" t="s">
        <v>160</v>
      </c>
      <c r="L187" s="47"/>
      <c r="M187" s="222" t="s">
        <v>19</v>
      </c>
      <c r="N187" s="223" t="s">
        <v>46</v>
      </c>
      <c r="O187" s="87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6" t="s">
        <v>161</v>
      </c>
      <c r="AT187" s="226" t="s">
        <v>156</v>
      </c>
      <c r="AU187" s="226" t="s">
        <v>162</v>
      </c>
      <c r="AY187" s="20" t="s">
        <v>152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20" t="s">
        <v>82</v>
      </c>
      <c r="BK187" s="227">
        <f>ROUND(I187*H187,2)</f>
        <v>0</v>
      </c>
      <c r="BL187" s="20" t="s">
        <v>161</v>
      </c>
      <c r="BM187" s="226" t="s">
        <v>267</v>
      </c>
    </row>
    <row r="188" s="2" customFormat="1">
      <c r="A188" s="41"/>
      <c r="B188" s="42"/>
      <c r="C188" s="43"/>
      <c r="D188" s="228" t="s">
        <v>164</v>
      </c>
      <c r="E188" s="43"/>
      <c r="F188" s="229" t="s">
        <v>185</v>
      </c>
      <c r="G188" s="43"/>
      <c r="H188" s="43"/>
      <c r="I188" s="230"/>
      <c r="J188" s="43"/>
      <c r="K188" s="43"/>
      <c r="L188" s="47"/>
      <c r="M188" s="231"/>
      <c r="N188" s="232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164</v>
      </c>
      <c r="AU188" s="20" t="s">
        <v>162</v>
      </c>
    </row>
    <row r="189" s="2" customFormat="1">
      <c r="A189" s="41"/>
      <c r="B189" s="42"/>
      <c r="C189" s="43"/>
      <c r="D189" s="233" t="s">
        <v>166</v>
      </c>
      <c r="E189" s="43"/>
      <c r="F189" s="234" t="s">
        <v>186</v>
      </c>
      <c r="G189" s="43"/>
      <c r="H189" s="43"/>
      <c r="I189" s="230"/>
      <c r="J189" s="43"/>
      <c r="K189" s="43"/>
      <c r="L189" s="47"/>
      <c r="M189" s="231"/>
      <c r="N189" s="232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166</v>
      </c>
      <c r="AU189" s="20" t="s">
        <v>162</v>
      </c>
    </row>
    <row r="190" s="2" customFormat="1" ht="44.25" customHeight="1">
      <c r="A190" s="41"/>
      <c r="B190" s="42"/>
      <c r="C190" s="215" t="s">
        <v>268</v>
      </c>
      <c r="D190" s="215" t="s">
        <v>156</v>
      </c>
      <c r="E190" s="216" t="s">
        <v>188</v>
      </c>
      <c r="F190" s="217" t="s">
        <v>189</v>
      </c>
      <c r="G190" s="218" t="s">
        <v>172</v>
      </c>
      <c r="H190" s="219">
        <v>186.18000000000001</v>
      </c>
      <c r="I190" s="220"/>
      <c r="J190" s="221">
        <f>ROUND(I190*H190,2)</f>
        <v>0</v>
      </c>
      <c r="K190" s="217" t="s">
        <v>160</v>
      </c>
      <c r="L190" s="47"/>
      <c r="M190" s="222" t="s">
        <v>19</v>
      </c>
      <c r="N190" s="223" t="s">
        <v>46</v>
      </c>
      <c r="O190" s="87"/>
      <c r="P190" s="224">
        <f>O190*H190</f>
        <v>0</v>
      </c>
      <c r="Q190" s="224">
        <v>0</v>
      </c>
      <c r="R190" s="224">
        <f>Q190*H190</f>
        <v>0</v>
      </c>
      <c r="S190" s="224">
        <v>0</v>
      </c>
      <c r="T190" s="225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6" t="s">
        <v>161</v>
      </c>
      <c r="AT190" s="226" t="s">
        <v>156</v>
      </c>
      <c r="AU190" s="226" t="s">
        <v>162</v>
      </c>
      <c r="AY190" s="20" t="s">
        <v>152</v>
      </c>
      <c r="BE190" s="227">
        <f>IF(N190="základní",J190,0)</f>
        <v>0</v>
      </c>
      <c r="BF190" s="227">
        <f>IF(N190="snížená",J190,0)</f>
        <v>0</v>
      </c>
      <c r="BG190" s="227">
        <f>IF(N190="zákl. přenesená",J190,0)</f>
        <v>0</v>
      </c>
      <c r="BH190" s="227">
        <f>IF(N190="sníž. přenesená",J190,0)</f>
        <v>0</v>
      </c>
      <c r="BI190" s="227">
        <f>IF(N190="nulová",J190,0)</f>
        <v>0</v>
      </c>
      <c r="BJ190" s="20" t="s">
        <v>82</v>
      </c>
      <c r="BK190" s="227">
        <f>ROUND(I190*H190,2)</f>
        <v>0</v>
      </c>
      <c r="BL190" s="20" t="s">
        <v>161</v>
      </c>
      <c r="BM190" s="226" t="s">
        <v>269</v>
      </c>
    </row>
    <row r="191" s="2" customFormat="1">
      <c r="A191" s="41"/>
      <c r="B191" s="42"/>
      <c r="C191" s="43"/>
      <c r="D191" s="228" t="s">
        <v>164</v>
      </c>
      <c r="E191" s="43"/>
      <c r="F191" s="229" t="s">
        <v>191</v>
      </c>
      <c r="G191" s="43"/>
      <c r="H191" s="43"/>
      <c r="I191" s="230"/>
      <c r="J191" s="43"/>
      <c r="K191" s="43"/>
      <c r="L191" s="47"/>
      <c r="M191" s="231"/>
      <c r="N191" s="232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164</v>
      </c>
      <c r="AU191" s="20" t="s">
        <v>162</v>
      </c>
    </row>
    <row r="192" s="2" customFormat="1">
      <c r="A192" s="41"/>
      <c r="B192" s="42"/>
      <c r="C192" s="43"/>
      <c r="D192" s="233" t="s">
        <v>166</v>
      </c>
      <c r="E192" s="43"/>
      <c r="F192" s="234" t="s">
        <v>192</v>
      </c>
      <c r="G192" s="43"/>
      <c r="H192" s="43"/>
      <c r="I192" s="230"/>
      <c r="J192" s="43"/>
      <c r="K192" s="43"/>
      <c r="L192" s="47"/>
      <c r="M192" s="231"/>
      <c r="N192" s="232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166</v>
      </c>
      <c r="AU192" s="20" t="s">
        <v>162</v>
      </c>
    </row>
    <row r="193" s="12" customFormat="1" ht="20.88" customHeight="1">
      <c r="A193" s="12"/>
      <c r="B193" s="199"/>
      <c r="C193" s="200"/>
      <c r="D193" s="201" t="s">
        <v>74</v>
      </c>
      <c r="E193" s="213" t="s">
        <v>270</v>
      </c>
      <c r="F193" s="213" t="s">
        <v>271</v>
      </c>
      <c r="G193" s="200"/>
      <c r="H193" s="200"/>
      <c r="I193" s="203"/>
      <c r="J193" s="214">
        <f>BK193</f>
        <v>0</v>
      </c>
      <c r="K193" s="200"/>
      <c r="L193" s="205"/>
      <c r="M193" s="206"/>
      <c r="N193" s="207"/>
      <c r="O193" s="207"/>
      <c r="P193" s="208">
        <f>SUM(P194:P292)</f>
        <v>0</v>
      </c>
      <c r="Q193" s="207"/>
      <c r="R193" s="208">
        <f>SUM(R194:R292)</f>
        <v>0</v>
      </c>
      <c r="S193" s="207"/>
      <c r="T193" s="209">
        <f>SUM(T194:T292)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0" t="s">
        <v>82</v>
      </c>
      <c r="AT193" s="211" t="s">
        <v>74</v>
      </c>
      <c r="AU193" s="211" t="s">
        <v>84</v>
      </c>
      <c r="AY193" s="210" t="s">
        <v>152</v>
      </c>
      <c r="BK193" s="212">
        <f>SUM(BK194:BK292)</f>
        <v>0</v>
      </c>
    </row>
    <row r="194" s="2" customFormat="1" ht="24.15" customHeight="1">
      <c r="A194" s="41"/>
      <c r="B194" s="42"/>
      <c r="C194" s="215" t="s">
        <v>272</v>
      </c>
      <c r="D194" s="215" t="s">
        <v>156</v>
      </c>
      <c r="E194" s="216" t="s">
        <v>273</v>
      </c>
      <c r="F194" s="217" t="s">
        <v>274</v>
      </c>
      <c r="G194" s="218" t="s">
        <v>159</v>
      </c>
      <c r="H194" s="219">
        <v>145</v>
      </c>
      <c r="I194" s="220"/>
      <c r="J194" s="221">
        <f>ROUND(I194*H194,2)</f>
        <v>0</v>
      </c>
      <c r="K194" s="217" t="s">
        <v>160</v>
      </c>
      <c r="L194" s="47"/>
      <c r="M194" s="222" t="s">
        <v>19</v>
      </c>
      <c r="N194" s="223" t="s">
        <v>46</v>
      </c>
      <c r="O194" s="87"/>
      <c r="P194" s="224">
        <f>O194*H194</f>
        <v>0</v>
      </c>
      <c r="Q194" s="224">
        <v>0</v>
      </c>
      <c r="R194" s="224">
        <f>Q194*H194</f>
        <v>0</v>
      </c>
      <c r="S194" s="224">
        <v>0</v>
      </c>
      <c r="T194" s="225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6" t="s">
        <v>161</v>
      </c>
      <c r="AT194" s="226" t="s">
        <v>156</v>
      </c>
      <c r="AU194" s="226" t="s">
        <v>162</v>
      </c>
      <c r="AY194" s="20" t="s">
        <v>152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20" t="s">
        <v>82</v>
      </c>
      <c r="BK194" s="227">
        <f>ROUND(I194*H194,2)</f>
        <v>0</v>
      </c>
      <c r="BL194" s="20" t="s">
        <v>161</v>
      </c>
      <c r="BM194" s="226" t="s">
        <v>275</v>
      </c>
    </row>
    <row r="195" s="2" customFormat="1">
      <c r="A195" s="41"/>
      <c r="B195" s="42"/>
      <c r="C195" s="43"/>
      <c r="D195" s="228" t="s">
        <v>164</v>
      </c>
      <c r="E195" s="43"/>
      <c r="F195" s="229" t="s">
        <v>276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164</v>
      </c>
      <c r="AU195" s="20" t="s">
        <v>162</v>
      </c>
    </row>
    <row r="196" s="2" customFormat="1">
      <c r="A196" s="41"/>
      <c r="B196" s="42"/>
      <c r="C196" s="43"/>
      <c r="D196" s="233" t="s">
        <v>166</v>
      </c>
      <c r="E196" s="43"/>
      <c r="F196" s="234" t="s">
        <v>277</v>
      </c>
      <c r="G196" s="43"/>
      <c r="H196" s="43"/>
      <c r="I196" s="230"/>
      <c r="J196" s="43"/>
      <c r="K196" s="43"/>
      <c r="L196" s="47"/>
      <c r="M196" s="231"/>
      <c r="N196" s="232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166</v>
      </c>
      <c r="AU196" s="20" t="s">
        <v>162</v>
      </c>
    </row>
    <row r="197" s="14" customFormat="1">
      <c r="A197" s="14"/>
      <c r="B197" s="246"/>
      <c r="C197" s="247"/>
      <c r="D197" s="228" t="s">
        <v>168</v>
      </c>
      <c r="E197" s="248" t="s">
        <v>19</v>
      </c>
      <c r="F197" s="249" t="s">
        <v>278</v>
      </c>
      <c r="G197" s="247"/>
      <c r="H197" s="248" t="s">
        <v>19</v>
      </c>
      <c r="I197" s="250"/>
      <c r="J197" s="247"/>
      <c r="K197" s="247"/>
      <c r="L197" s="251"/>
      <c r="M197" s="252"/>
      <c r="N197" s="253"/>
      <c r="O197" s="253"/>
      <c r="P197" s="253"/>
      <c r="Q197" s="253"/>
      <c r="R197" s="253"/>
      <c r="S197" s="253"/>
      <c r="T197" s="25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5" t="s">
        <v>168</v>
      </c>
      <c r="AU197" s="255" t="s">
        <v>162</v>
      </c>
      <c r="AV197" s="14" t="s">
        <v>82</v>
      </c>
      <c r="AW197" s="14" t="s">
        <v>35</v>
      </c>
      <c r="AX197" s="14" t="s">
        <v>75</v>
      </c>
      <c r="AY197" s="255" t="s">
        <v>152</v>
      </c>
    </row>
    <row r="198" s="13" customFormat="1">
      <c r="A198" s="13"/>
      <c r="B198" s="235"/>
      <c r="C198" s="236"/>
      <c r="D198" s="228" t="s">
        <v>168</v>
      </c>
      <c r="E198" s="237" t="s">
        <v>19</v>
      </c>
      <c r="F198" s="238" t="s">
        <v>279</v>
      </c>
      <c r="G198" s="236"/>
      <c r="H198" s="239">
        <v>145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168</v>
      </c>
      <c r="AU198" s="245" t="s">
        <v>162</v>
      </c>
      <c r="AV198" s="13" t="s">
        <v>84</v>
      </c>
      <c r="AW198" s="13" t="s">
        <v>35</v>
      </c>
      <c r="AX198" s="13" t="s">
        <v>82</v>
      </c>
      <c r="AY198" s="245" t="s">
        <v>152</v>
      </c>
    </row>
    <row r="199" s="2" customFormat="1" ht="37.8" customHeight="1">
      <c r="A199" s="41"/>
      <c r="B199" s="42"/>
      <c r="C199" s="215" t="s">
        <v>280</v>
      </c>
      <c r="D199" s="215" t="s">
        <v>156</v>
      </c>
      <c r="E199" s="216" t="s">
        <v>281</v>
      </c>
      <c r="F199" s="217" t="s">
        <v>282</v>
      </c>
      <c r="G199" s="218" t="s">
        <v>283</v>
      </c>
      <c r="H199" s="219">
        <v>2.7000000000000002</v>
      </c>
      <c r="I199" s="220"/>
      <c r="J199" s="221">
        <f>ROUND(I199*H199,2)</f>
        <v>0</v>
      </c>
      <c r="K199" s="217" t="s">
        <v>160</v>
      </c>
      <c r="L199" s="47"/>
      <c r="M199" s="222" t="s">
        <v>19</v>
      </c>
      <c r="N199" s="223" t="s">
        <v>46</v>
      </c>
      <c r="O199" s="87"/>
      <c r="P199" s="224">
        <f>O199*H199</f>
        <v>0</v>
      </c>
      <c r="Q199" s="224">
        <v>0</v>
      </c>
      <c r="R199" s="224">
        <f>Q199*H199</f>
        <v>0</v>
      </c>
      <c r="S199" s="224">
        <v>0</v>
      </c>
      <c r="T199" s="225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6" t="s">
        <v>161</v>
      </c>
      <c r="AT199" s="226" t="s">
        <v>156</v>
      </c>
      <c r="AU199" s="226" t="s">
        <v>162</v>
      </c>
      <c r="AY199" s="20" t="s">
        <v>152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20" t="s">
        <v>82</v>
      </c>
      <c r="BK199" s="227">
        <f>ROUND(I199*H199,2)</f>
        <v>0</v>
      </c>
      <c r="BL199" s="20" t="s">
        <v>161</v>
      </c>
      <c r="BM199" s="226" t="s">
        <v>284</v>
      </c>
    </row>
    <row r="200" s="2" customFormat="1">
      <c r="A200" s="41"/>
      <c r="B200" s="42"/>
      <c r="C200" s="43"/>
      <c r="D200" s="228" t="s">
        <v>164</v>
      </c>
      <c r="E200" s="43"/>
      <c r="F200" s="229" t="s">
        <v>285</v>
      </c>
      <c r="G200" s="43"/>
      <c r="H200" s="43"/>
      <c r="I200" s="230"/>
      <c r="J200" s="43"/>
      <c r="K200" s="43"/>
      <c r="L200" s="47"/>
      <c r="M200" s="231"/>
      <c r="N200" s="232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164</v>
      </c>
      <c r="AU200" s="20" t="s">
        <v>162</v>
      </c>
    </row>
    <row r="201" s="2" customFormat="1">
      <c r="A201" s="41"/>
      <c r="B201" s="42"/>
      <c r="C201" s="43"/>
      <c r="D201" s="233" t="s">
        <v>166</v>
      </c>
      <c r="E201" s="43"/>
      <c r="F201" s="234" t="s">
        <v>286</v>
      </c>
      <c r="G201" s="43"/>
      <c r="H201" s="43"/>
      <c r="I201" s="230"/>
      <c r="J201" s="43"/>
      <c r="K201" s="43"/>
      <c r="L201" s="47"/>
      <c r="M201" s="231"/>
      <c r="N201" s="232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166</v>
      </c>
      <c r="AU201" s="20" t="s">
        <v>162</v>
      </c>
    </row>
    <row r="202" s="14" customFormat="1">
      <c r="A202" s="14"/>
      <c r="B202" s="246"/>
      <c r="C202" s="247"/>
      <c r="D202" s="228" t="s">
        <v>168</v>
      </c>
      <c r="E202" s="248" t="s">
        <v>19</v>
      </c>
      <c r="F202" s="249" t="s">
        <v>287</v>
      </c>
      <c r="G202" s="247"/>
      <c r="H202" s="248" t="s">
        <v>19</v>
      </c>
      <c r="I202" s="250"/>
      <c r="J202" s="247"/>
      <c r="K202" s="247"/>
      <c r="L202" s="251"/>
      <c r="M202" s="252"/>
      <c r="N202" s="253"/>
      <c r="O202" s="253"/>
      <c r="P202" s="253"/>
      <c r="Q202" s="253"/>
      <c r="R202" s="253"/>
      <c r="S202" s="253"/>
      <c r="T202" s="25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5" t="s">
        <v>168</v>
      </c>
      <c r="AU202" s="255" t="s">
        <v>162</v>
      </c>
      <c r="AV202" s="14" t="s">
        <v>82</v>
      </c>
      <c r="AW202" s="14" t="s">
        <v>35</v>
      </c>
      <c r="AX202" s="14" t="s">
        <v>75</v>
      </c>
      <c r="AY202" s="255" t="s">
        <v>152</v>
      </c>
    </row>
    <row r="203" s="13" customFormat="1">
      <c r="A203" s="13"/>
      <c r="B203" s="235"/>
      <c r="C203" s="236"/>
      <c r="D203" s="228" t="s">
        <v>168</v>
      </c>
      <c r="E203" s="237" t="s">
        <v>19</v>
      </c>
      <c r="F203" s="238" t="s">
        <v>288</v>
      </c>
      <c r="G203" s="236"/>
      <c r="H203" s="239">
        <v>2.7000000000000002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5" t="s">
        <v>168</v>
      </c>
      <c r="AU203" s="245" t="s">
        <v>162</v>
      </c>
      <c r="AV203" s="13" t="s">
        <v>84</v>
      </c>
      <c r="AW203" s="13" t="s">
        <v>35</v>
      </c>
      <c r="AX203" s="13" t="s">
        <v>75</v>
      </c>
      <c r="AY203" s="245" t="s">
        <v>152</v>
      </c>
    </row>
    <row r="204" s="15" customFormat="1">
      <c r="A204" s="15"/>
      <c r="B204" s="256"/>
      <c r="C204" s="257"/>
      <c r="D204" s="228" t="s">
        <v>168</v>
      </c>
      <c r="E204" s="258" t="s">
        <v>19</v>
      </c>
      <c r="F204" s="259" t="s">
        <v>203</v>
      </c>
      <c r="G204" s="257"/>
      <c r="H204" s="260">
        <v>2.7000000000000002</v>
      </c>
      <c r="I204" s="261"/>
      <c r="J204" s="257"/>
      <c r="K204" s="257"/>
      <c r="L204" s="262"/>
      <c r="M204" s="263"/>
      <c r="N204" s="264"/>
      <c r="O204" s="264"/>
      <c r="P204" s="264"/>
      <c r="Q204" s="264"/>
      <c r="R204" s="264"/>
      <c r="S204" s="264"/>
      <c r="T204" s="26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6" t="s">
        <v>168</v>
      </c>
      <c r="AU204" s="266" t="s">
        <v>162</v>
      </c>
      <c r="AV204" s="15" t="s">
        <v>161</v>
      </c>
      <c r="AW204" s="15" t="s">
        <v>35</v>
      </c>
      <c r="AX204" s="15" t="s">
        <v>82</v>
      </c>
      <c r="AY204" s="266" t="s">
        <v>152</v>
      </c>
    </row>
    <row r="205" s="2" customFormat="1" ht="37.8" customHeight="1">
      <c r="A205" s="41"/>
      <c r="B205" s="42"/>
      <c r="C205" s="215" t="s">
        <v>7</v>
      </c>
      <c r="D205" s="215" t="s">
        <v>156</v>
      </c>
      <c r="E205" s="216" t="s">
        <v>281</v>
      </c>
      <c r="F205" s="217" t="s">
        <v>282</v>
      </c>
      <c r="G205" s="218" t="s">
        <v>283</v>
      </c>
      <c r="H205" s="219">
        <v>171.18000000000001</v>
      </c>
      <c r="I205" s="220"/>
      <c r="J205" s="221">
        <f>ROUND(I205*H205,2)</f>
        <v>0</v>
      </c>
      <c r="K205" s="217" t="s">
        <v>160</v>
      </c>
      <c r="L205" s="47"/>
      <c r="M205" s="222" t="s">
        <v>19</v>
      </c>
      <c r="N205" s="223" t="s">
        <v>46</v>
      </c>
      <c r="O205" s="87"/>
      <c r="P205" s="224">
        <f>O205*H205</f>
        <v>0</v>
      </c>
      <c r="Q205" s="224">
        <v>0</v>
      </c>
      <c r="R205" s="224">
        <f>Q205*H205</f>
        <v>0</v>
      </c>
      <c r="S205" s="224">
        <v>0</v>
      </c>
      <c r="T205" s="225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6" t="s">
        <v>161</v>
      </c>
      <c r="AT205" s="226" t="s">
        <v>156</v>
      </c>
      <c r="AU205" s="226" t="s">
        <v>162</v>
      </c>
      <c r="AY205" s="20" t="s">
        <v>152</v>
      </c>
      <c r="BE205" s="227">
        <f>IF(N205="základní",J205,0)</f>
        <v>0</v>
      </c>
      <c r="BF205" s="227">
        <f>IF(N205="snížená",J205,0)</f>
        <v>0</v>
      </c>
      <c r="BG205" s="227">
        <f>IF(N205="zákl. přenesená",J205,0)</f>
        <v>0</v>
      </c>
      <c r="BH205" s="227">
        <f>IF(N205="sníž. přenesená",J205,0)</f>
        <v>0</v>
      </c>
      <c r="BI205" s="227">
        <f>IF(N205="nulová",J205,0)</f>
        <v>0</v>
      </c>
      <c r="BJ205" s="20" t="s">
        <v>82</v>
      </c>
      <c r="BK205" s="227">
        <f>ROUND(I205*H205,2)</f>
        <v>0</v>
      </c>
      <c r="BL205" s="20" t="s">
        <v>161</v>
      </c>
      <c r="BM205" s="226" t="s">
        <v>289</v>
      </c>
    </row>
    <row r="206" s="2" customFormat="1">
      <c r="A206" s="41"/>
      <c r="B206" s="42"/>
      <c r="C206" s="43"/>
      <c r="D206" s="228" t="s">
        <v>164</v>
      </c>
      <c r="E206" s="43"/>
      <c r="F206" s="229" t="s">
        <v>285</v>
      </c>
      <c r="G206" s="43"/>
      <c r="H206" s="43"/>
      <c r="I206" s="230"/>
      <c r="J206" s="43"/>
      <c r="K206" s="43"/>
      <c r="L206" s="47"/>
      <c r="M206" s="231"/>
      <c r="N206" s="232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164</v>
      </c>
      <c r="AU206" s="20" t="s">
        <v>162</v>
      </c>
    </row>
    <row r="207" s="2" customFormat="1">
      <c r="A207" s="41"/>
      <c r="B207" s="42"/>
      <c r="C207" s="43"/>
      <c r="D207" s="233" t="s">
        <v>166</v>
      </c>
      <c r="E207" s="43"/>
      <c r="F207" s="234" t="s">
        <v>286</v>
      </c>
      <c r="G207" s="43"/>
      <c r="H207" s="43"/>
      <c r="I207" s="230"/>
      <c r="J207" s="43"/>
      <c r="K207" s="43"/>
      <c r="L207" s="47"/>
      <c r="M207" s="231"/>
      <c r="N207" s="232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166</v>
      </c>
      <c r="AU207" s="20" t="s">
        <v>162</v>
      </c>
    </row>
    <row r="208" s="14" customFormat="1">
      <c r="A208" s="14"/>
      <c r="B208" s="246"/>
      <c r="C208" s="247"/>
      <c r="D208" s="228" t="s">
        <v>168</v>
      </c>
      <c r="E208" s="248" t="s">
        <v>19</v>
      </c>
      <c r="F208" s="249" t="s">
        <v>290</v>
      </c>
      <c r="G208" s="247"/>
      <c r="H208" s="248" t="s">
        <v>19</v>
      </c>
      <c r="I208" s="250"/>
      <c r="J208" s="247"/>
      <c r="K208" s="247"/>
      <c r="L208" s="251"/>
      <c r="M208" s="252"/>
      <c r="N208" s="253"/>
      <c r="O208" s="253"/>
      <c r="P208" s="253"/>
      <c r="Q208" s="253"/>
      <c r="R208" s="253"/>
      <c r="S208" s="253"/>
      <c r="T208" s="25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5" t="s">
        <v>168</v>
      </c>
      <c r="AU208" s="255" t="s">
        <v>162</v>
      </c>
      <c r="AV208" s="14" t="s">
        <v>82</v>
      </c>
      <c r="AW208" s="14" t="s">
        <v>35</v>
      </c>
      <c r="AX208" s="14" t="s">
        <v>75</v>
      </c>
      <c r="AY208" s="255" t="s">
        <v>152</v>
      </c>
    </row>
    <row r="209" s="13" customFormat="1">
      <c r="A209" s="13"/>
      <c r="B209" s="235"/>
      <c r="C209" s="236"/>
      <c r="D209" s="228" t="s">
        <v>168</v>
      </c>
      <c r="E209" s="237" t="s">
        <v>19</v>
      </c>
      <c r="F209" s="238" t="s">
        <v>291</v>
      </c>
      <c r="G209" s="236"/>
      <c r="H209" s="239">
        <v>0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5" t="s">
        <v>168</v>
      </c>
      <c r="AU209" s="245" t="s">
        <v>162</v>
      </c>
      <c r="AV209" s="13" t="s">
        <v>84</v>
      </c>
      <c r="AW209" s="13" t="s">
        <v>35</v>
      </c>
      <c r="AX209" s="13" t="s">
        <v>75</v>
      </c>
      <c r="AY209" s="245" t="s">
        <v>152</v>
      </c>
    </row>
    <row r="210" s="14" customFormat="1">
      <c r="A210" s="14"/>
      <c r="B210" s="246"/>
      <c r="C210" s="247"/>
      <c r="D210" s="228" t="s">
        <v>168</v>
      </c>
      <c r="E210" s="248" t="s">
        <v>19</v>
      </c>
      <c r="F210" s="249" t="s">
        <v>290</v>
      </c>
      <c r="G210" s="247"/>
      <c r="H210" s="248" t="s">
        <v>19</v>
      </c>
      <c r="I210" s="250"/>
      <c r="J210" s="247"/>
      <c r="K210" s="247"/>
      <c r="L210" s="251"/>
      <c r="M210" s="252"/>
      <c r="N210" s="253"/>
      <c r="O210" s="253"/>
      <c r="P210" s="253"/>
      <c r="Q210" s="253"/>
      <c r="R210" s="253"/>
      <c r="S210" s="253"/>
      <c r="T210" s="25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5" t="s">
        <v>168</v>
      </c>
      <c r="AU210" s="255" t="s">
        <v>162</v>
      </c>
      <c r="AV210" s="14" t="s">
        <v>82</v>
      </c>
      <c r="AW210" s="14" t="s">
        <v>35</v>
      </c>
      <c r="AX210" s="14" t="s">
        <v>75</v>
      </c>
      <c r="AY210" s="255" t="s">
        <v>152</v>
      </c>
    </row>
    <row r="211" s="13" customFormat="1">
      <c r="A211" s="13"/>
      <c r="B211" s="235"/>
      <c r="C211" s="236"/>
      <c r="D211" s="228" t="s">
        <v>168</v>
      </c>
      <c r="E211" s="237" t="s">
        <v>19</v>
      </c>
      <c r="F211" s="238" t="s">
        <v>292</v>
      </c>
      <c r="G211" s="236"/>
      <c r="H211" s="239">
        <v>120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168</v>
      </c>
      <c r="AU211" s="245" t="s">
        <v>162</v>
      </c>
      <c r="AV211" s="13" t="s">
        <v>84</v>
      </c>
      <c r="AW211" s="13" t="s">
        <v>35</v>
      </c>
      <c r="AX211" s="13" t="s">
        <v>75</v>
      </c>
      <c r="AY211" s="245" t="s">
        <v>152</v>
      </c>
    </row>
    <row r="212" s="14" customFormat="1">
      <c r="A212" s="14"/>
      <c r="B212" s="246"/>
      <c r="C212" s="247"/>
      <c r="D212" s="228" t="s">
        <v>168</v>
      </c>
      <c r="E212" s="248" t="s">
        <v>19</v>
      </c>
      <c r="F212" s="249" t="s">
        <v>293</v>
      </c>
      <c r="G212" s="247"/>
      <c r="H212" s="248" t="s">
        <v>19</v>
      </c>
      <c r="I212" s="250"/>
      <c r="J212" s="247"/>
      <c r="K212" s="247"/>
      <c r="L212" s="251"/>
      <c r="M212" s="252"/>
      <c r="N212" s="253"/>
      <c r="O212" s="253"/>
      <c r="P212" s="253"/>
      <c r="Q212" s="253"/>
      <c r="R212" s="253"/>
      <c r="S212" s="253"/>
      <c r="T212" s="25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5" t="s">
        <v>168</v>
      </c>
      <c r="AU212" s="255" t="s">
        <v>162</v>
      </c>
      <c r="AV212" s="14" t="s">
        <v>82</v>
      </c>
      <c r="AW212" s="14" t="s">
        <v>35</v>
      </c>
      <c r="AX212" s="14" t="s">
        <v>75</v>
      </c>
      <c r="AY212" s="255" t="s">
        <v>152</v>
      </c>
    </row>
    <row r="213" s="13" customFormat="1">
      <c r="A213" s="13"/>
      <c r="B213" s="235"/>
      <c r="C213" s="236"/>
      <c r="D213" s="228" t="s">
        <v>168</v>
      </c>
      <c r="E213" s="237" t="s">
        <v>19</v>
      </c>
      <c r="F213" s="238" t="s">
        <v>294</v>
      </c>
      <c r="G213" s="236"/>
      <c r="H213" s="239">
        <v>6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168</v>
      </c>
      <c r="AU213" s="245" t="s">
        <v>162</v>
      </c>
      <c r="AV213" s="13" t="s">
        <v>84</v>
      </c>
      <c r="AW213" s="13" t="s">
        <v>35</v>
      </c>
      <c r="AX213" s="13" t="s">
        <v>75</v>
      </c>
      <c r="AY213" s="245" t="s">
        <v>152</v>
      </c>
    </row>
    <row r="214" s="14" customFormat="1">
      <c r="A214" s="14"/>
      <c r="B214" s="246"/>
      <c r="C214" s="247"/>
      <c r="D214" s="228" t="s">
        <v>168</v>
      </c>
      <c r="E214" s="248" t="s">
        <v>19</v>
      </c>
      <c r="F214" s="249" t="s">
        <v>295</v>
      </c>
      <c r="G214" s="247"/>
      <c r="H214" s="248" t="s">
        <v>19</v>
      </c>
      <c r="I214" s="250"/>
      <c r="J214" s="247"/>
      <c r="K214" s="247"/>
      <c r="L214" s="251"/>
      <c r="M214" s="252"/>
      <c r="N214" s="253"/>
      <c r="O214" s="253"/>
      <c r="P214" s="253"/>
      <c r="Q214" s="253"/>
      <c r="R214" s="253"/>
      <c r="S214" s="253"/>
      <c r="T214" s="25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5" t="s">
        <v>168</v>
      </c>
      <c r="AU214" s="255" t="s">
        <v>162</v>
      </c>
      <c r="AV214" s="14" t="s">
        <v>82</v>
      </c>
      <c r="AW214" s="14" t="s">
        <v>35</v>
      </c>
      <c r="AX214" s="14" t="s">
        <v>75</v>
      </c>
      <c r="AY214" s="255" t="s">
        <v>152</v>
      </c>
    </row>
    <row r="215" s="13" customFormat="1">
      <c r="A215" s="13"/>
      <c r="B215" s="235"/>
      <c r="C215" s="236"/>
      <c r="D215" s="228" t="s">
        <v>168</v>
      </c>
      <c r="E215" s="237" t="s">
        <v>19</v>
      </c>
      <c r="F215" s="238" t="s">
        <v>296</v>
      </c>
      <c r="G215" s="236"/>
      <c r="H215" s="239">
        <v>0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5" t="s">
        <v>168</v>
      </c>
      <c r="AU215" s="245" t="s">
        <v>162</v>
      </c>
      <c r="AV215" s="13" t="s">
        <v>84</v>
      </c>
      <c r="AW215" s="13" t="s">
        <v>35</v>
      </c>
      <c r="AX215" s="13" t="s">
        <v>75</v>
      </c>
      <c r="AY215" s="245" t="s">
        <v>152</v>
      </c>
    </row>
    <row r="216" s="14" customFormat="1">
      <c r="A216" s="14"/>
      <c r="B216" s="246"/>
      <c r="C216" s="247"/>
      <c r="D216" s="228" t="s">
        <v>168</v>
      </c>
      <c r="E216" s="248" t="s">
        <v>19</v>
      </c>
      <c r="F216" s="249" t="s">
        <v>297</v>
      </c>
      <c r="G216" s="247"/>
      <c r="H216" s="248" t="s">
        <v>19</v>
      </c>
      <c r="I216" s="250"/>
      <c r="J216" s="247"/>
      <c r="K216" s="247"/>
      <c r="L216" s="251"/>
      <c r="M216" s="252"/>
      <c r="N216" s="253"/>
      <c r="O216" s="253"/>
      <c r="P216" s="253"/>
      <c r="Q216" s="253"/>
      <c r="R216" s="253"/>
      <c r="S216" s="253"/>
      <c r="T216" s="25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5" t="s">
        <v>168</v>
      </c>
      <c r="AU216" s="255" t="s">
        <v>162</v>
      </c>
      <c r="AV216" s="14" t="s">
        <v>82</v>
      </c>
      <c r="AW216" s="14" t="s">
        <v>35</v>
      </c>
      <c r="AX216" s="14" t="s">
        <v>75</v>
      </c>
      <c r="AY216" s="255" t="s">
        <v>152</v>
      </c>
    </row>
    <row r="217" s="13" customFormat="1">
      <c r="A217" s="13"/>
      <c r="B217" s="235"/>
      <c r="C217" s="236"/>
      <c r="D217" s="228" t="s">
        <v>168</v>
      </c>
      <c r="E217" s="237" t="s">
        <v>19</v>
      </c>
      <c r="F217" s="238" t="s">
        <v>298</v>
      </c>
      <c r="G217" s="236"/>
      <c r="H217" s="239">
        <v>45.18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168</v>
      </c>
      <c r="AU217" s="245" t="s">
        <v>162</v>
      </c>
      <c r="AV217" s="13" t="s">
        <v>84</v>
      </c>
      <c r="AW217" s="13" t="s">
        <v>35</v>
      </c>
      <c r="AX217" s="13" t="s">
        <v>75</v>
      </c>
      <c r="AY217" s="245" t="s">
        <v>152</v>
      </c>
    </row>
    <row r="218" s="15" customFormat="1">
      <c r="A218" s="15"/>
      <c r="B218" s="256"/>
      <c r="C218" s="257"/>
      <c r="D218" s="228" t="s">
        <v>168</v>
      </c>
      <c r="E218" s="258" t="s">
        <v>19</v>
      </c>
      <c r="F218" s="259" t="s">
        <v>203</v>
      </c>
      <c r="G218" s="257"/>
      <c r="H218" s="260">
        <v>171.18000000000001</v>
      </c>
      <c r="I218" s="261"/>
      <c r="J218" s="257"/>
      <c r="K218" s="257"/>
      <c r="L218" s="262"/>
      <c r="M218" s="263"/>
      <c r="N218" s="264"/>
      <c r="O218" s="264"/>
      <c r="P218" s="264"/>
      <c r="Q218" s="264"/>
      <c r="R218" s="264"/>
      <c r="S218" s="264"/>
      <c r="T218" s="26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6" t="s">
        <v>168</v>
      </c>
      <c r="AU218" s="266" t="s">
        <v>162</v>
      </c>
      <c r="AV218" s="15" t="s">
        <v>161</v>
      </c>
      <c r="AW218" s="15" t="s">
        <v>35</v>
      </c>
      <c r="AX218" s="15" t="s">
        <v>82</v>
      </c>
      <c r="AY218" s="266" t="s">
        <v>152</v>
      </c>
    </row>
    <row r="219" s="2" customFormat="1" ht="33" customHeight="1">
      <c r="A219" s="41"/>
      <c r="B219" s="42"/>
      <c r="C219" s="215" t="s">
        <v>299</v>
      </c>
      <c r="D219" s="215" t="s">
        <v>156</v>
      </c>
      <c r="E219" s="216" t="s">
        <v>300</v>
      </c>
      <c r="F219" s="217" t="s">
        <v>301</v>
      </c>
      <c r="G219" s="218" t="s">
        <v>283</v>
      </c>
      <c r="H219" s="219">
        <v>26</v>
      </c>
      <c r="I219" s="220"/>
      <c r="J219" s="221">
        <f>ROUND(I219*H219,2)</f>
        <v>0</v>
      </c>
      <c r="K219" s="217" t="s">
        <v>160</v>
      </c>
      <c r="L219" s="47"/>
      <c r="M219" s="222" t="s">
        <v>19</v>
      </c>
      <c r="N219" s="223" t="s">
        <v>46</v>
      </c>
      <c r="O219" s="87"/>
      <c r="P219" s="224">
        <f>O219*H219</f>
        <v>0</v>
      </c>
      <c r="Q219" s="224">
        <v>0</v>
      </c>
      <c r="R219" s="224">
        <f>Q219*H219</f>
        <v>0</v>
      </c>
      <c r="S219" s="224">
        <v>0</v>
      </c>
      <c r="T219" s="225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6" t="s">
        <v>161</v>
      </c>
      <c r="AT219" s="226" t="s">
        <v>156</v>
      </c>
      <c r="AU219" s="226" t="s">
        <v>162</v>
      </c>
      <c r="AY219" s="20" t="s">
        <v>152</v>
      </c>
      <c r="BE219" s="227">
        <f>IF(N219="základní",J219,0)</f>
        <v>0</v>
      </c>
      <c r="BF219" s="227">
        <f>IF(N219="snížená",J219,0)</f>
        <v>0</v>
      </c>
      <c r="BG219" s="227">
        <f>IF(N219="zákl. přenesená",J219,0)</f>
        <v>0</v>
      </c>
      <c r="BH219" s="227">
        <f>IF(N219="sníž. přenesená",J219,0)</f>
        <v>0</v>
      </c>
      <c r="BI219" s="227">
        <f>IF(N219="nulová",J219,0)</f>
        <v>0</v>
      </c>
      <c r="BJ219" s="20" t="s">
        <v>82</v>
      </c>
      <c r="BK219" s="227">
        <f>ROUND(I219*H219,2)</f>
        <v>0</v>
      </c>
      <c r="BL219" s="20" t="s">
        <v>161</v>
      </c>
      <c r="BM219" s="226" t="s">
        <v>302</v>
      </c>
    </row>
    <row r="220" s="2" customFormat="1">
      <c r="A220" s="41"/>
      <c r="B220" s="42"/>
      <c r="C220" s="43"/>
      <c r="D220" s="228" t="s">
        <v>164</v>
      </c>
      <c r="E220" s="43"/>
      <c r="F220" s="229" t="s">
        <v>303</v>
      </c>
      <c r="G220" s="43"/>
      <c r="H220" s="43"/>
      <c r="I220" s="230"/>
      <c r="J220" s="43"/>
      <c r="K220" s="43"/>
      <c r="L220" s="47"/>
      <c r="M220" s="231"/>
      <c r="N220" s="232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164</v>
      </c>
      <c r="AU220" s="20" t="s">
        <v>162</v>
      </c>
    </row>
    <row r="221" s="2" customFormat="1">
      <c r="A221" s="41"/>
      <c r="B221" s="42"/>
      <c r="C221" s="43"/>
      <c r="D221" s="233" t="s">
        <v>166</v>
      </c>
      <c r="E221" s="43"/>
      <c r="F221" s="234" t="s">
        <v>304</v>
      </c>
      <c r="G221" s="43"/>
      <c r="H221" s="43"/>
      <c r="I221" s="230"/>
      <c r="J221" s="43"/>
      <c r="K221" s="43"/>
      <c r="L221" s="47"/>
      <c r="M221" s="231"/>
      <c r="N221" s="232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166</v>
      </c>
      <c r="AU221" s="20" t="s">
        <v>162</v>
      </c>
    </row>
    <row r="222" s="14" customFormat="1">
      <c r="A222" s="14"/>
      <c r="B222" s="246"/>
      <c r="C222" s="247"/>
      <c r="D222" s="228" t="s">
        <v>168</v>
      </c>
      <c r="E222" s="248" t="s">
        <v>19</v>
      </c>
      <c r="F222" s="249" t="s">
        <v>305</v>
      </c>
      <c r="G222" s="247"/>
      <c r="H222" s="248" t="s">
        <v>19</v>
      </c>
      <c r="I222" s="250"/>
      <c r="J222" s="247"/>
      <c r="K222" s="247"/>
      <c r="L222" s="251"/>
      <c r="M222" s="252"/>
      <c r="N222" s="253"/>
      <c r="O222" s="253"/>
      <c r="P222" s="253"/>
      <c r="Q222" s="253"/>
      <c r="R222" s="253"/>
      <c r="S222" s="253"/>
      <c r="T222" s="25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5" t="s">
        <v>168</v>
      </c>
      <c r="AU222" s="255" t="s">
        <v>162</v>
      </c>
      <c r="AV222" s="14" t="s">
        <v>82</v>
      </c>
      <c r="AW222" s="14" t="s">
        <v>35</v>
      </c>
      <c r="AX222" s="14" t="s">
        <v>75</v>
      </c>
      <c r="AY222" s="255" t="s">
        <v>152</v>
      </c>
    </row>
    <row r="223" s="13" customFormat="1">
      <c r="A223" s="13"/>
      <c r="B223" s="235"/>
      <c r="C223" s="236"/>
      <c r="D223" s="228" t="s">
        <v>168</v>
      </c>
      <c r="E223" s="237" t="s">
        <v>19</v>
      </c>
      <c r="F223" s="238" t="s">
        <v>306</v>
      </c>
      <c r="G223" s="236"/>
      <c r="H223" s="239">
        <v>26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168</v>
      </c>
      <c r="AU223" s="245" t="s">
        <v>162</v>
      </c>
      <c r="AV223" s="13" t="s">
        <v>84</v>
      </c>
      <c r="AW223" s="13" t="s">
        <v>35</v>
      </c>
      <c r="AX223" s="13" t="s">
        <v>82</v>
      </c>
      <c r="AY223" s="245" t="s">
        <v>152</v>
      </c>
    </row>
    <row r="224" s="2" customFormat="1" ht="37.8" customHeight="1">
      <c r="A224" s="41"/>
      <c r="B224" s="42"/>
      <c r="C224" s="215" t="s">
        <v>307</v>
      </c>
      <c r="D224" s="215" t="s">
        <v>156</v>
      </c>
      <c r="E224" s="216" t="s">
        <v>308</v>
      </c>
      <c r="F224" s="217" t="s">
        <v>309</v>
      </c>
      <c r="G224" s="218" t="s">
        <v>283</v>
      </c>
      <c r="H224" s="219">
        <v>10.5</v>
      </c>
      <c r="I224" s="220"/>
      <c r="J224" s="221">
        <f>ROUND(I224*H224,2)</f>
        <v>0</v>
      </c>
      <c r="K224" s="217" t="s">
        <v>160</v>
      </c>
      <c r="L224" s="47"/>
      <c r="M224" s="222" t="s">
        <v>19</v>
      </c>
      <c r="N224" s="223" t="s">
        <v>46</v>
      </c>
      <c r="O224" s="87"/>
      <c r="P224" s="224">
        <f>O224*H224</f>
        <v>0</v>
      </c>
      <c r="Q224" s="224">
        <v>0</v>
      </c>
      <c r="R224" s="224">
        <f>Q224*H224</f>
        <v>0</v>
      </c>
      <c r="S224" s="224">
        <v>0</v>
      </c>
      <c r="T224" s="225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6" t="s">
        <v>161</v>
      </c>
      <c r="AT224" s="226" t="s">
        <v>156</v>
      </c>
      <c r="AU224" s="226" t="s">
        <v>162</v>
      </c>
      <c r="AY224" s="20" t="s">
        <v>152</v>
      </c>
      <c r="BE224" s="227">
        <f>IF(N224="základní",J224,0)</f>
        <v>0</v>
      </c>
      <c r="BF224" s="227">
        <f>IF(N224="snížená",J224,0)</f>
        <v>0</v>
      </c>
      <c r="BG224" s="227">
        <f>IF(N224="zákl. přenesená",J224,0)</f>
        <v>0</v>
      </c>
      <c r="BH224" s="227">
        <f>IF(N224="sníž. přenesená",J224,0)</f>
        <v>0</v>
      </c>
      <c r="BI224" s="227">
        <f>IF(N224="nulová",J224,0)</f>
        <v>0</v>
      </c>
      <c r="BJ224" s="20" t="s">
        <v>82</v>
      </c>
      <c r="BK224" s="227">
        <f>ROUND(I224*H224,2)</f>
        <v>0</v>
      </c>
      <c r="BL224" s="20" t="s">
        <v>161</v>
      </c>
      <c r="BM224" s="226" t="s">
        <v>310</v>
      </c>
    </row>
    <row r="225" s="2" customFormat="1">
      <c r="A225" s="41"/>
      <c r="B225" s="42"/>
      <c r="C225" s="43"/>
      <c r="D225" s="228" t="s">
        <v>164</v>
      </c>
      <c r="E225" s="43"/>
      <c r="F225" s="229" t="s">
        <v>311</v>
      </c>
      <c r="G225" s="43"/>
      <c r="H225" s="43"/>
      <c r="I225" s="230"/>
      <c r="J225" s="43"/>
      <c r="K225" s="43"/>
      <c r="L225" s="47"/>
      <c r="M225" s="231"/>
      <c r="N225" s="232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164</v>
      </c>
      <c r="AU225" s="20" t="s">
        <v>162</v>
      </c>
    </row>
    <row r="226" s="2" customFormat="1">
      <c r="A226" s="41"/>
      <c r="B226" s="42"/>
      <c r="C226" s="43"/>
      <c r="D226" s="233" t="s">
        <v>166</v>
      </c>
      <c r="E226" s="43"/>
      <c r="F226" s="234" t="s">
        <v>312</v>
      </c>
      <c r="G226" s="43"/>
      <c r="H226" s="43"/>
      <c r="I226" s="230"/>
      <c r="J226" s="43"/>
      <c r="K226" s="43"/>
      <c r="L226" s="47"/>
      <c r="M226" s="231"/>
      <c r="N226" s="232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166</v>
      </c>
      <c r="AU226" s="20" t="s">
        <v>162</v>
      </c>
    </row>
    <row r="227" s="13" customFormat="1">
      <c r="A227" s="13"/>
      <c r="B227" s="235"/>
      <c r="C227" s="236"/>
      <c r="D227" s="228" t="s">
        <v>168</v>
      </c>
      <c r="E227" s="237" t="s">
        <v>19</v>
      </c>
      <c r="F227" s="238" t="s">
        <v>313</v>
      </c>
      <c r="G227" s="236"/>
      <c r="H227" s="239">
        <v>6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5" t="s">
        <v>168</v>
      </c>
      <c r="AU227" s="245" t="s">
        <v>162</v>
      </c>
      <c r="AV227" s="13" t="s">
        <v>84</v>
      </c>
      <c r="AW227" s="13" t="s">
        <v>35</v>
      </c>
      <c r="AX227" s="13" t="s">
        <v>75</v>
      </c>
      <c r="AY227" s="245" t="s">
        <v>152</v>
      </c>
    </row>
    <row r="228" s="13" customFormat="1">
      <c r="A228" s="13"/>
      <c r="B228" s="235"/>
      <c r="C228" s="236"/>
      <c r="D228" s="228" t="s">
        <v>168</v>
      </c>
      <c r="E228" s="237" t="s">
        <v>19</v>
      </c>
      <c r="F228" s="238" t="s">
        <v>314</v>
      </c>
      <c r="G228" s="236"/>
      <c r="H228" s="239">
        <v>4.5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168</v>
      </c>
      <c r="AU228" s="245" t="s">
        <v>162</v>
      </c>
      <c r="AV228" s="13" t="s">
        <v>84</v>
      </c>
      <c r="AW228" s="13" t="s">
        <v>35</v>
      </c>
      <c r="AX228" s="13" t="s">
        <v>75</v>
      </c>
      <c r="AY228" s="245" t="s">
        <v>152</v>
      </c>
    </row>
    <row r="229" s="15" customFormat="1">
      <c r="A229" s="15"/>
      <c r="B229" s="256"/>
      <c r="C229" s="257"/>
      <c r="D229" s="228" t="s">
        <v>168</v>
      </c>
      <c r="E229" s="258" t="s">
        <v>19</v>
      </c>
      <c r="F229" s="259" t="s">
        <v>203</v>
      </c>
      <c r="G229" s="257"/>
      <c r="H229" s="260">
        <v>10.5</v>
      </c>
      <c r="I229" s="261"/>
      <c r="J229" s="257"/>
      <c r="K229" s="257"/>
      <c r="L229" s="262"/>
      <c r="M229" s="263"/>
      <c r="N229" s="264"/>
      <c r="O229" s="264"/>
      <c r="P229" s="264"/>
      <c r="Q229" s="264"/>
      <c r="R229" s="264"/>
      <c r="S229" s="264"/>
      <c r="T229" s="26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6" t="s">
        <v>168</v>
      </c>
      <c r="AU229" s="266" t="s">
        <v>162</v>
      </c>
      <c r="AV229" s="15" t="s">
        <v>161</v>
      </c>
      <c r="AW229" s="15" t="s">
        <v>35</v>
      </c>
      <c r="AX229" s="15" t="s">
        <v>82</v>
      </c>
      <c r="AY229" s="266" t="s">
        <v>152</v>
      </c>
    </row>
    <row r="230" s="2" customFormat="1" ht="37.8" customHeight="1">
      <c r="A230" s="41"/>
      <c r="B230" s="42"/>
      <c r="C230" s="215" t="s">
        <v>315</v>
      </c>
      <c r="D230" s="215" t="s">
        <v>156</v>
      </c>
      <c r="E230" s="216" t="s">
        <v>316</v>
      </c>
      <c r="F230" s="217" t="s">
        <v>317</v>
      </c>
      <c r="G230" s="218" t="s">
        <v>283</v>
      </c>
      <c r="H230" s="219">
        <v>218.38</v>
      </c>
      <c r="I230" s="220"/>
      <c r="J230" s="221">
        <f>ROUND(I230*H230,2)</f>
        <v>0</v>
      </c>
      <c r="K230" s="217" t="s">
        <v>160</v>
      </c>
      <c r="L230" s="47"/>
      <c r="M230" s="222" t="s">
        <v>19</v>
      </c>
      <c r="N230" s="223" t="s">
        <v>46</v>
      </c>
      <c r="O230" s="87"/>
      <c r="P230" s="224">
        <f>O230*H230</f>
        <v>0</v>
      </c>
      <c r="Q230" s="224">
        <v>0</v>
      </c>
      <c r="R230" s="224">
        <f>Q230*H230</f>
        <v>0</v>
      </c>
      <c r="S230" s="224">
        <v>0</v>
      </c>
      <c r="T230" s="225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6" t="s">
        <v>161</v>
      </c>
      <c r="AT230" s="226" t="s">
        <v>156</v>
      </c>
      <c r="AU230" s="226" t="s">
        <v>162</v>
      </c>
      <c r="AY230" s="20" t="s">
        <v>152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20" t="s">
        <v>82</v>
      </c>
      <c r="BK230" s="227">
        <f>ROUND(I230*H230,2)</f>
        <v>0</v>
      </c>
      <c r="BL230" s="20" t="s">
        <v>161</v>
      </c>
      <c r="BM230" s="226" t="s">
        <v>318</v>
      </c>
    </row>
    <row r="231" s="2" customFormat="1">
      <c r="A231" s="41"/>
      <c r="B231" s="42"/>
      <c r="C231" s="43"/>
      <c r="D231" s="228" t="s">
        <v>164</v>
      </c>
      <c r="E231" s="43"/>
      <c r="F231" s="229" t="s">
        <v>319</v>
      </c>
      <c r="G231" s="43"/>
      <c r="H231" s="43"/>
      <c r="I231" s="230"/>
      <c r="J231" s="43"/>
      <c r="K231" s="43"/>
      <c r="L231" s="47"/>
      <c r="M231" s="231"/>
      <c r="N231" s="232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164</v>
      </c>
      <c r="AU231" s="20" t="s">
        <v>162</v>
      </c>
    </row>
    <row r="232" s="2" customFormat="1">
      <c r="A232" s="41"/>
      <c r="B232" s="42"/>
      <c r="C232" s="43"/>
      <c r="D232" s="233" t="s">
        <v>166</v>
      </c>
      <c r="E232" s="43"/>
      <c r="F232" s="234" t="s">
        <v>320</v>
      </c>
      <c r="G232" s="43"/>
      <c r="H232" s="43"/>
      <c r="I232" s="230"/>
      <c r="J232" s="43"/>
      <c r="K232" s="43"/>
      <c r="L232" s="47"/>
      <c r="M232" s="231"/>
      <c r="N232" s="232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166</v>
      </c>
      <c r="AU232" s="20" t="s">
        <v>162</v>
      </c>
    </row>
    <row r="233" s="14" customFormat="1">
      <c r="A233" s="14"/>
      <c r="B233" s="246"/>
      <c r="C233" s="247"/>
      <c r="D233" s="228" t="s">
        <v>168</v>
      </c>
      <c r="E233" s="248" t="s">
        <v>19</v>
      </c>
      <c r="F233" s="249" t="s">
        <v>278</v>
      </c>
      <c r="G233" s="247"/>
      <c r="H233" s="248" t="s">
        <v>19</v>
      </c>
      <c r="I233" s="250"/>
      <c r="J233" s="247"/>
      <c r="K233" s="247"/>
      <c r="L233" s="251"/>
      <c r="M233" s="252"/>
      <c r="N233" s="253"/>
      <c r="O233" s="253"/>
      <c r="P233" s="253"/>
      <c r="Q233" s="253"/>
      <c r="R233" s="253"/>
      <c r="S233" s="253"/>
      <c r="T233" s="25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5" t="s">
        <v>168</v>
      </c>
      <c r="AU233" s="255" t="s">
        <v>162</v>
      </c>
      <c r="AV233" s="14" t="s">
        <v>82</v>
      </c>
      <c r="AW233" s="14" t="s">
        <v>35</v>
      </c>
      <c r="AX233" s="14" t="s">
        <v>75</v>
      </c>
      <c r="AY233" s="255" t="s">
        <v>152</v>
      </c>
    </row>
    <row r="234" s="13" customFormat="1">
      <c r="A234" s="13"/>
      <c r="B234" s="235"/>
      <c r="C234" s="236"/>
      <c r="D234" s="228" t="s">
        <v>168</v>
      </c>
      <c r="E234" s="237" t="s">
        <v>19</v>
      </c>
      <c r="F234" s="238" t="s">
        <v>321</v>
      </c>
      <c r="G234" s="236"/>
      <c r="H234" s="239">
        <v>29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5" t="s">
        <v>168</v>
      </c>
      <c r="AU234" s="245" t="s">
        <v>162</v>
      </c>
      <c r="AV234" s="13" t="s">
        <v>84</v>
      </c>
      <c r="AW234" s="13" t="s">
        <v>35</v>
      </c>
      <c r="AX234" s="13" t="s">
        <v>75</v>
      </c>
      <c r="AY234" s="245" t="s">
        <v>152</v>
      </c>
    </row>
    <row r="235" s="13" customFormat="1">
      <c r="A235" s="13"/>
      <c r="B235" s="235"/>
      <c r="C235" s="236"/>
      <c r="D235" s="228" t="s">
        <v>168</v>
      </c>
      <c r="E235" s="237" t="s">
        <v>19</v>
      </c>
      <c r="F235" s="238" t="s">
        <v>322</v>
      </c>
      <c r="G235" s="236"/>
      <c r="H235" s="239">
        <v>2.7000000000000002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168</v>
      </c>
      <c r="AU235" s="245" t="s">
        <v>162</v>
      </c>
      <c r="AV235" s="13" t="s">
        <v>84</v>
      </c>
      <c r="AW235" s="13" t="s">
        <v>35</v>
      </c>
      <c r="AX235" s="13" t="s">
        <v>75</v>
      </c>
      <c r="AY235" s="245" t="s">
        <v>152</v>
      </c>
    </row>
    <row r="236" s="13" customFormat="1">
      <c r="A236" s="13"/>
      <c r="B236" s="235"/>
      <c r="C236" s="236"/>
      <c r="D236" s="228" t="s">
        <v>168</v>
      </c>
      <c r="E236" s="237" t="s">
        <v>19</v>
      </c>
      <c r="F236" s="238" t="s">
        <v>323</v>
      </c>
      <c r="G236" s="236"/>
      <c r="H236" s="239">
        <v>171.18000000000001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168</v>
      </c>
      <c r="AU236" s="245" t="s">
        <v>162</v>
      </c>
      <c r="AV236" s="13" t="s">
        <v>84</v>
      </c>
      <c r="AW236" s="13" t="s">
        <v>35</v>
      </c>
      <c r="AX236" s="13" t="s">
        <v>75</v>
      </c>
      <c r="AY236" s="245" t="s">
        <v>152</v>
      </c>
    </row>
    <row r="237" s="14" customFormat="1">
      <c r="A237" s="14"/>
      <c r="B237" s="246"/>
      <c r="C237" s="247"/>
      <c r="D237" s="228" t="s">
        <v>168</v>
      </c>
      <c r="E237" s="248" t="s">
        <v>19</v>
      </c>
      <c r="F237" s="249" t="s">
        <v>324</v>
      </c>
      <c r="G237" s="247"/>
      <c r="H237" s="248" t="s">
        <v>19</v>
      </c>
      <c r="I237" s="250"/>
      <c r="J237" s="247"/>
      <c r="K237" s="247"/>
      <c r="L237" s="251"/>
      <c r="M237" s="252"/>
      <c r="N237" s="253"/>
      <c r="O237" s="253"/>
      <c r="P237" s="253"/>
      <c r="Q237" s="253"/>
      <c r="R237" s="253"/>
      <c r="S237" s="253"/>
      <c r="T237" s="25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5" t="s">
        <v>168</v>
      </c>
      <c r="AU237" s="255" t="s">
        <v>162</v>
      </c>
      <c r="AV237" s="14" t="s">
        <v>82</v>
      </c>
      <c r="AW237" s="14" t="s">
        <v>35</v>
      </c>
      <c r="AX237" s="14" t="s">
        <v>75</v>
      </c>
      <c r="AY237" s="255" t="s">
        <v>152</v>
      </c>
    </row>
    <row r="238" s="13" customFormat="1">
      <c r="A238" s="13"/>
      <c r="B238" s="235"/>
      <c r="C238" s="236"/>
      <c r="D238" s="228" t="s">
        <v>168</v>
      </c>
      <c r="E238" s="237" t="s">
        <v>19</v>
      </c>
      <c r="F238" s="238" t="s">
        <v>325</v>
      </c>
      <c r="G238" s="236"/>
      <c r="H238" s="239">
        <v>0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5" t="s">
        <v>168</v>
      </c>
      <c r="AU238" s="245" t="s">
        <v>162</v>
      </c>
      <c r="AV238" s="13" t="s">
        <v>84</v>
      </c>
      <c r="AW238" s="13" t="s">
        <v>35</v>
      </c>
      <c r="AX238" s="13" t="s">
        <v>75</v>
      </c>
      <c r="AY238" s="245" t="s">
        <v>152</v>
      </c>
    </row>
    <row r="239" s="13" customFormat="1">
      <c r="A239" s="13"/>
      <c r="B239" s="235"/>
      <c r="C239" s="236"/>
      <c r="D239" s="228" t="s">
        <v>168</v>
      </c>
      <c r="E239" s="237" t="s">
        <v>19</v>
      </c>
      <c r="F239" s="238" t="s">
        <v>326</v>
      </c>
      <c r="G239" s="236"/>
      <c r="H239" s="239">
        <v>-6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5" t="s">
        <v>168</v>
      </c>
      <c r="AU239" s="245" t="s">
        <v>162</v>
      </c>
      <c r="AV239" s="13" t="s">
        <v>84</v>
      </c>
      <c r="AW239" s="13" t="s">
        <v>35</v>
      </c>
      <c r="AX239" s="13" t="s">
        <v>75</v>
      </c>
      <c r="AY239" s="245" t="s">
        <v>152</v>
      </c>
    </row>
    <row r="240" s="13" customFormat="1">
      <c r="A240" s="13"/>
      <c r="B240" s="235"/>
      <c r="C240" s="236"/>
      <c r="D240" s="228" t="s">
        <v>168</v>
      </c>
      <c r="E240" s="237" t="s">
        <v>19</v>
      </c>
      <c r="F240" s="238" t="s">
        <v>327</v>
      </c>
      <c r="G240" s="236"/>
      <c r="H240" s="239">
        <v>-4.5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168</v>
      </c>
      <c r="AU240" s="245" t="s">
        <v>162</v>
      </c>
      <c r="AV240" s="13" t="s">
        <v>84</v>
      </c>
      <c r="AW240" s="13" t="s">
        <v>35</v>
      </c>
      <c r="AX240" s="13" t="s">
        <v>75</v>
      </c>
      <c r="AY240" s="245" t="s">
        <v>152</v>
      </c>
    </row>
    <row r="241" s="13" customFormat="1">
      <c r="A241" s="13"/>
      <c r="B241" s="235"/>
      <c r="C241" s="236"/>
      <c r="D241" s="228" t="s">
        <v>168</v>
      </c>
      <c r="E241" s="237" t="s">
        <v>19</v>
      </c>
      <c r="F241" s="238" t="s">
        <v>306</v>
      </c>
      <c r="G241" s="236"/>
      <c r="H241" s="239">
        <v>26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5" t="s">
        <v>168</v>
      </c>
      <c r="AU241" s="245" t="s">
        <v>162</v>
      </c>
      <c r="AV241" s="13" t="s">
        <v>84</v>
      </c>
      <c r="AW241" s="13" t="s">
        <v>35</v>
      </c>
      <c r="AX241" s="13" t="s">
        <v>75</v>
      </c>
      <c r="AY241" s="245" t="s">
        <v>152</v>
      </c>
    </row>
    <row r="242" s="15" customFormat="1">
      <c r="A242" s="15"/>
      <c r="B242" s="256"/>
      <c r="C242" s="257"/>
      <c r="D242" s="228" t="s">
        <v>168</v>
      </c>
      <c r="E242" s="258" t="s">
        <v>19</v>
      </c>
      <c r="F242" s="259" t="s">
        <v>203</v>
      </c>
      <c r="G242" s="257"/>
      <c r="H242" s="260">
        <v>218.38</v>
      </c>
      <c r="I242" s="261"/>
      <c r="J242" s="257"/>
      <c r="K242" s="257"/>
      <c r="L242" s="262"/>
      <c r="M242" s="263"/>
      <c r="N242" s="264"/>
      <c r="O242" s="264"/>
      <c r="P242" s="264"/>
      <c r="Q242" s="264"/>
      <c r="R242" s="264"/>
      <c r="S242" s="264"/>
      <c r="T242" s="26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6" t="s">
        <v>168</v>
      </c>
      <c r="AU242" s="266" t="s">
        <v>162</v>
      </c>
      <c r="AV242" s="15" t="s">
        <v>161</v>
      </c>
      <c r="AW242" s="15" t="s">
        <v>35</v>
      </c>
      <c r="AX242" s="15" t="s">
        <v>82</v>
      </c>
      <c r="AY242" s="266" t="s">
        <v>152</v>
      </c>
    </row>
    <row r="243" s="2" customFormat="1" ht="37.8" customHeight="1">
      <c r="A243" s="41"/>
      <c r="B243" s="42"/>
      <c r="C243" s="215" t="s">
        <v>328</v>
      </c>
      <c r="D243" s="215" t="s">
        <v>156</v>
      </c>
      <c r="E243" s="216" t="s">
        <v>329</v>
      </c>
      <c r="F243" s="217" t="s">
        <v>330</v>
      </c>
      <c r="G243" s="218" t="s">
        <v>283</v>
      </c>
      <c r="H243" s="219">
        <v>4149.2200000000003</v>
      </c>
      <c r="I243" s="220"/>
      <c r="J243" s="221">
        <f>ROUND(I243*H243,2)</f>
        <v>0</v>
      </c>
      <c r="K243" s="217" t="s">
        <v>160</v>
      </c>
      <c r="L243" s="47"/>
      <c r="M243" s="222" t="s">
        <v>19</v>
      </c>
      <c r="N243" s="223" t="s">
        <v>46</v>
      </c>
      <c r="O243" s="87"/>
      <c r="P243" s="224">
        <f>O243*H243</f>
        <v>0</v>
      </c>
      <c r="Q243" s="224">
        <v>0</v>
      </c>
      <c r="R243" s="224">
        <f>Q243*H243</f>
        <v>0</v>
      </c>
      <c r="S243" s="224">
        <v>0</v>
      </c>
      <c r="T243" s="225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6" t="s">
        <v>161</v>
      </c>
      <c r="AT243" s="226" t="s">
        <v>156</v>
      </c>
      <c r="AU243" s="226" t="s">
        <v>162</v>
      </c>
      <c r="AY243" s="20" t="s">
        <v>152</v>
      </c>
      <c r="BE243" s="227">
        <f>IF(N243="základní",J243,0)</f>
        <v>0</v>
      </c>
      <c r="BF243" s="227">
        <f>IF(N243="snížená",J243,0)</f>
        <v>0</v>
      </c>
      <c r="BG243" s="227">
        <f>IF(N243="zákl. přenesená",J243,0)</f>
        <v>0</v>
      </c>
      <c r="BH243" s="227">
        <f>IF(N243="sníž. přenesená",J243,0)</f>
        <v>0</v>
      </c>
      <c r="BI243" s="227">
        <f>IF(N243="nulová",J243,0)</f>
        <v>0</v>
      </c>
      <c r="BJ243" s="20" t="s">
        <v>82</v>
      </c>
      <c r="BK243" s="227">
        <f>ROUND(I243*H243,2)</f>
        <v>0</v>
      </c>
      <c r="BL243" s="20" t="s">
        <v>161</v>
      </c>
      <c r="BM243" s="226" t="s">
        <v>331</v>
      </c>
    </row>
    <row r="244" s="2" customFormat="1">
      <c r="A244" s="41"/>
      <c r="B244" s="42"/>
      <c r="C244" s="43"/>
      <c r="D244" s="228" t="s">
        <v>164</v>
      </c>
      <c r="E244" s="43"/>
      <c r="F244" s="229" t="s">
        <v>332</v>
      </c>
      <c r="G244" s="43"/>
      <c r="H244" s="43"/>
      <c r="I244" s="230"/>
      <c r="J244" s="43"/>
      <c r="K244" s="43"/>
      <c r="L244" s="47"/>
      <c r="M244" s="231"/>
      <c r="N244" s="232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164</v>
      </c>
      <c r="AU244" s="20" t="s">
        <v>162</v>
      </c>
    </row>
    <row r="245" s="2" customFormat="1">
      <c r="A245" s="41"/>
      <c r="B245" s="42"/>
      <c r="C245" s="43"/>
      <c r="D245" s="233" t="s">
        <v>166</v>
      </c>
      <c r="E245" s="43"/>
      <c r="F245" s="234" t="s">
        <v>333</v>
      </c>
      <c r="G245" s="43"/>
      <c r="H245" s="43"/>
      <c r="I245" s="230"/>
      <c r="J245" s="43"/>
      <c r="K245" s="43"/>
      <c r="L245" s="47"/>
      <c r="M245" s="231"/>
      <c r="N245" s="232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166</v>
      </c>
      <c r="AU245" s="20" t="s">
        <v>162</v>
      </c>
    </row>
    <row r="246" s="14" customFormat="1">
      <c r="A246" s="14"/>
      <c r="B246" s="246"/>
      <c r="C246" s="247"/>
      <c r="D246" s="228" t="s">
        <v>168</v>
      </c>
      <c r="E246" s="248" t="s">
        <v>19</v>
      </c>
      <c r="F246" s="249" t="s">
        <v>278</v>
      </c>
      <c r="G246" s="247"/>
      <c r="H246" s="248" t="s">
        <v>19</v>
      </c>
      <c r="I246" s="250"/>
      <c r="J246" s="247"/>
      <c r="K246" s="247"/>
      <c r="L246" s="251"/>
      <c r="M246" s="252"/>
      <c r="N246" s="253"/>
      <c r="O246" s="253"/>
      <c r="P246" s="253"/>
      <c r="Q246" s="253"/>
      <c r="R246" s="253"/>
      <c r="S246" s="253"/>
      <c r="T246" s="25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5" t="s">
        <v>168</v>
      </c>
      <c r="AU246" s="255" t="s">
        <v>162</v>
      </c>
      <c r="AV246" s="14" t="s">
        <v>82</v>
      </c>
      <c r="AW246" s="14" t="s">
        <v>35</v>
      </c>
      <c r="AX246" s="14" t="s">
        <v>75</v>
      </c>
      <c r="AY246" s="255" t="s">
        <v>152</v>
      </c>
    </row>
    <row r="247" s="13" customFormat="1">
      <c r="A247" s="13"/>
      <c r="B247" s="235"/>
      <c r="C247" s="236"/>
      <c r="D247" s="228" t="s">
        <v>168</v>
      </c>
      <c r="E247" s="237" t="s">
        <v>19</v>
      </c>
      <c r="F247" s="238" t="s">
        <v>321</v>
      </c>
      <c r="G247" s="236"/>
      <c r="H247" s="239">
        <v>29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5" t="s">
        <v>168</v>
      </c>
      <c r="AU247" s="245" t="s">
        <v>162</v>
      </c>
      <c r="AV247" s="13" t="s">
        <v>84</v>
      </c>
      <c r="AW247" s="13" t="s">
        <v>35</v>
      </c>
      <c r="AX247" s="13" t="s">
        <v>75</v>
      </c>
      <c r="AY247" s="245" t="s">
        <v>152</v>
      </c>
    </row>
    <row r="248" s="13" customFormat="1">
      <c r="A248" s="13"/>
      <c r="B248" s="235"/>
      <c r="C248" s="236"/>
      <c r="D248" s="228" t="s">
        <v>168</v>
      </c>
      <c r="E248" s="237" t="s">
        <v>19</v>
      </c>
      <c r="F248" s="238" t="s">
        <v>322</v>
      </c>
      <c r="G248" s="236"/>
      <c r="H248" s="239">
        <v>2.7000000000000002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5" t="s">
        <v>168</v>
      </c>
      <c r="AU248" s="245" t="s">
        <v>162</v>
      </c>
      <c r="AV248" s="13" t="s">
        <v>84</v>
      </c>
      <c r="AW248" s="13" t="s">
        <v>35</v>
      </c>
      <c r="AX248" s="13" t="s">
        <v>75</v>
      </c>
      <c r="AY248" s="245" t="s">
        <v>152</v>
      </c>
    </row>
    <row r="249" s="13" customFormat="1">
      <c r="A249" s="13"/>
      <c r="B249" s="235"/>
      <c r="C249" s="236"/>
      <c r="D249" s="228" t="s">
        <v>168</v>
      </c>
      <c r="E249" s="237" t="s">
        <v>19</v>
      </c>
      <c r="F249" s="238" t="s">
        <v>323</v>
      </c>
      <c r="G249" s="236"/>
      <c r="H249" s="239">
        <v>171.18000000000001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168</v>
      </c>
      <c r="AU249" s="245" t="s">
        <v>162</v>
      </c>
      <c r="AV249" s="13" t="s">
        <v>84</v>
      </c>
      <c r="AW249" s="13" t="s">
        <v>35</v>
      </c>
      <c r="AX249" s="13" t="s">
        <v>75</v>
      </c>
      <c r="AY249" s="245" t="s">
        <v>152</v>
      </c>
    </row>
    <row r="250" s="14" customFormat="1">
      <c r="A250" s="14"/>
      <c r="B250" s="246"/>
      <c r="C250" s="247"/>
      <c r="D250" s="228" t="s">
        <v>168</v>
      </c>
      <c r="E250" s="248" t="s">
        <v>19</v>
      </c>
      <c r="F250" s="249" t="s">
        <v>324</v>
      </c>
      <c r="G250" s="247"/>
      <c r="H250" s="248" t="s">
        <v>19</v>
      </c>
      <c r="I250" s="250"/>
      <c r="J250" s="247"/>
      <c r="K250" s="247"/>
      <c r="L250" s="251"/>
      <c r="M250" s="252"/>
      <c r="N250" s="253"/>
      <c r="O250" s="253"/>
      <c r="P250" s="253"/>
      <c r="Q250" s="253"/>
      <c r="R250" s="253"/>
      <c r="S250" s="253"/>
      <c r="T250" s="25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5" t="s">
        <v>168</v>
      </c>
      <c r="AU250" s="255" t="s">
        <v>162</v>
      </c>
      <c r="AV250" s="14" t="s">
        <v>82</v>
      </c>
      <c r="AW250" s="14" t="s">
        <v>35</v>
      </c>
      <c r="AX250" s="14" t="s">
        <v>75</v>
      </c>
      <c r="AY250" s="255" t="s">
        <v>152</v>
      </c>
    </row>
    <row r="251" s="13" customFormat="1">
      <c r="A251" s="13"/>
      <c r="B251" s="235"/>
      <c r="C251" s="236"/>
      <c r="D251" s="228" t="s">
        <v>168</v>
      </c>
      <c r="E251" s="237" t="s">
        <v>19</v>
      </c>
      <c r="F251" s="238" t="s">
        <v>325</v>
      </c>
      <c r="G251" s="236"/>
      <c r="H251" s="239">
        <v>0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5" t="s">
        <v>168</v>
      </c>
      <c r="AU251" s="245" t="s">
        <v>162</v>
      </c>
      <c r="AV251" s="13" t="s">
        <v>84</v>
      </c>
      <c r="AW251" s="13" t="s">
        <v>35</v>
      </c>
      <c r="AX251" s="13" t="s">
        <v>75</v>
      </c>
      <c r="AY251" s="245" t="s">
        <v>152</v>
      </c>
    </row>
    <row r="252" s="13" customFormat="1">
      <c r="A252" s="13"/>
      <c r="B252" s="235"/>
      <c r="C252" s="236"/>
      <c r="D252" s="228" t="s">
        <v>168</v>
      </c>
      <c r="E252" s="237" t="s">
        <v>19</v>
      </c>
      <c r="F252" s="238" t="s">
        <v>326</v>
      </c>
      <c r="G252" s="236"/>
      <c r="H252" s="239">
        <v>-6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5" t="s">
        <v>168</v>
      </c>
      <c r="AU252" s="245" t="s">
        <v>162</v>
      </c>
      <c r="AV252" s="13" t="s">
        <v>84</v>
      </c>
      <c r="AW252" s="13" t="s">
        <v>35</v>
      </c>
      <c r="AX252" s="13" t="s">
        <v>75</v>
      </c>
      <c r="AY252" s="245" t="s">
        <v>152</v>
      </c>
    </row>
    <row r="253" s="13" customFormat="1">
      <c r="A253" s="13"/>
      <c r="B253" s="235"/>
      <c r="C253" s="236"/>
      <c r="D253" s="228" t="s">
        <v>168</v>
      </c>
      <c r="E253" s="237" t="s">
        <v>19</v>
      </c>
      <c r="F253" s="238" t="s">
        <v>327</v>
      </c>
      <c r="G253" s="236"/>
      <c r="H253" s="239">
        <v>-4.5</v>
      </c>
      <c r="I253" s="240"/>
      <c r="J253" s="236"/>
      <c r="K253" s="236"/>
      <c r="L253" s="241"/>
      <c r="M253" s="242"/>
      <c r="N253" s="243"/>
      <c r="O253" s="243"/>
      <c r="P253" s="243"/>
      <c r="Q253" s="243"/>
      <c r="R253" s="243"/>
      <c r="S253" s="243"/>
      <c r="T253" s="24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5" t="s">
        <v>168</v>
      </c>
      <c r="AU253" s="245" t="s">
        <v>162</v>
      </c>
      <c r="AV253" s="13" t="s">
        <v>84</v>
      </c>
      <c r="AW253" s="13" t="s">
        <v>35</v>
      </c>
      <c r="AX253" s="13" t="s">
        <v>75</v>
      </c>
      <c r="AY253" s="245" t="s">
        <v>152</v>
      </c>
    </row>
    <row r="254" s="13" customFormat="1">
      <c r="A254" s="13"/>
      <c r="B254" s="235"/>
      <c r="C254" s="236"/>
      <c r="D254" s="228" t="s">
        <v>168</v>
      </c>
      <c r="E254" s="237" t="s">
        <v>19</v>
      </c>
      <c r="F254" s="238" t="s">
        <v>306</v>
      </c>
      <c r="G254" s="236"/>
      <c r="H254" s="239">
        <v>26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5" t="s">
        <v>168</v>
      </c>
      <c r="AU254" s="245" t="s">
        <v>162</v>
      </c>
      <c r="AV254" s="13" t="s">
        <v>84</v>
      </c>
      <c r="AW254" s="13" t="s">
        <v>35</v>
      </c>
      <c r="AX254" s="13" t="s">
        <v>75</v>
      </c>
      <c r="AY254" s="245" t="s">
        <v>152</v>
      </c>
    </row>
    <row r="255" s="15" customFormat="1">
      <c r="A255" s="15"/>
      <c r="B255" s="256"/>
      <c r="C255" s="257"/>
      <c r="D255" s="228" t="s">
        <v>168</v>
      </c>
      <c r="E255" s="258" t="s">
        <v>19</v>
      </c>
      <c r="F255" s="259" t="s">
        <v>203</v>
      </c>
      <c r="G255" s="257"/>
      <c r="H255" s="260">
        <v>218.38</v>
      </c>
      <c r="I255" s="261"/>
      <c r="J255" s="257"/>
      <c r="K255" s="257"/>
      <c r="L255" s="262"/>
      <c r="M255" s="263"/>
      <c r="N255" s="264"/>
      <c r="O255" s="264"/>
      <c r="P255" s="264"/>
      <c r="Q255" s="264"/>
      <c r="R255" s="264"/>
      <c r="S255" s="264"/>
      <c r="T255" s="26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6" t="s">
        <v>168</v>
      </c>
      <c r="AU255" s="266" t="s">
        <v>162</v>
      </c>
      <c r="AV255" s="15" t="s">
        <v>161</v>
      </c>
      <c r="AW255" s="15" t="s">
        <v>35</v>
      </c>
      <c r="AX255" s="15" t="s">
        <v>82</v>
      </c>
      <c r="AY255" s="266" t="s">
        <v>152</v>
      </c>
    </row>
    <row r="256" s="13" customFormat="1">
      <c r="A256" s="13"/>
      <c r="B256" s="235"/>
      <c r="C256" s="236"/>
      <c r="D256" s="228" t="s">
        <v>168</v>
      </c>
      <c r="E256" s="236"/>
      <c r="F256" s="238" t="s">
        <v>334</v>
      </c>
      <c r="G256" s="236"/>
      <c r="H256" s="239">
        <v>4149.2200000000003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168</v>
      </c>
      <c r="AU256" s="245" t="s">
        <v>162</v>
      </c>
      <c r="AV256" s="13" t="s">
        <v>84</v>
      </c>
      <c r="AW256" s="13" t="s">
        <v>4</v>
      </c>
      <c r="AX256" s="13" t="s">
        <v>82</v>
      </c>
      <c r="AY256" s="245" t="s">
        <v>152</v>
      </c>
    </row>
    <row r="257" s="2" customFormat="1" ht="24.15" customHeight="1">
      <c r="A257" s="41"/>
      <c r="B257" s="42"/>
      <c r="C257" s="215" t="s">
        <v>335</v>
      </c>
      <c r="D257" s="215" t="s">
        <v>156</v>
      </c>
      <c r="E257" s="216" t="s">
        <v>336</v>
      </c>
      <c r="F257" s="217" t="s">
        <v>337</v>
      </c>
      <c r="G257" s="218" t="s">
        <v>283</v>
      </c>
      <c r="H257" s="219">
        <v>228.88</v>
      </c>
      <c r="I257" s="220"/>
      <c r="J257" s="221">
        <f>ROUND(I257*H257,2)</f>
        <v>0</v>
      </c>
      <c r="K257" s="217" t="s">
        <v>160</v>
      </c>
      <c r="L257" s="47"/>
      <c r="M257" s="222" t="s">
        <v>19</v>
      </c>
      <c r="N257" s="223" t="s">
        <v>46</v>
      </c>
      <c r="O257" s="87"/>
      <c r="P257" s="224">
        <f>O257*H257</f>
        <v>0</v>
      </c>
      <c r="Q257" s="224">
        <v>0</v>
      </c>
      <c r="R257" s="224">
        <f>Q257*H257</f>
        <v>0</v>
      </c>
      <c r="S257" s="224">
        <v>0</v>
      </c>
      <c r="T257" s="225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6" t="s">
        <v>161</v>
      </c>
      <c r="AT257" s="226" t="s">
        <v>156</v>
      </c>
      <c r="AU257" s="226" t="s">
        <v>162</v>
      </c>
      <c r="AY257" s="20" t="s">
        <v>152</v>
      </c>
      <c r="BE257" s="227">
        <f>IF(N257="základní",J257,0)</f>
        <v>0</v>
      </c>
      <c r="BF257" s="227">
        <f>IF(N257="snížená",J257,0)</f>
        <v>0</v>
      </c>
      <c r="BG257" s="227">
        <f>IF(N257="zákl. přenesená",J257,0)</f>
        <v>0</v>
      </c>
      <c r="BH257" s="227">
        <f>IF(N257="sníž. přenesená",J257,0)</f>
        <v>0</v>
      </c>
      <c r="BI257" s="227">
        <f>IF(N257="nulová",J257,0)</f>
        <v>0</v>
      </c>
      <c r="BJ257" s="20" t="s">
        <v>82</v>
      </c>
      <c r="BK257" s="227">
        <f>ROUND(I257*H257,2)</f>
        <v>0</v>
      </c>
      <c r="BL257" s="20" t="s">
        <v>161</v>
      </c>
      <c r="BM257" s="226" t="s">
        <v>338</v>
      </c>
    </row>
    <row r="258" s="2" customFormat="1">
      <c r="A258" s="41"/>
      <c r="B258" s="42"/>
      <c r="C258" s="43"/>
      <c r="D258" s="228" t="s">
        <v>164</v>
      </c>
      <c r="E258" s="43"/>
      <c r="F258" s="229" t="s">
        <v>339</v>
      </c>
      <c r="G258" s="43"/>
      <c r="H258" s="43"/>
      <c r="I258" s="230"/>
      <c r="J258" s="43"/>
      <c r="K258" s="43"/>
      <c r="L258" s="47"/>
      <c r="M258" s="231"/>
      <c r="N258" s="232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164</v>
      </c>
      <c r="AU258" s="20" t="s">
        <v>162</v>
      </c>
    </row>
    <row r="259" s="2" customFormat="1">
      <c r="A259" s="41"/>
      <c r="B259" s="42"/>
      <c r="C259" s="43"/>
      <c r="D259" s="233" t="s">
        <v>166</v>
      </c>
      <c r="E259" s="43"/>
      <c r="F259" s="234" t="s">
        <v>340</v>
      </c>
      <c r="G259" s="43"/>
      <c r="H259" s="43"/>
      <c r="I259" s="230"/>
      <c r="J259" s="43"/>
      <c r="K259" s="43"/>
      <c r="L259" s="47"/>
      <c r="M259" s="231"/>
      <c r="N259" s="232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166</v>
      </c>
      <c r="AU259" s="20" t="s">
        <v>162</v>
      </c>
    </row>
    <row r="260" s="14" customFormat="1">
      <c r="A260" s="14"/>
      <c r="B260" s="246"/>
      <c r="C260" s="247"/>
      <c r="D260" s="228" t="s">
        <v>168</v>
      </c>
      <c r="E260" s="248" t="s">
        <v>19</v>
      </c>
      <c r="F260" s="249" t="s">
        <v>278</v>
      </c>
      <c r="G260" s="247"/>
      <c r="H260" s="248" t="s">
        <v>19</v>
      </c>
      <c r="I260" s="250"/>
      <c r="J260" s="247"/>
      <c r="K260" s="247"/>
      <c r="L260" s="251"/>
      <c r="M260" s="252"/>
      <c r="N260" s="253"/>
      <c r="O260" s="253"/>
      <c r="P260" s="253"/>
      <c r="Q260" s="253"/>
      <c r="R260" s="253"/>
      <c r="S260" s="253"/>
      <c r="T260" s="25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5" t="s">
        <v>168</v>
      </c>
      <c r="AU260" s="255" t="s">
        <v>162</v>
      </c>
      <c r="AV260" s="14" t="s">
        <v>82</v>
      </c>
      <c r="AW260" s="14" t="s">
        <v>35</v>
      </c>
      <c r="AX260" s="14" t="s">
        <v>75</v>
      </c>
      <c r="AY260" s="255" t="s">
        <v>152</v>
      </c>
    </row>
    <row r="261" s="13" customFormat="1">
      <c r="A261" s="13"/>
      <c r="B261" s="235"/>
      <c r="C261" s="236"/>
      <c r="D261" s="228" t="s">
        <v>168</v>
      </c>
      <c r="E261" s="237" t="s">
        <v>19</v>
      </c>
      <c r="F261" s="238" t="s">
        <v>321</v>
      </c>
      <c r="G261" s="236"/>
      <c r="H261" s="239">
        <v>29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168</v>
      </c>
      <c r="AU261" s="245" t="s">
        <v>162</v>
      </c>
      <c r="AV261" s="13" t="s">
        <v>84</v>
      </c>
      <c r="AW261" s="13" t="s">
        <v>35</v>
      </c>
      <c r="AX261" s="13" t="s">
        <v>75</v>
      </c>
      <c r="AY261" s="245" t="s">
        <v>152</v>
      </c>
    </row>
    <row r="262" s="13" customFormat="1">
      <c r="A262" s="13"/>
      <c r="B262" s="235"/>
      <c r="C262" s="236"/>
      <c r="D262" s="228" t="s">
        <v>168</v>
      </c>
      <c r="E262" s="237" t="s">
        <v>19</v>
      </c>
      <c r="F262" s="238" t="s">
        <v>322</v>
      </c>
      <c r="G262" s="236"/>
      <c r="H262" s="239">
        <v>2.7000000000000002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168</v>
      </c>
      <c r="AU262" s="245" t="s">
        <v>162</v>
      </c>
      <c r="AV262" s="13" t="s">
        <v>84</v>
      </c>
      <c r="AW262" s="13" t="s">
        <v>35</v>
      </c>
      <c r="AX262" s="13" t="s">
        <v>75</v>
      </c>
      <c r="AY262" s="245" t="s">
        <v>152</v>
      </c>
    </row>
    <row r="263" s="13" customFormat="1">
      <c r="A263" s="13"/>
      <c r="B263" s="235"/>
      <c r="C263" s="236"/>
      <c r="D263" s="228" t="s">
        <v>168</v>
      </c>
      <c r="E263" s="237" t="s">
        <v>19</v>
      </c>
      <c r="F263" s="238" t="s">
        <v>323</v>
      </c>
      <c r="G263" s="236"/>
      <c r="H263" s="239">
        <v>171.18000000000001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5" t="s">
        <v>168</v>
      </c>
      <c r="AU263" s="245" t="s">
        <v>162</v>
      </c>
      <c r="AV263" s="13" t="s">
        <v>84</v>
      </c>
      <c r="AW263" s="13" t="s">
        <v>35</v>
      </c>
      <c r="AX263" s="13" t="s">
        <v>75</v>
      </c>
      <c r="AY263" s="245" t="s">
        <v>152</v>
      </c>
    </row>
    <row r="264" s="14" customFormat="1">
      <c r="A264" s="14"/>
      <c r="B264" s="246"/>
      <c r="C264" s="247"/>
      <c r="D264" s="228" t="s">
        <v>168</v>
      </c>
      <c r="E264" s="248" t="s">
        <v>19</v>
      </c>
      <c r="F264" s="249" t="s">
        <v>324</v>
      </c>
      <c r="G264" s="247"/>
      <c r="H264" s="248" t="s">
        <v>19</v>
      </c>
      <c r="I264" s="250"/>
      <c r="J264" s="247"/>
      <c r="K264" s="247"/>
      <c r="L264" s="251"/>
      <c r="M264" s="252"/>
      <c r="N264" s="253"/>
      <c r="O264" s="253"/>
      <c r="P264" s="253"/>
      <c r="Q264" s="253"/>
      <c r="R264" s="253"/>
      <c r="S264" s="253"/>
      <c r="T264" s="25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5" t="s">
        <v>168</v>
      </c>
      <c r="AU264" s="255" t="s">
        <v>162</v>
      </c>
      <c r="AV264" s="14" t="s">
        <v>82</v>
      </c>
      <c r="AW264" s="14" t="s">
        <v>35</v>
      </c>
      <c r="AX264" s="14" t="s">
        <v>75</v>
      </c>
      <c r="AY264" s="255" t="s">
        <v>152</v>
      </c>
    </row>
    <row r="265" s="13" customFormat="1">
      <c r="A265" s="13"/>
      <c r="B265" s="235"/>
      <c r="C265" s="236"/>
      <c r="D265" s="228" t="s">
        <v>168</v>
      </c>
      <c r="E265" s="237" t="s">
        <v>19</v>
      </c>
      <c r="F265" s="238" t="s">
        <v>325</v>
      </c>
      <c r="G265" s="236"/>
      <c r="H265" s="239">
        <v>0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5" t="s">
        <v>168</v>
      </c>
      <c r="AU265" s="245" t="s">
        <v>162</v>
      </c>
      <c r="AV265" s="13" t="s">
        <v>84</v>
      </c>
      <c r="AW265" s="13" t="s">
        <v>35</v>
      </c>
      <c r="AX265" s="13" t="s">
        <v>75</v>
      </c>
      <c r="AY265" s="245" t="s">
        <v>152</v>
      </c>
    </row>
    <row r="266" s="13" customFormat="1">
      <c r="A266" s="13"/>
      <c r="B266" s="235"/>
      <c r="C266" s="236"/>
      <c r="D266" s="228" t="s">
        <v>168</v>
      </c>
      <c r="E266" s="237" t="s">
        <v>19</v>
      </c>
      <c r="F266" s="238" t="s">
        <v>306</v>
      </c>
      <c r="G266" s="236"/>
      <c r="H266" s="239">
        <v>26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5" t="s">
        <v>168</v>
      </c>
      <c r="AU266" s="245" t="s">
        <v>162</v>
      </c>
      <c r="AV266" s="13" t="s">
        <v>84</v>
      </c>
      <c r="AW266" s="13" t="s">
        <v>35</v>
      </c>
      <c r="AX266" s="13" t="s">
        <v>75</v>
      </c>
      <c r="AY266" s="245" t="s">
        <v>152</v>
      </c>
    </row>
    <row r="267" s="15" customFormat="1">
      <c r="A267" s="15"/>
      <c r="B267" s="256"/>
      <c r="C267" s="257"/>
      <c r="D267" s="228" t="s">
        <v>168</v>
      </c>
      <c r="E267" s="258" t="s">
        <v>19</v>
      </c>
      <c r="F267" s="259" t="s">
        <v>203</v>
      </c>
      <c r="G267" s="257"/>
      <c r="H267" s="260">
        <v>228.88</v>
      </c>
      <c r="I267" s="261"/>
      <c r="J267" s="257"/>
      <c r="K267" s="257"/>
      <c r="L267" s="262"/>
      <c r="M267" s="263"/>
      <c r="N267" s="264"/>
      <c r="O267" s="264"/>
      <c r="P267" s="264"/>
      <c r="Q267" s="264"/>
      <c r="R267" s="264"/>
      <c r="S267" s="264"/>
      <c r="T267" s="26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6" t="s">
        <v>168</v>
      </c>
      <c r="AU267" s="266" t="s">
        <v>162</v>
      </c>
      <c r="AV267" s="15" t="s">
        <v>161</v>
      </c>
      <c r="AW267" s="15" t="s">
        <v>35</v>
      </c>
      <c r="AX267" s="15" t="s">
        <v>82</v>
      </c>
      <c r="AY267" s="266" t="s">
        <v>152</v>
      </c>
    </row>
    <row r="268" s="2" customFormat="1" ht="33" customHeight="1">
      <c r="A268" s="41"/>
      <c r="B268" s="42"/>
      <c r="C268" s="215" t="s">
        <v>341</v>
      </c>
      <c r="D268" s="215" t="s">
        <v>156</v>
      </c>
      <c r="E268" s="216" t="s">
        <v>342</v>
      </c>
      <c r="F268" s="217" t="s">
        <v>343</v>
      </c>
      <c r="G268" s="218" t="s">
        <v>172</v>
      </c>
      <c r="H268" s="219">
        <v>414.92200000000003</v>
      </c>
      <c r="I268" s="220"/>
      <c r="J268" s="221">
        <f>ROUND(I268*H268,2)</f>
        <v>0</v>
      </c>
      <c r="K268" s="217" t="s">
        <v>160</v>
      </c>
      <c r="L268" s="47"/>
      <c r="M268" s="222" t="s">
        <v>19</v>
      </c>
      <c r="N268" s="223" t="s">
        <v>46</v>
      </c>
      <c r="O268" s="87"/>
      <c r="P268" s="224">
        <f>O268*H268</f>
        <v>0</v>
      </c>
      <c r="Q268" s="224">
        <v>0</v>
      </c>
      <c r="R268" s="224">
        <f>Q268*H268</f>
        <v>0</v>
      </c>
      <c r="S268" s="224">
        <v>0</v>
      </c>
      <c r="T268" s="225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26" t="s">
        <v>161</v>
      </c>
      <c r="AT268" s="226" t="s">
        <v>156</v>
      </c>
      <c r="AU268" s="226" t="s">
        <v>162</v>
      </c>
      <c r="AY268" s="20" t="s">
        <v>152</v>
      </c>
      <c r="BE268" s="227">
        <f>IF(N268="základní",J268,0)</f>
        <v>0</v>
      </c>
      <c r="BF268" s="227">
        <f>IF(N268="snížená",J268,0)</f>
        <v>0</v>
      </c>
      <c r="BG268" s="227">
        <f>IF(N268="zákl. přenesená",J268,0)</f>
        <v>0</v>
      </c>
      <c r="BH268" s="227">
        <f>IF(N268="sníž. přenesená",J268,0)</f>
        <v>0</v>
      </c>
      <c r="BI268" s="227">
        <f>IF(N268="nulová",J268,0)</f>
        <v>0</v>
      </c>
      <c r="BJ268" s="20" t="s">
        <v>82</v>
      </c>
      <c r="BK268" s="227">
        <f>ROUND(I268*H268,2)</f>
        <v>0</v>
      </c>
      <c r="BL268" s="20" t="s">
        <v>161</v>
      </c>
      <c r="BM268" s="226" t="s">
        <v>344</v>
      </c>
    </row>
    <row r="269" s="2" customFormat="1">
      <c r="A269" s="41"/>
      <c r="B269" s="42"/>
      <c r="C269" s="43"/>
      <c r="D269" s="228" t="s">
        <v>164</v>
      </c>
      <c r="E269" s="43"/>
      <c r="F269" s="229" t="s">
        <v>345</v>
      </c>
      <c r="G269" s="43"/>
      <c r="H269" s="43"/>
      <c r="I269" s="230"/>
      <c r="J269" s="43"/>
      <c r="K269" s="43"/>
      <c r="L269" s="47"/>
      <c r="M269" s="231"/>
      <c r="N269" s="232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164</v>
      </c>
      <c r="AU269" s="20" t="s">
        <v>162</v>
      </c>
    </row>
    <row r="270" s="2" customFormat="1">
      <c r="A270" s="41"/>
      <c r="B270" s="42"/>
      <c r="C270" s="43"/>
      <c r="D270" s="233" t="s">
        <v>166</v>
      </c>
      <c r="E270" s="43"/>
      <c r="F270" s="234" t="s">
        <v>346</v>
      </c>
      <c r="G270" s="43"/>
      <c r="H270" s="43"/>
      <c r="I270" s="230"/>
      <c r="J270" s="43"/>
      <c r="K270" s="43"/>
      <c r="L270" s="47"/>
      <c r="M270" s="231"/>
      <c r="N270" s="232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166</v>
      </c>
      <c r="AU270" s="20" t="s">
        <v>162</v>
      </c>
    </row>
    <row r="271" s="14" customFormat="1">
      <c r="A271" s="14"/>
      <c r="B271" s="246"/>
      <c r="C271" s="247"/>
      <c r="D271" s="228" t="s">
        <v>168</v>
      </c>
      <c r="E271" s="248" t="s">
        <v>19</v>
      </c>
      <c r="F271" s="249" t="s">
        <v>278</v>
      </c>
      <c r="G271" s="247"/>
      <c r="H271" s="248" t="s">
        <v>19</v>
      </c>
      <c r="I271" s="250"/>
      <c r="J271" s="247"/>
      <c r="K271" s="247"/>
      <c r="L271" s="251"/>
      <c r="M271" s="252"/>
      <c r="N271" s="253"/>
      <c r="O271" s="253"/>
      <c r="P271" s="253"/>
      <c r="Q271" s="253"/>
      <c r="R271" s="253"/>
      <c r="S271" s="253"/>
      <c r="T271" s="25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5" t="s">
        <v>168</v>
      </c>
      <c r="AU271" s="255" t="s">
        <v>162</v>
      </c>
      <c r="AV271" s="14" t="s">
        <v>82</v>
      </c>
      <c r="AW271" s="14" t="s">
        <v>35</v>
      </c>
      <c r="AX271" s="14" t="s">
        <v>75</v>
      </c>
      <c r="AY271" s="255" t="s">
        <v>152</v>
      </c>
    </row>
    <row r="272" s="13" customFormat="1">
      <c r="A272" s="13"/>
      <c r="B272" s="235"/>
      <c r="C272" s="236"/>
      <c r="D272" s="228" t="s">
        <v>168</v>
      </c>
      <c r="E272" s="237" t="s">
        <v>19</v>
      </c>
      <c r="F272" s="238" t="s">
        <v>321</v>
      </c>
      <c r="G272" s="236"/>
      <c r="H272" s="239">
        <v>29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5" t="s">
        <v>168</v>
      </c>
      <c r="AU272" s="245" t="s">
        <v>162</v>
      </c>
      <c r="AV272" s="13" t="s">
        <v>84</v>
      </c>
      <c r="AW272" s="13" t="s">
        <v>35</v>
      </c>
      <c r="AX272" s="13" t="s">
        <v>75</v>
      </c>
      <c r="AY272" s="245" t="s">
        <v>152</v>
      </c>
    </row>
    <row r="273" s="13" customFormat="1">
      <c r="A273" s="13"/>
      <c r="B273" s="235"/>
      <c r="C273" s="236"/>
      <c r="D273" s="228" t="s">
        <v>168</v>
      </c>
      <c r="E273" s="237" t="s">
        <v>19</v>
      </c>
      <c r="F273" s="238" t="s">
        <v>322</v>
      </c>
      <c r="G273" s="236"/>
      <c r="H273" s="239">
        <v>2.7000000000000002</v>
      </c>
      <c r="I273" s="240"/>
      <c r="J273" s="236"/>
      <c r="K273" s="236"/>
      <c r="L273" s="241"/>
      <c r="M273" s="242"/>
      <c r="N273" s="243"/>
      <c r="O273" s="243"/>
      <c r="P273" s="243"/>
      <c r="Q273" s="243"/>
      <c r="R273" s="243"/>
      <c r="S273" s="243"/>
      <c r="T273" s="24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5" t="s">
        <v>168</v>
      </c>
      <c r="AU273" s="245" t="s">
        <v>162</v>
      </c>
      <c r="AV273" s="13" t="s">
        <v>84</v>
      </c>
      <c r="AW273" s="13" t="s">
        <v>35</v>
      </c>
      <c r="AX273" s="13" t="s">
        <v>75</v>
      </c>
      <c r="AY273" s="245" t="s">
        <v>152</v>
      </c>
    </row>
    <row r="274" s="13" customFormat="1">
      <c r="A274" s="13"/>
      <c r="B274" s="235"/>
      <c r="C274" s="236"/>
      <c r="D274" s="228" t="s">
        <v>168</v>
      </c>
      <c r="E274" s="237" t="s">
        <v>19</v>
      </c>
      <c r="F274" s="238" t="s">
        <v>323</v>
      </c>
      <c r="G274" s="236"/>
      <c r="H274" s="239">
        <v>171.18000000000001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5" t="s">
        <v>168</v>
      </c>
      <c r="AU274" s="245" t="s">
        <v>162</v>
      </c>
      <c r="AV274" s="13" t="s">
        <v>84</v>
      </c>
      <c r="AW274" s="13" t="s">
        <v>35</v>
      </c>
      <c r="AX274" s="13" t="s">
        <v>75</v>
      </c>
      <c r="AY274" s="245" t="s">
        <v>152</v>
      </c>
    </row>
    <row r="275" s="14" customFormat="1">
      <c r="A275" s="14"/>
      <c r="B275" s="246"/>
      <c r="C275" s="247"/>
      <c r="D275" s="228" t="s">
        <v>168</v>
      </c>
      <c r="E275" s="248" t="s">
        <v>19</v>
      </c>
      <c r="F275" s="249" t="s">
        <v>324</v>
      </c>
      <c r="G275" s="247"/>
      <c r="H275" s="248" t="s">
        <v>19</v>
      </c>
      <c r="I275" s="250"/>
      <c r="J275" s="247"/>
      <c r="K275" s="247"/>
      <c r="L275" s="251"/>
      <c r="M275" s="252"/>
      <c r="N275" s="253"/>
      <c r="O275" s="253"/>
      <c r="P275" s="253"/>
      <c r="Q275" s="253"/>
      <c r="R275" s="253"/>
      <c r="S275" s="253"/>
      <c r="T275" s="25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5" t="s">
        <v>168</v>
      </c>
      <c r="AU275" s="255" t="s">
        <v>162</v>
      </c>
      <c r="AV275" s="14" t="s">
        <v>82</v>
      </c>
      <c r="AW275" s="14" t="s">
        <v>35</v>
      </c>
      <c r="AX275" s="14" t="s">
        <v>75</v>
      </c>
      <c r="AY275" s="255" t="s">
        <v>152</v>
      </c>
    </row>
    <row r="276" s="13" customFormat="1">
      <c r="A276" s="13"/>
      <c r="B276" s="235"/>
      <c r="C276" s="236"/>
      <c r="D276" s="228" t="s">
        <v>168</v>
      </c>
      <c r="E276" s="237" t="s">
        <v>19</v>
      </c>
      <c r="F276" s="238" t="s">
        <v>325</v>
      </c>
      <c r="G276" s="236"/>
      <c r="H276" s="239">
        <v>0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168</v>
      </c>
      <c r="AU276" s="245" t="s">
        <v>162</v>
      </c>
      <c r="AV276" s="13" t="s">
        <v>84</v>
      </c>
      <c r="AW276" s="13" t="s">
        <v>35</v>
      </c>
      <c r="AX276" s="13" t="s">
        <v>75</v>
      </c>
      <c r="AY276" s="245" t="s">
        <v>152</v>
      </c>
    </row>
    <row r="277" s="13" customFormat="1">
      <c r="A277" s="13"/>
      <c r="B277" s="235"/>
      <c r="C277" s="236"/>
      <c r="D277" s="228" t="s">
        <v>168</v>
      </c>
      <c r="E277" s="237" t="s">
        <v>19</v>
      </c>
      <c r="F277" s="238" t="s">
        <v>326</v>
      </c>
      <c r="G277" s="236"/>
      <c r="H277" s="239">
        <v>-6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5" t="s">
        <v>168</v>
      </c>
      <c r="AU277" s="245" t="s">
        <v>162</v>
      </c>
      <c r="AV277" s="13" t="s">
        <v>84</v>
      </c>
      <c r="AW277" s="13" t="s">
        <v>35</v>
      </c>
      <c r="AX277" s="13" t="s">
        <v>75</v>
      </c>
      <c r="AY277" s="245" t="s">
        <v>152</v>
      </c>
    </row>
    <row r="278" s="13" customFormat="1">
      <c r="A278" s="13"/>
      <c r="B278" s="235"/>
      <c r="C278" s="236"/>
      <c r="D278" s="228" t="s">
        <v>168</v>
      </c>
      <c r="E278" s="237" t="s">
        <v>19</v>
      </c>
      <c r="F278" s="238" t="s">
        <v>327</v>
      </c>
      <c r="G278" s="236"/>
      <c r="H278" s="239">
        <v>-4.5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5" t="s">
        <v>168</v>
      </c>
      <c r="AU278" s="245" t="s">
        <v>162</v>
      </c>
      <c r="AV278" s="13" t="s">
        <v>84</v>
      </c>
      <c r="AW278" s="13" t="s">
        <v>35</v>
      </c>
      <c r="AX278" s="13" t="s">
        <v>75</v>
      </c>
      <c r="AY278" s="245" t="s">
        <v>152</v>
      </c>
    </row>
    <row r="279" s="13" customFormat="1">
      <c r="A279" s="13"/>
      <c r="B279" s="235"/>
      <c r="C279" s="236"/>
      <c r="D279" s="228" t="s">
        <v>168</v>
      </c>
      <c r="E279" s="237" t="s">
        <v>19</v>
      </c>
      <c r="F279" s="238" t="s">
        <v>306</v>
      </c>
      <c r="G279" s="236"/>
      <c r="H279" s="239">
        <v>26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5" t="s">
        <v>168</v>
      </c>
      <c r="AU279" s="245" t="s">
        <v>162</v>
      </c>
      <c r="AV279" s="13" t="s">
        <v>84</v>
      </c>
      <c r="AW279" s="13" t="s">
        <v>35</v>
      </c>
      <c r="AX279" s="13" t="s">
        <v>75</v>
      </c>
      <c r="AY279" s="245" t="s">
        <v>152</v>
      </c>
    </row>
    <row r="280" s="15" customFormat="1">
      <c r="A280" s="15"/>
      <c r="B280" s="256"/>
      <c r="C280" s="257"/>
      <c r="D280" s="228" t="s">
        <v>168</v>
      </c>
      <c r="E280" s="258" t="s">
        <v>19</v>
      </c>
      <c r="F280" s="259" t="s">
        <v>203</v>
      </c>
      <c r="G280" s="257"/>
      <c r="H280" s="260">
        <v>218.38</v>
      </c>
      <c r="I280" s="261"/>
      <c r="J280" s="257"/>
      <c r="K280" s="257"/>
      <c r="L280" s="262"/>
      <c r="M280" s="263"/>
      <c r="N280" s="264"/>
      <c r="O280" s="264"/>
      <c r="P280" s="264"/>
      <c r="Q280" s="264"/>
      <c r="R280" s="264"/>
      <c r="S280" s="264"/>
      <c r="T280" s="26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6" t="s">
        <v>168</v>
      </c>
      <c r="AU280" s="266" t="s">
        <v>162</v>
      </c>
      <c r="AV280" s="15" t="s">
        <v>161</v>
      </c>
      <c r="AW280" s="15" t="s">
        <v>35</v>
      </c>
      <c r="AX280" s="15" t="s">
        <v>82</v>
      </c>
      <c r="AY280" s="266" t="s">
        <v>152</v>
      </c>
    </row>
    <row r="281" s="13" customFormat="1">
      <c r="A281" s="13"/>
      <c r="B281" s="235"/>
      <c r="C281" s="236"/>
      <c r="D281" s="228" t="s">
        <v>168</v>
      </c>
      <c r="E281" s="236"/>
      <c r="F281" s="238" t="s">
        <v>347</v>
      </c>
      <c r="G281" s="236"/>
      <c r="H281" s="239">
        <v>414.92200000000003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5" t="s">
        <v>168</v>
      </c>
      <c r="AU281" s="245" t="s">
        <v>162</v>
      </c>
      <c r="AV281" s="13" t="s">
        <v>84</v>
      </c>
      <c r="AW281" s="13" t="s">
        <v>4</v>
      </c>
      <c r="AX281" s="13" t="s">
        <v>82</v>
      </c>
      <c r="AY281" s="245" t="s">
        <v>152</v>
      </c>
    </row>
    <row r="282" s="2" customFormat="1" ht="16.5" customHeight="1">
      <c r="A282" s="41"/>
      <c r="B282" s="42"/>
      <c r="C282" s="215" t="s">
        <v>348</v>
      </c>
      <c r="D282" s="215" t="s">
        <v>156</v>
      </c>
      <c r="E282" s="216" t="s">
        <v>349</v>
      </c>
      <c r="F282" s="217" t="s">
        <v>350</v>
      </c>
      <c r="G282" s="218" t="s">
        <v>283</v>
      </c>
      <c r="H282" s="219">
        <v>228.88</v>
      </c>
      <c r="I282" s="220"/>
      <c r="J282" s="221">
        <f>ROUND(I282*H282,2)</f>
        <v>0</v>
      </c>
      <c r="K282" s="217" t="s">
        <v>160</v>
      </c>
      <c r="L282" s="47"/>
      <c r="M282" s="222" t="s">
        <v>19</v>
      </c>
      <c r="N282" s="223" t="s">
        <v>46</v>
      </c>
      <c r="O282" s="87"/>
      <c r="P282" s="224">
        <f>O282*H282</f>
        <v>0</v>
      </c>
      <c r="Q282" s="224">
        <v>0</v>
      </c>
      <c r="R282" s="224">
        <f>Q282*H282</f>
        <v>0</v>
      </c>
      <c r="S282" s="224">
        <v>0</v>
      </c>
      <c r="T282" s="225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26" t="s">
        <v>161</v>
      </c>
      <c r="AT282" s="226" t="s">
        <v>156</v>
      </c>
      <c r="AU282" s="226" t="s">
        <v>162</v>
      </c>
      <c r="AY282" s="20" t="s">
        <v>152</v>
      </c>
      <c r="BE282" s="227">
        <f>IF(N282="základní",J282,0)</f>
        <v>0</v>
      </c>
      <c r="BF282" s="227">
        <f>IF(N282="snížená",J282,0)</f>
        <v>0</v>
      </c>
      <c r="BG282" s="227">
        <f>IF(N282="zákl. přenesená",J282,0)</f>
        <v>0</v>
      </c>
      <c r="BH282" s="227">
        <f>IF(N282="sníž. přenesená",J282,0)</f>
        <v>0</v>
      </c>
      <c r="BI282" s="227">
        <f>IF(N282="nulová",J282,0)</f>
        <v>0</v>
      </c>
      <c r="BJ282" s="20" t="s">
        <v>82</v>
      </c>
      <c r="BK282" s="227">
        <f>ROUND(I282*H282,2)</f>
        <v>0</v>
      </c>
      <c r="BL282" s="20" t="s">
        <v>161</v>
      </c>
      <c r="BM282" s="226" t="s">
        <v>351</v>
      </c>
    </row>
    <row r="283" s="2" customFormat="1">
      <c r="A283" s="41"/>
      <c r="B283" s="42"/>
      <c r="C283" s="43"/>
      <c r="D283" s="228" t="s">
        <v>164</v>
      </c>
      <c r="E283" s="43"/>
      <c r="F283" s="229" t="s">
        <v>352</v>
      </c>
      <c r="G283" s="43"/>
      <c r="H283" s="43"/>
      <c r="I283" s="230"/>
      <c r="J283" s="43"/>
      <c r="K283" s="43"/>
      <c r="L283" s="47"/>
      <c r="M283" s="231"/>
      <c r="N283" s="232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164</v>
      </c>
      <c r="AU283" s="20" t="s">
        <v>162</v>
      </c>
    </row>
    <row r="284" s="2" customFormat="1">
      <c r="A284" s="41"/>
      <c r="B284" s="42"/>
      <c r="C284" s="43"/>
      <c r="D284" s="233" t="s">
        <v>166</v>
      </c>
      <c r="E284" s="43"/>
      <c r="F284" s="234" t="s">
        <v>353</v>
      </c>
      <c r="G284" s="43"/>
      <c r="H284" s="43"/>
      <c r="I284" s="230"/>
      <c r="J284" s="43"/>
      <c r="K284" s="43"/>
      <c r="L284" s="47"/>
      <c r="M284" s="231"/>
      <c r="N284" s="232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166</v>
      </c>
      <c r="AU284" s="20" t="s">
        <v>162</v>
      </c>
    </row>
    <row r="285" s="14" customFormat="1">
      <c r="A285" s="14"/>
      <c r="B285" s="246"/>
      <c r="C285" s="247"/>
      <c r="D285" s="228" t="s">
        <v>168</v>
      </c>
      <c r="E285" s="248" t="s">
        <v>19</v>
      </c>
      <c r="F285" s="249" t="s">
        <v>278</v>
      </c>
      <c r="G285" s="247"/>
      <c r="H285" s="248" t="s">
        <v>19</v>
      </c>
      <c r="I285" s="250"/>
      <c r="J285" s="247"/>
      <c r="K285" s="247"/>
      <c r="L285" s="251"/>
      <c r="M285" s="252"/>
      <c r="N285" s="253"/>
      <c r="O285" s="253"/>
      <c r="P285" s="253"/>
      <c r="Q285" s="253"/>
      <c r="R285" s="253"/>
      <c r="S285" s="253"/>
      <c r="T285" s="25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5" t="s">
        <v>168</v>
      </c>
      <c r="AU285" s="255" t="s">
        <v>162</v>
      </c>
      <c r="AV285" s="14" t="s">
        <v>82</v>
      </c>
      <c r="AW285" s="14" t="s">
        <v>35</v>
      </c>
      <c r="AX285" s="14" t="s">
        <v>75</v>
      </c>
      <c r="AY285" s="255" t="s">
        <v>152</v>
      </c>
    </row>
    <row r="286" s="13" customFormat="1">
      <c r="A286" s="13"/>
      <c r="B286" s="235"/>
      <c r="C286" s="236"/>
      <c r="D286" s="228" t="s">
        <v>168</v>
      </c>
      <c r="E286" s="237" t="s">
        <v>19</v>
      </c>
      <c r="F286" s="238" t="s">
        <v>321</v>
      </c>
      <c r="G286" s="236"/>
      <c r="H286" s="239">
        <v>29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168</v>
      </c>
      <c r="AU286" s="245" t="s">
        <v>162</v>
      </c>
      <c r="AV286" s="13" t="s">
        <v>84</v>
      </c>
      <c r="AW286" s="13" t="s">
        <v>35</v>
      </c>
      <c r="AX286" s="13" t="s">
        <v>75</v>
      </c>
      <c r="AY286" s="245" t="s">
        <v>152</v>
      </c>
    </row>
    <row r="287" s="13" customFormat="1">
      <c r="A287" s="13"/>
      <c r="B287" s="235"/>
      <c r="C287" s="236"/>
      <c r="D287" s="228" t="s">
        <v>168</v>
      </c>
      <c r="E287" s="237" t="s">
        <v>19</v>
      </c>
      <c r="F287" s="238" t="s">
        <v>322</v>
      </c>
      <c r="G287" s="236"/>
      <c r="H287" s="239">
        <v>2.7000000000000002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5" t="s">
        <v>168</v>
      </c>
      <c r="AU287" s="245" t="s">
        <v>162</v>
      </c>
      <c r="AV287" s="13" t="s">
        <v>84</v>
      </c>
      <c r="AW287" s="13" t="s">
        <v>35</v>
      </c>
      <c r="AX287" s="13" t="s">
        <v>75</v>
      </c>
      <c r="AY287" s="245" t="s">
        <v>152</v>
      </c>
    </row>
    <row r="288" s="13" customFormat="1">
      <c r="A288" s="13"/>
      <c r="B288" s="235"/>
      <c r="C288" s="236"/>
      <c r="D288" s="228" t="s">
        <v>168</v>
      </c>
      <c r="E288" s="237" t="s">
        <v>19</v>
      </c>
      <c r="F288" s="238" t="s">
        <v>323</v>
      </c>
      <c r="G288" s="236"/>
      <c r="H288" s="239">
        <v>171.18000000000001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5" t="s">
        <v>168</v>
      </c>
      <c r="AU288" s="245" t="s">
        <v>162</v>
      </c>
      <c r="AV288" s="13" t="s">
        <v>84</v>
      </c>
      <c r="AW288" s="13" t="s">
        <v>35</v>
      </c>
      <c r="AX288" s="13" t="s">
        <v>75</v>
      </c>
      <c r="AY288" s="245" t="s">
        <v>152</v>
      </c>
    </row>
    <row r="289" s="14" customFormat="1">
      <c r="A289" s="14"/>
      <c r="B289" s="246"/>
      <c r="C289" s="247"/>
      <c r="D289" s="228" t="s">
        <v>168</v>
      </c>
      <c r="E289" s="248" t="s">
        <v>19</v>
      </c>
      <c r="F289" s="249" t="s">
        <v>324</v>
      </c>
      <c r="G289" s="247"/>
      <c r="H289" s="248" t="s">
        <v>19</v>
      </c>
      <c r="I289" s="250"/>
      <c r="J289" s="247"/>
      <c r="K289" s="247"/>
      <c r="L289" s="251"/>
      <c r="M289" s="252"/>
      <c r="N289" s="253"/>
      <c r="O289" s="253"/>
      <c r="P289" s="253"/>
      <c r="Q289" s="253"/>
      <c r="R289" s="253"/>
      <c r="S289" s="253"/>
      <c r="T289" s="25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5" t="s">
        <v>168</v>
      </c>
      <c r="AU289" s="255" t="s">
        <v>162</v>
      </c>
      <c r="AV289" s="14" t="s">
        <v>82</v>
      </c>
      <c r="AW289" s="14" t="s">
        <v>35</v>
      </c>
      <c r="AX289" s="14" t="s">
        <v>75</v>
      </c>
      <c r="AY289" s="255" t="s">
        <v>152</v>
      </c>
    </row>
    <row r="290" s="13" customFormat="1">
      <c r="A290" s="13"/>
      <c r="B290" s="235"/>
      <c r="C290" s="236"/>
      <c r="D290" s="228" t="s">
        <v>168</v>
      </c>
      <c r="E290" s="237" t="s">
        <v>19</v>
      </c>
      <c r="F290" s="238" t="s">
        <v>325</v>
      </c>
      <c r="G290" s="236"/>
      <c r="H290" s="239">
        <v>0</v>
      </c>
      <c r="I290" s="240"/>
      <c r="J290" s="236"/>
      <c r="K290" s="236"/>
      <c r="L290" s="241"/>
      <c r="M290" s="242"/>
      <c r="N290" s="243"/>
      <c r="O290" s="243"/>
      <c r="P290" s="243"/>
      <c r="Q290" s="243"/>
      <c r="R290" s="243"/>
      <c r="S290" s="243"/>
      <c r="T290" s="24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5" t="s">
        <v>168</v>
      </c>
      <c r="AU290" s="245" t="s">
        <v>162</v>
      </c>
      <c r="AV290" s="13" t="s">
        <v>84</v>
      </c>
      <c r="AW290" s="13" t="s">
        <v>35</v>
      </c>
      <c r="AX290" s="13" t="s">
        <v>75</v>
      </c>
      <c r="AY290" s="245" t="s">
        <v>152</v>
      </c>
    </row>
    <row r="291" s="13" customFormat="1">
      <c r="A291" s="13"/>
      <c r="B291" s="235"/>
      <c r="C291" s="236"/>
      <c r="D291" s="228" t="s">
        <v>168</v>
      </c>
      <c r="E291" s="237" t="s">
        <v>19</v>
      </c>
      <c r="F291" s="238" t="s">
        <v>306</v>
      </c>
      <c r="G291" s="236"/>
      <c r="H291" s="239">
        <v>26</v>
      </c>
      <c r="I291" s="240"/>
      <c r="J291" s="236"/>
      <c r="K291" s="236"/>
      <c r="L291" s="241"/>
      <c r="M291" s="242"/>
      <c r="N291" s="243"/>
      <c r="O291" s="243"/>
      <c r="P291" s="243"/>
      <c r="Q291" s="243"/>
      <c r="R291" s="243"/>
      <c r="S291" s="243"/>
      <c r="T291" s="24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5" t="s">
        <v>168</v>
      </c>
      <c r="AU291" s="245" t="s">
        <v>162</v>
      </c>
      <c r="AV291" s="13" t="s">
        <v>84</v>
      </c>
      <c r="AW291" s="13" t="s">
        <v>35</v>
      </c>
      <c r="AX291" s="13" t="s">
        <v>75</v>
      </c>
      <c r="AY291" s="245" t="s">
        <v>152</v>
      </c>
    </row>
    <row r="292" s="15" customFormat="1">
      <c r="A292" s="15"/>
      <c r="B292" s="256"/>
      <c r="C292" s="257"/>
      <c r="D292" s="228" t="s">
        <v>168</v>
      </c>
      <c r="E292" s="258" t="s">
        <v>19</v>
      </c>
      <c r="F292" s="259" t="s">
        <v>203</v>
      </c>
      <c r="G292" s="257"/>
      <c r="H292" s="260">
        <v>228.88</v>
      </c>
      <c r="I292" s="261"/>
      <c r="J292" s="257"/>
      <c r="K292" s="257"/>
      <c r="L292" s="262"/>
      <c r="M292" s="263"/>
      <c r="N292" s="264"/>
      <c r="O292" s="264"/>
      <c r="P292" s="264"/>
      <c r="Q292" s="264"/>
      <c r="R292" s="264"/>
      <c r="S292" s="264"/>
      <c r="T292" s="26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6" t="s">
        <v>168</v>
      </c>
      <c r="AU292" s="266" t="s">
        <v>162</v>
      </c>
      <c r="AV292" s="15" t="s">
        <v>161</v>
      </c>
      <c r="AW292" s="15" t="s">
        <v>35</v>
      </c>
      <c r="AX292" s="15" t="s">
        <v>82</v>
      </c>
      <c r="AY292" s="266" t="s">
        <v>152</v>
      </c>
    </row>
    <row r="293" s="12" customFormat="1" ht="20.88" customHeight="1">
      <c r="A293" s="12"/>
      <c r="B293" s="199"/>
      <c r="C293" s="200"/>
      <c r="D293" s="201" t="s">
        <v>74</v>
      </c>
      <c r="E293" s="213" t="s">
        <v>354</v>
      </c>
      <c r="F293" s="213" t="s">
        <v>355</v>
      </c>
      <c r="G293" s="200"/>
      <c r="H293" s="200"/>
      <c r="I293" s="203"/>
      <c r="J293" s="214">
        <f>BK293</f>
        <v>0</v>
      </c>
      <c r="K293" s="200"/>
      <c r="L293" s="205"/>
      <c r="M293" s="206"/>
      <c r="N293" s="207"/>
      <c r="O293" s="207"/>
      <c r="P293" s="208">
        <f>SUM(P294:P313)</f>
        <v>0</v>
      </c>
      <c r="Q293" s="207"/>
      <c r="R293" s="208">
        <f>SUM(R294:R313)</f>
        <v>0.00027</v>
      </c>
      <c r="S293" s="207"/>
      <c r="T293" s="209">
        <f>SUM(T294:T313)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0" t="s">
        <v>82</v>
      </c>
      <c r="AT293" s="211" t="s">
        <v>74</v>
      </c>
      <c r="AU293" s="211" t="s">
        <v>84</v>
      </c>
      <c r="AY293" s="210" t="s">
        <v>152</v>
      </c>
      <c r="BK293" s="212">
        <f>SUM(BK294:BK313)</f>
        <v>0</v>
      </c>
    </row>
    <row r="294" s="2" customFormat="1" ht="24.15" customHeight="1">
      <c r="A294" s="41"/>
      <c r="B294" s="42"/>
      <c r="C294" s="215" t="s">
        <v>356</v>
      </c>
      <c r="D294" s="215" t="s">
        <v>156</v>
      </c>
      <c r="E294" s="216" t="s">
        <v>357</v>
      </c>
      <c r="F294" s="217" t="s">
        <v>358</v>
      </c>
      <c r="G294" s="218" t="s">
        <v>359</v>
      </c>
      <c r="H294" s="219">
        <v>3</v>
      </c>
      <c r="I294" s="220"/>
      <c r="J294" s="221">
        <f>ROUND(I294*H294,2)</f>
        <v>0</v>
      </c>
      <c r="K294" s="217" t="s">
        <v>160</v>
      </c>
      <c r="L294" s="47"/>
      <c r="M294" s="222" t="s">
        <v>19</v>
      </c>
      <c r="N294" s="223" t="s">
        <v>46</v>
      </c>
      <c r="O294" s="87"/>
      <c r="P294" s="224">
        <f>O294*H294</f>
        <v>0</v>
      </c>
      <c r="Q294" s="224">
        <v>0</v>
      </c>
      <c r="R294" s="224">
        <f>Q294*H294</f>
        <v>0</v>
      </c>
      <c r="S294" s="224">
        <v>0</v>
      </c>
      <c r="T294" s="225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26" t="s">
        <v>161</v>
      </c>
      <c r="AT294" s="226" t="s">
        <v>156</v>
      </c>
      <c r="AU294" s="226" t="s">
        <v>162</v>
      </c>
      <c r="AY294" s="20" t="s">
        <v>152</v>
      </c>
      <c r="BE294" s="227">
        <f>IF(N294="základní",J294,0)</f>
        <v>0</v>
      </c>
      <c r="BF294" s="227">
        <f>IF(N294="snížená",J294,0)</f>
        <v>0</v>
      </c>
      <c r="BG294" s="227">
        <f>IF(N294="zákl. přenesená",J294,0)</f>
        <v>0</v>
      </c>
      <c r="BH294" s="227">
        <f>IF(N294="sníž. přenesená",J294,0)</f>
        <v>0</v>
      </c>
      <c r="BI294" s="227">
        <f>IF(N294="nulová",J294,0)</f>
        <v>0</v>
      </c>
      <c r="BJ294" s="20" t="s">
        <v>82</v>
      </c>
      <c r="BK294" s="227">
        <f>ROUND(I294*H294,2)</f>
        <v>0</v>
      </c>
      <c r="BL294" s="20" t="s">
        <v>161</v>
      </c>
      <c r="BM294" s="226" t="s">
        <v>360</v>
      </c>
    </row>
    <row r="295" s="2" customFormat="1">
      <c r="A295" s="41"/>
      <c r="B295" s="42"/>
      <c r="C295" s="43"/>
      <c r="D295" s="228" t="s">
        <v>164</v>
      </c>
      <c r="E295" s="43"/>
      <c r="F295" s="229" t="s">
        <v>361</v>
      </c>
      <c r="G295" s="43"/>
      <c r="H295" s="43"/>
      <c r="I295" s="230"/>
      <c r="J295" s="43"/>
      <c r="K295" s="43"/>
      <c r="L295" s="47"/>
      <c r="M295" s="231"/>
      <c r="N295" s="232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164</v>
      </c>
      <c r="AU295" s="20" t="s">
        <v>162</v>
      </c>
    </row>
    <row r="296" s="2" customFormat="1">
      <c r="A296" s="41"/>
      <c r="B296" s="42"/>
      <c r="C296" s="43"/>
      <c r="D296" s="233" t="s">
        <v>166</v>
      </c>
      <c r="E296" s="43"/>
      <c r="F296" s="234" t="s">
        <v>362</v>
      </c>
      <c r="G296" s="43"/>
      <c r="H296" s="43"/>
      <c r="I296" s="230"/>
      <c r="J296" s="43"/>
      <c r="K296" s="43"/>
      <c r="L296" s="47"/>
      <c r="M296" s="231"/>
      <c r="N296" s="232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166</v>
      </c>
      <c r="AU296" s="20" t="s">
        <v>162</v>
      </c>
    </row>
    <row r="297" s="14" customFormat="1">
      <c r="A297" s="14"/>
      <c r="B297" s="246"/>
      <c r="C297" s="247"/>
      <c r="D297" s="228" t="s">
        <v>168</v>
      </c>
      <c r="E297" s="248" t="s">
        <v>19</v>
      </c>
      <c r="F297" s="249" t="s">
        <v>363</v>
      </c>
      <c r="G297" s="247"/>
      <c r="H297" s="248" t="s">
        <v>19</v>
      </c>
      <c r="I297" s="250"/>
      <c r="J297" s="247"/>
      <c r="K297" s="247"/>
      <c r="L297" s="251"/>
      <c r="M297" s="252"/>
      <c r="N297" s="253"/>
      <c r="O297" s="253"/>
      <c r="P297" s="253"/>
      <c r="Q297" s="253"/>
      <c r="R297" s="253"/>
      <c r="S297" s="253"/>
      <c r="T297" s="25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5" t="s">
        <v>168</v>
      </c>
      <c r="AU297" s="255" t="s">
        <v>162</v>
      </c>
      <c r="AV297" s="14" t="s">
        <v>82</v>
      </c>
      <c r="AW297" s="14" t="s">
        <v>35</v>
      </c>
      <c r="AX297" s="14" t="s">
        <v>75</v>
      </c>
      <c r="AY297" s="255" t="s">
        <v>152</v>
      </c>
    </row>
    <row r="298" s="13" customFormat="1">
      <c r="A298" s="13"/>
      <c r="B298" s="235"/>
      <c r="C298" s="236"/>
      <c r="D298" s="228" t="s">
        <v>168</v>
      </c>
      <c r="E298" s="237" t="s">
        <v>19</v>
      </c>
      <c r="F298" s="238" t="s">
        <v>364</v>
      </c>
      <c r="G298" s="236"/>
      <c r="H298" s="239">
        <v>3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5" t="s">
        <v>168</v>
      </c>
      <c r="AU298" s="245" t="s">
        <v>162</v>
      </c>
      <c r="AV298" s="13" t="s">
        <v>84</v>
      </c>
      <c r="AW298" s="13" t="s">
        <v>35</v>
      </c>
      <c r="AX298" s="13" t="s">
        <v>82</v>
      </c>
      <c r="AY298" s="245" t="s">
        <v>152</v>
      </c>
    </row>
    <row r="299" s="2" customFormat="1" ht="37.8" customHeight="1">
      <c r="A299" s="41"/>
      <c r="B299" s="42"/>
      <c r="C299" s="215" t="s">
        <v>365</v>
      </c>
      <c r="D299" s="215" t="s">
        <v>156</v>
      </c>
      <c r="E299" s="216" t="s">
        <v>366</v>
      </c>
      <c r="F299" s="217" t="s">
        <v>367</v>
      </c>
      <c r="G299" s="218" t="s">
        <v>159</v>
      </c>
      <c r="H299" s="219">
        <v>3</v>
      </c>
      <c r="I299" s="220"/>
      <c r="J299" s="221">
        <f>ROUND(I299*H299,2)</f>
        <v>0</v>
      </c>
      <c r="K299" s="217" t="s">
        <v>160</v>
      </c>
      <c r="L299" s="47"/>
      <c r="M299" s="222" t="s">
        <v>19</v>
      </c>
      <c r="N299" s="223" t="s">
        <v>46</v>
      </c>
      <c r="O299" s="87"/>
      <c r="P299" s="224">
        <f>O299*H299</f>
        <v>0</v>
      </c>
      <c r="Q299" s="224">
        <v>0</v>
      </c>
      <c r="R299" s="224">
        <f>Q299*H299</f>
        <v>0</v>
      </c>
      <c r="S299" s="224">
        <v>0</v>
      </c>
      <c r="T299" s="225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26" t="s">
        <v>161</v>
      </c>
      <c r="AT299" s="226" t="s">
        <v>156</v>
      </c>
      <c r="AU299" s="226" t="s">
        <v>162</v>
      </c>
      <c r="AY299" s="20" t="s">
        <v>152</v>
      </c>
      <c r="BE299" s="227">
        <f>IF(N299="základní",J299,0)</f>
        <v>0</v>
      </c>
      <c r="BF299" s="227">
        <f>IF(N299="snížená",J299,0)</f>
        <v>0</v>
      </c>
      <c r="BG299" s="227">
        <f>IF(N299="zákl. přenesená",J299,0)</f>
        <v>0</v>
      </c>
      <c r="BH299" s="227">
        <f>IF(N299="sníž. přenesená",J299,0)</f>
        <v>0</v>
      </c>
      <c r="BI299" s="227">
        <f>IF(N299="nulová",J299,0)</f>
        <v>0</v>
      </c>
      <c r="BJ299" s="20" t="s">
        <v>82</v>
      </c>
      <c r="BK299" s="227">
        <f>ROUND(I299*H299,2)</f>
        <v>0</v>
      </c>
      <c r="BL299" s="20" t="s">
        <v>161</v>
      </c>
      <c r="BM299" s="226" t="s">
        <v>368</v>
      </c>
    </row>
    <row r="300" s="2" customFormat="1">
      <c r="A300" s="41"/>
      <c r="B300" s="42"/>
      <c r="C300" s="43"/>
      <c r="D300" s="228" t="s">
        <v>164</v>
      </c>
      <c r="E300" s="43"/>
      <c r="F300" s="229" t="s">
        <v>369</v>
      </c>
      <c r="G300" s="43"/>
      <c r="H300" s="43"/>
      <c r="I300" s="230"/>
      <c r="J300" s="43"/>
      <c r="K300" s="43"/>
      <c r="L300" s="47"/>
      <c r="M300" s="231"/>
      <c r="N300" s="232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164</v>
      </c>
      <c r="AU300" s="20" t="s">
        <v>162</v>
      </c>
    </row>
    <row r="301" s="2" customFormat="1">
      <c r="A301" s="41"/>
      <c r="B301" s="42"/>
      <c r="C301" s="43"/>
      <c r="D301" s="233" t="s">
        <v>166</v>
      </c>
      <c r="E301" s="43"/>
      <c r="F301" s="234" t="s">
        <v>370</v>
      </c>
      <c r="G301" s="43"/>
      <c r="H301" s="43"/>
      <c r="I301" s="230"/>
      <c r="J301" s="43"/>
      <c r="K301" s="43"/>
      <c r="L301" s="47"/>
      <c r="M301" s="231"/>
      <c r="N301" s="232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166</v>
      </c>
      <c r="AU301" s="20" t="s">
        <v>162</v>
      </c>
    </row>
    <row r="302" s="14" customFormat="1">
      <c r="A302" s="14"/>
      <c r="B302" s="246"/>
      <c r="C302" s="247"/>
      <c r="D302" s="228" t="s">
        <v>168</v>
      </c>
      <c r="E302" s="248" t="s">
        <v>19</v>
      </c>
      <c r="F302" s="249" t="s">
        <v>363</v>
      </c>
      <c r="G302" s="247"/>
      <c r="H302" s="248" t="s">
        <v>19</v>
      </c>
      <c r="I302" s="250"/>
      <c r="J302" s="247"/>
      <c r="K302" s="247"/>
      <c r="L302" s="251"/>
      <c r="M302" s="252"/>
      <c r="N302" s="253"/>
      <c r="O302" s="253"/>
      <c r="P302" s="253"/>
      <c r="Q302" s="253"/>
      <c r="R302" s="253"/>
      <c r="S302" s="253"/>
      <c r="T302" s="25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5" t="s">
        <v>168</v>
      </c>
      <c r="AU302" s="255" t="s">
        <v>162</v>
      </c>
      <c r="AV302" s="14" t="s">
        <v>82</v>
      </c>
      <c r="AW302" s="14" t="s">
        <v>35</v>
      </c>
      <c r="AX302" s="14" t="s">
        <v>75</v>
      </c>
      <c r="AY302" s="255" t="s">
        <v>152</v>
      </c>
    </row>
    <row r="303" s="13" customFormat="1">
      <c r="A303" s="13"/>
      <c r="B303" s="235"/>
      <c r="C303" s="236"/>
      <c r="D303" s="228" t="s">
        <v>168</v>
      </c>
      <c r="E303" s="237" t="s">
        <v>19</v>
      </c>
      <c r="F303" s="238" t="s">
        <v>371</v>
      </c>
      <c r="G303" s="236"/>
      <c r="H303" s="239">
        <v>3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5" t="s">
        <v>168</v>
      </c>
      <c r="AU303" s="245" t="s">
        <v>162</v>
      </c>
      <c r="AV303" s="13" t="s">
        <v>84</v>
      </c>
      <c r="AW303" s="13" t="s">
        <v>35</v>
      </c>
      <c r="AX303" s="13" t="s">
        <v>82</v>
      </c>
      <c r="AY303" s="245" t="s">
        <v>152</v>
      </c>
    </row>
    <row r="304" s="2" customFormat="1" ht="16.5" customHeight="1">
      <c r="A304" s="41"/>
      <c r="B304" s="42"/>
      <c r="C304" s="215" t="s">
        <v>372</v>
      </c>
      <c r="D304" s="215" t="s">
        <v>156</v>
      </c>
      <c r="E304" s="216" t="s">
        <v>373</v>
      </c>
      <c r="F304" s="217" t="s">
        <v>374</v>
      </c>
      <c r="G304" s="218" t="s">
        <v>359</v>
      </c>
      <c r="H304" s="219">
        <v>3</v>
      </c>
      <c r="I304" s="220"/>
      <c r="J304" s="221">
        <f>ROUND(I304*H304,2)</f>
        <v>0</v>
      </c>
      <c r="K304" s="217" t="s">
        <v>160</v>
      </c>
      <c r="L304" s="47"/>
      <c r="M304" s="222" t="s">
        <v>19</v>
      </c>
      <c r="N304" s="223" t="s">
        <v>46</v>
      </c>
      <c r="O304" s="87"/>
      <c r="P304" s="224">
        <f>O304*H304</f>
        <v>0</v>
      </c>
      <c r="Q304" s="224">
        <v>0</v>
      </c>
      <c r="R304" s="224">
        <f>Q304*H304</f>
        <v>0</v>
      </c>
      <c r="S304" s="224">
        <v>0</v>
      </c>
      <c r="T304" s="225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26" t="s">
        <v>161</v>
      </c>
      <c r="AT304" s="226" t="s">
        <v>156</v>
      </c>
      <c r="AU304" s="226" t="s">
        <v>162</v>
      </c>
      <c r="AY304" s="20" t="s">
        <v>152</v>
      </c>
      <c r="BE304" s="227">
        <f>IF(N304="základní",J304,0)</f>
        <v>0</v>
      </c>
      <c r="BF304" s="227">
        <f>IF(N304="snížená",J304,0)</f>
        <v>0</v>
      </c>
      <c r="BG304" s="227">
        <f>IF(N304="zákl. přenesená",J304,0)</f>
        <v>0</v>
      </c>
      <c r="BH304" s="227">
        <f>IF(N304="sníž. přenesená",J304,0)</f>
        <v>0</v>
      </c>
      <c r="BI304" s="227">
        <f>IF(N304="nulová",J304,0)</f>
        <v>0</v>
      </c>
      <c r="BJ304" s="20" t="s">
        <v>82</v>
      </c>
      <c r="BK304" s="227">
        <f>ROUND(I304*H304,2)</f>
        <v>0</v>
      </c>
      <c r="BL304" s="20" t="s">
        <v>161</v>
      </c>
      <c r="BM304" s="226" t="s">
        <v>375</v>
      </c>
    </row>
    <row r="305" s="2" customFormat="1">
      <c r="A305" s="41"/>
      <c r="B305" s="42"/>
      <c r="C305" s="43"/>
      <c r="D305" s="228" t="s">
        <v>164</v>
      </c>
      <c r="E305" s="43"/>
      <c r="F305" s="229" t="s">
        <v>376</v>
      </c>
      <c r="G305" s="43"/>
      <c r="H305" s="43"/>
      <c r="I305" s="230"/>
      <c r="J305" s="43"/>
      <c r="K305" s="43"/>
      <c r="L305" s="47"/>
      <c r="M305" s="231"/>
      <c r="N305" s="232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164</v>
      </c>
      <c r="AU305" s="20" t="s">
        <v>162</v>
      </c>
    </row>
    <row r="306" s="2" customFormat="1">
      <c r="A306" s="41"/>
      <c r="B306" s="42"/>
      <c r="C306" s="43"/>
      <c r="D306" s="233" t="s">
        <v>166</v>
      </c>
      <c r="E306" s="43"/>
      <c r="F306" s="234" t="s">
        <v>377</v>
      </c>
      <c r="G306" s="43"/>
      <c r="H306" s="43"/>
      <c r="I306" s="230"/>
      <c r="J306" s="43"/>
      <c r="K306" s="43"/>
      <c r="L306" s="47"/>
      <c r="M306" s="231"/>
      <c r="N306" s="232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166</v>
      </c>
      <c r="AU306" s="20" t="s">
        <v>162</v>
      </c>
    </row>
    <row r="307" s="14" customFormat="1">
      <c r="A307" s="14"/>
      <c r="B307" s="246"/>
      <c r="C307" s="247"/>
      <c r="D307" s="228" t="s">
        <v>168</v>
      </c>
      <c r="E307" s="248" t="s">
        <v>19</v>
      </c>
      <c r="F307" s="249" t="s">
        <v>363</v>
      </c>
      <c r="G307" s="247"/>
      <c r="H307" s="248" t="s">
        <v>19</v>
      </c>
      <c r="I307" s="250"/>
      <c r="J307" s="247"/>
      <c r="K307" s="247"/>
      <c r="L307" s="251"/>
      <c r="M307" s="252"/>
      <c r="N307" s="253"/>
      <c r="O307" s="253"/>
      <c r="P307" s="253"/>
      <c r="Q307" s="253"/>
      <c r="R307" s="253"/>
      <c r="S307" s="253"/>
      <c r="T307" s="25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5" t="s">
        <v>168</v>
      </c>
      <c r="AU307" s="255" t="s">
        <v>162</v>
      </c>
      <c r="AV307" s="14" t="s">
        <v>82</v>
      </c>
      <c r="AW307" s="14" t="s">
        <v>35</v>
      </c>
      <c r="AX307" s="14" t="s">
        <v>75</v>
      </c>
      <c r="AY307" s="255" t="s">
        <v>152</v>
      </c>
    </row>
    <row r="308" s="13" customFormat="1">
      <c r="A308" s="13"/>
      <c r="B308" s="235"/>
      <c r="C308" s="236"/>
      <c r="D308" s="228" t="s">
        <v>168</v>
      </c>
      <c r="E308" s="237" t="s">
        <v>19</v>
      </c>
      <c r="F308" s="238" t="s">
        <v>364</v>
      </c>
      <c r="G308" s="236"/>
      <c r="H308" s="239">
        <v>3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5" t="s">
        <v>168</v>
      </c>
      <c r="AU308" s="245" t="s">
        <v>162</v>
      </c>
      <c r="AV308" s="13" t="s">
        <v>84</v>
      </c>
      <c r="AW308" s="13" t="s">
        <v>35</v>
      </c>
      <c r="AX308" s="13" t="s">
        <v>82</v>
      </c>
      <c r="AY308" s="245" t="s">
        <v>152</v>
      </c>
    </row>
    <row r="309" s="2" customFormat="1" ht="16.5" customHeight="1">
      <c r="A309" s="41"/>
      <c r="B309" s="42"/>
      <c r="C309" s="215" t="s">
        <v>378</v>
      </c>
      <c r="D309" s="215" t="s">
        <v>156</v>
      </c>
      <c r="E309" s="216" t="s">
        <v>379</v>
      </c>
      <c r="F309" s="217" t="s">
        <v>380</v>
      </c>
      <c r="G309" s="218" t="s">
        <v>359</v>
      </c>
      <c r="H309" s="219">
        <v>3</v>
      </c>
      <c r="I309" s="220"/>
      <c r="J309" s="221">
        <f>ROUND(I309*H309,2)</f>
        <v>0</v>
      </c>
      <c r="K309" s="217" t="s">
        <v>160</v>
      </c>
      <c r="L309" s="47"/>
      <c r="M309" s="222" t="s">
        <v>19</v>
      </c>
      <c r="N309" s="223" t="s">
        <v>46</v>
      </c>
      <c r="O309" s="87"/>
      <c r="P309" s="224">
        <f>O309*H309</f>
        <v>0</v>
      </c>
      <c r="Q309" s="224">
        <v>9.0000000000000006E-05</v>
      </c>
      <c r="R309" s="224">
        <f>Q309*H309</f>
        <v>0.00027</v>
      </c>
      <c r="S309" s="224">
        <v>0</v>
      </c>
      <c r="T309" s="225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26" t="s">
        <v>161</v>
      </c>
      <c r="AT309" s="226" t="s">
        <v>156</v>
      </c>
      <c r="AU309" s="226" t="s">
        <v>162</v>
      </c>
      <c r="AY309" s="20" t="s">
        <v>152</v>
      </c>
      <c r="BE309" s="227">
        <f>IF(N309="základní",J309,0)</f>
        <v>0</v>
      </c>
      <c r="BF309" s="227">
        <f>IF(N309="snížená",J309,0)</f>
        <v>0</v>
      </c>
      <c r="BG309" s="227">
        <f>IF(N309="zákl. přenesená",J309,0)</f>
        <v>0</v>
      </c>
      <c r="BH309" s="227">
        <f>IF(N309="sníž. přenesená",J309,0)</f>
        <v>0</v>
      </c>
      <c r="BI309" s="227">
        <f>IF(N309="nulová",J309,0)</f>
        <v>0</v>
      </c>
      <c r="BJ309" s="20" t="s">
        <v>82</v>
      </c>
      <c r="BK309" s="227">
        <f>ROUND(I309*H309,2)</f>
        <v>0</v>
      </c>
      <c r="BL309" s="20" t="s">
        <v>161</v>
      </c>
      <c r="BM309" s="226" t="s">
        <v>381</v>
      </c>
    </row>
    <row r="310" s="2" customFormat="1">
      <c r="A310" s="41"/>
      <c r="B310" s="42"/>
      <c r="C310" s="43"/>
      <c r="D310" s="228" t="s">
        <v>164</v>
      </c>
      <c r="E310" s="43"/>
      <c r="F310" s="229" t="s">
        <v>382</v>
      </c>
      <c r="G310" s="43"/>
      <c r="H310" s="43"/>
      <c r="I310" s="230"/>
      <c r="J310" s="43"/>
      <c r="K310" s="43"/>
      <c r="L310" s="47"/>
      <c r="M310" s="231"/>
      <c r="N310" s="232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164</v>
      </c>
      <c r="AU310" s="20" t="s">
        <v>162</v>
      </c>
    </row>
    <row r="311" s="2" customFormat="1">
      <c r="A311" s="41"/>
      <c r="B311" s="42"/>
      <c r="C311" s="43"/>
      <c r="D311" s="233" t="s">
        <v>166</v>
      </c>
      <c r="E311" s="43"/>
      <c r="F311" s="234" t="s">
        <v>383</v>
      </c>
      <c r="G311" s="43"/>
      <c r="H311" s="43"/>
      <c r="I311" s="230"/>
      <c r="J311" s="43"/>
      <c r="K311" s="43"/>
      <c r="L311" s="47"/>
      <c r="M311" s="231"/>
      <c r="N311" s="232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166</v>
      </c>
      <c r="AU311" s="20" t="s">
        <v>162</v>
      </c>
    </row>
    <row r="312" s="14" customFormat="1">
      <c r="A312" s="14"/>
      <c r="B312" s="246"/>
      <c r="C312" s="247"/>
      <c r="D312" s="228" t="s">
        <v>168</v>
      </c>
      <c r="E312" s="248" t="s">
        <v>19</v>
      </c>
      <c r="F312" s="249" t="s">
        <v>363</v>
      </c>
      <c r="G312" s="247"/>
      <c r="H312" s="248" t="s">
        <v>19</v>
      </c>
      <c r="I312" s="250"/>
      <c r="J312" s="247"/>
      <c r="K312" s="247"/>
      <c r="L312" s="251"/>
      <c r="M312" s="252"/>
      <c r="N312" s="253"/>
      <c r="O312" s="253"/>
      <c r="P312" s="253"/>
      <c r="Q312" s="253"/>
      <c r="R312" s="253"/>
      <c r="S312" s="253"/>
      <c r="T312" s="25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5" t="s">
        <v>168</v>
      </c>
      <c r="AU312" s="255" t="s">
        <v>162</v>
      </c>
      <c r="AV312" s="14" t="s">
        <v>82</v>
      </c>
      <c r="AW312" s="14" t="s">
        <v>35</v>
      </c>
      <c r="AX312" s="14" t="s">
        <v>75</v>
      </c>
      <c r="AY312" s="255" t="s">
        <v>152</v>
      </c>
    </row>
    <row r="313" s="13" customFormat="1">
      <c r="A313" s="13"/>
      <c r="B313" s="235"/>
      <c r="C313" s="236"/>
      <c r="D313" s="228" t="s">
        <v>168</v>
      </c>
      <c r="E313" s="237" t="s">
        <v>19</v>
      </c>
      <c r="F313" s="238" t="s">
        <v>364</v>
      </c>
      <c r="G313" s="236"/>
      <c r="H313" s="239">
        <v>3</v>
      </c>
      <c r="I313" s="240"/>
      <c r="J313" s="236"/>
      <c r="K313" s="236"/>
      <c r="L313" s="241"/>
      <c r="M313" s="242"/>
      <c r="N313" s="243"/>
      <c r="O313" s="243"/>
      <c r="P313" s="243"/>
      <c r="Q313" s="243"/>
      <c r="R313" s="243"/>
      <c r="S313" s="243"/>
      <c r="T313" s="24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5" t="s">
        <v>168</v>
      </c>
      <c r="AU313" s="245" t="s">
        <v>162</v>
      </c>
      <c r="AV313" s="13" t="s">
        <v>84</v>
      </c>
      <c r="AW313" s="13" t="s">
        <v>35</v>
      </c>
      <c r="AX313" s="13" t="s">
        <v>82</v>
      </c>
      <c r="AY313" s="245" t="s">
        <v>152</v>
      </c>
    </row>
    <row r="314" s="12" customFormat="1" ht="20.88" customHeight="1">
      <c r="A314" s="12"/>
      <c r="B314" s="199"/>
      <c r="C314" s="200"/>
      <c r="D314" s="201" t="s">
        <v>74</v>
      </c>
      <c r="E314" s="213" t="s">
        <v>266</v>
      </c>
      <c r="F314" s="213" t="s">
        <v>384</v>
      </c>
      <c r="G314" s="200"/>
      <c r="H314" s="200"/>
      <c r="I314" s="203"/>
      <c r="J314" s="214">
        <f>BK314</f>
        <v>0</v>
      </c>
      <c r="K314" s="200"/>
      <c r="L314" s="205"/>
      <c r="M314" s="206"/>
      <c r="N314" s="207"/>
      <c r="O314" s="207"/>
      <c r="P314" s="208">
        <f>SUM(P315:P334)</f>
        <v>0</v>
      </c>
      <c r="Q314" s="207"/>
      <c r="R314" s="208">
        <f>SUM(R315:R334)</f>
        <v>0</v>
      </c>
      <c r="S314" s="207"/>
      <c r="T314" s="209">
        <f>SUM(T315:T334)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10" t="s">
        <v>82</v>
      </c>
      <c r="AT314" s="211" t="s">
        <v>74</v>
      </c>
      <c r="AU314" s="211" t="s">
        <v>84</v>
      </c>
      <c r="AY314" s="210" t="s">
        <v>152</v>
      </c>
      <c r="BK314" s="212">
        <f>SUM(BK315:BK334)</f>
        <v>0</v>
      </c>
    </row>
    <row r="315" s="2" customFormat="1" ht="37.8" customHeight="1">
      <c r="A315" s="41"/>
      <c r="B315" s="42"/>
      <c r="C315" s="215" t="s">
        <v>385</v>
      </c>
      <c r="D315" s="215" t="s">
        <v>156</v>
      </c>
      <c r="E315" s="216" t="s">
        <v>308</v>
      </c>
      <c r="F315" s="217" t="s">
        <v>309</v>
      </c>
      <c r="G315" s="218" t="s">
        <v>283</v>
      </c>
      <c r="H315" s="219">
        <v>10.5</v>
      </c>
      <c r="I315" s="220"/>
      <c r="J315" s="221">
        <f>ROUND(I315*H315,2)</f>
        <v>0</v>
      </c>
      <c r="K315" s="217" t="s">
        <v>160</v>
      </c>
      <c r="L315" s="47"/>
      <c r="M315" s="222" t="s">
        <v>19</v>
      </c>
      <c r="N315" s="223" t="s">
        <v>46</v>
      </c>
      <c r="O315" s="87"/>
      <c r="P315" s="224">
        <f>O315*H315</f>
        <v>0</v>
      </c>
      <c r="Q315" s="224">
        <v>0</v>
      </c>
      <c r="R315" s="224">
        <f>Q315*H315</f>
        <v>0</v>
      </c>
      <c r="S315" s="224">
        <v>0</v>
      </c>
      <c r="T315" s="225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26" t="s">
        <v>161</v>
      </c>
      <c r="AT315" s="226" t="s">
        <v>156</v>
      </c>
      <c r="AU315" s="226" t="s">
        <v>162</v>
      </c>
      <c r="AY315" s="20" t="s">
        <v>152</v>
      </c>
      <c r="BE315" s="227">
        <f>IF(N315="základní",J315,0)</f>
        <v>0</v>
      </c>
      <c r="BF315" s="227">
        <f>IF(N315="snížená",J315,0)</f>
        <v>0</v>
      </c>
      <c r="BG315" s="227">
        <f>IF(N315="zákl. přenesená",J315,0)</f>
        <v>0</v>
      </c>
      <c r="BH315" s="227">
        <f>IF(N315="sníž. přenesená",J315,0)</f>
        <v>0</v>
      </c>
      <c r="BI315" s="227">
        <f>IF(N315="nulová",J315,0)</f>
        <v>0</v>
      </c>
      <c r="BJ315" s="20" t="s">
        <v>82</v>
      </c>
      <c r="BK315" s="227">
        <f>ROUND(I315*H315,2)</f>
        <v>0</v>
      </c>
      <c r="BL315" s="20" t="s">
        <v>161</v>
      </c>
      <c r="BM315" s="226" t="s">
        <v>386</v>
      </c>
    </row>
    <row r="316" s="2" customFormat="1">
      <c r="A316" s="41"/>
      <c r="B316" s="42"/>
      <c r="C316" s="43"/>
      <c r="D316" s="228" t="s">
        <v>164</v>
      </c>
      <c r="E316" s="43"/>
      <c r="F316" s="229" t="s">
        <v>311</v>
      </c>
      <c r="G316" s="43"/>
      <c r="H316" s="43"/>
      <c r="I316" s="230"/>
      <c r="J316" s="43"/>
      <c r="K316" s="43"/>
      <c r="L316" s="47"/>
      <c r="M316" s="231"/>
      <c r="N316" s="232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164</v>
      </c>
      <c r="AU316" s="20" t="s">
        <v>162</v>
      </c>
    </row>
    <row r="317" s="2" customFormat="1">
      <c r="A317" s="41"/>
      <c r="B317" s="42"/>
      <c r="C317" s="43"/>
      <c r="D317" s="233" t="s">
        <v>166</v>
      </c>
      <c r="E317" s="43"/>
      <c r="F317" s="234" t="s">
        <v>312</v>
      </c>
      <c r="G317" s="43"/>
      <c r="H317" s="43"/>
      <c r="I317" s="230"/>
      <c r="J317" s="43"/>
      <c r="K317" s="43"/>
      <c r="L317" s="47"/>
      <c r="M317" s="231"/>
      <c r="N317" s="232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166</v>
      </c>
      <c r="AU317" s="20" t="s">
        <v>162</v>
      </c>
    </row>
    <row r="318" s="13" customFormat="1">
      <c r="A318" s="13"/>
      <c r="B318" s="235"/>
      <c r="C318" s="236"/>
      <c r="D318" s="228" t="s">
        <v>168</v>
      </c>
      <c r="E318" s="237" t="s">
        <v>19</v>
      </c>
      <c r="F318" s="238" t="s">
        <v>387</v>
      </c>
      <c r="G318" s="236"/>
      <c r="H318" s="239">
        <v>6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168</v>
      </c>
      <c r="AU318" s="245" t="s">
        <v>162</v>
      </c>
      <c r="AV318" s="13" t="s">
        <v>84</v>
      </c>
      <c r="AW318" s="13" t="s">
        <v>35</v>
      </c>
      <c r="AX318" s="13" t="s">
        <v>75</v>
      </c>
      <c r="AY318" s="245" t="s">
        <v>152</v>
      </c>
    </row>
    <row r="319" s="13" customFormat="1">
      <c r="A319" s="13"/>
      <c r="B319" s="235"/>
      <c r="C319" s="236"/>
      <c r="D319" s="228" t="s">
        <v>168</v>
      </c>
      <c r="E319" s="237" t="s">
        <v>19</v>
      </c>
      <c r="F319" s="238" t="s">
        <v>314</v>
      </c>
      <c r="G319" s="236"/>
      <c r="H319" s="239">
        <v>4.5</v>
      </c>
      <c r="I319" s="240"/>
      <c r="J319" s="236"/>
      <c r="K319" s="236"/>
      <c r="L319" s="241"/>
      <c r="M319" s="242"/>
      <c r="N319" s="243"/>
      <c r="O319" s="243"/>
      <c r="P319" s="243"/>
      <c r="Q319" s="243"/>
      <c r="R319" s="243"/>
      <c r="S319" s="243"/>
      <c r="T319" s="24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5" t="s">
        <v>168</v>
      </c>
      <c r="AU319" s="245" t="s">
        <v>162</v>
      </c>
      <c r="AV319" s="13" t="s">
        <v>84</v>
      </c>
      <c r="AW319" s="13" t="s">
        <v>35</v>
      </c>
      <c r="AX319" s="13" t="s">
        <v>75</v>
      </c>
      <c r="AY319" s="245" t="s">
        <v>152</v>
      </c>
    </row>
    <row r="320" s="15" customFormat="1">
      <c r="A320" s="15"/>
      <c r="B320" s="256"/>
      <c r="C320" s="257"/>
      <c r="D320" s="228" t="s">
        <v>168</v>
      </c>
      <c r="E320" s="258" t="s">
        <v>19</v>
      </c>
      <c r="F320" s="259" t="s">
        <v>203</v>
      </c>
      <c r="G320" s="257"/>
      <c r="H320" s="260">
        <v>10.5</v>
      </c>
      <c r="I320" s="261"/>
      <c r="J320" s="257"/>
      <c r="K320" s="257"/>
      <c r="L320" s="262"/>
      <c r="M320" s="263"/>
      <c r="N320" s="264"/>
      <c r="O320" s="264"/>
      <c r="P320" s="264"/>
      <c r="Q320" s="264"/>
      <c r="R320" s="264"/>
      <c r="S320" s="264"/>
      <c r="T320" s="26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6" t="s">
        <v>168</v>
      </c>
      <c r="AU320" s="266" t="s">
        <v>162</v>
      </c>
      <c r="AV320" s="15" t="s">
        <v>161</v>
      </c>
      <c r="AW320" s="15" t="s">
        <v>35</v>
      </c>
      <c r="AX320" s="15" t="s">
        <v>82</v>
      </c>
      <c r="AY320" s="266" t="s">
        <v>152</v>
      </c>
    </row>
    <row r="321" s="2" customFormat="1" ht="24.15" customHeight="1">
      <c r="A321" s="41"/>
      <c r="B321" s="42"/>
      <c r="C321" s="215" t="s">
        <v>388</v>
      </c>
      <c r="D321" s="215" t="s">
        <v>156</v>
      </c>
      <c r="E321" s="216" t="s">
        <v>389</v>
      </c>
      <c r="F321" s="217" t="s">
        <v>390</v>
      </c>
      <c r="G321" s="218" t="s">
        <v>283</v>
      </c>
      <c r="H321" s="219">
        <v>10.5</v>
      </c>
      <c r="I321" s="220"/>
      <c r="J321" s="221">
        <f>ROUND(I321*H321,2)</f>
        <v>0</v>
      </c>
      <c r="K321" s="217" t="s">
        <v>160</v>
      </c>
      <c r="L321" s="47"/>
      <c r="M321" s="222" t="s">
        <v>19</v>
      </c>
      <c r="N321" s="223" t="s">
        <v>46</v>
      </c>
      <c r="O321" s="87"/>
      <c r="P321" s="224">
        <f>O321*H321</f>
        <v>0</v>
      </c>
      <c r="Q321" s="224">
        <v>0</v>
      </c>
      <c r="R321" s="224">
        <f>Q321*H321</f>
        <v>0</v>
      </c>
      <c r="S321" s="224">
        <v>0</v>
      </c>
      <c r="T321" s="225">
        <f>S321*H321</f>
        <v>0</v>
      </c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R321" s="226" t="s">
        <v>161</v>
      </c>
      <c r="AT321" s="226" t="s">
        <v>156</v>
      </c>
      <c r="AU321" s="226" t="s">
        <v>162</v>
      </c>
      <c r="AY321" s="20" t="s">
        <v>152</v>
      </c>
      <c r="BE321" s="227">
        <f>IF(N321="základní",J321,0)</f>
        <v>0</v>
      </c>
      <c r="BF321" s="227">
        <f>IF(N321="snížená",J321,0)</f>
        <v>0</v>
      </c>
      <c r="BG321" s="227">
        <f>IF(N321="zákl. přenesená",J321,0)</f>
        <v>0</v>
      </c>
      <c r="BH321" s="227">
        <f>IF(N321="sníž. přenesená",J321,0)</f>
        <v>0</v>
      </c>
      <c r="BI321" s="227">
        <f>IF(N321="nulová",J321,0)</f>
        <v>0</v>
      </c>
      <c r="BJ321" s="20" t="s">
        <v>82</v>
      </c>
      <c r="BK321" s="227">
        <f>ROUND(I321*H321,2)</f>
        <v>0</v>
      </c>
      <c r="BL321" s="20" t="s">
        <v>161</v>
      </c>
      <c r="BM321" s="226" t="s">
        <v>391</v>
      </c>
    </row>
    <row r="322" s="2" customFormat="1">
      <c r="A322" s="41"/>
      <c r="B322" s="42"/>
      <c r="C322" s="43"/>
      <c r="D322" s="228" t="s">
        <v>164</v>
      </c>
      <c r="E322" s="43"/>
      <c r="F322" s="229" t="s">
        <v>392</v>
      </c>
      <c r="G322" s="43"/>
      <c r="H322" s="43"/>
      <c r="I322" s="230"/>
      <c r="J322" s="43"/>
      <c r="K322" s="43"/>
      <c r="L322" s="47"/>
      <c r="M322" s="231"/>
      <c r="N322" s="232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20" t="s">
        <v>164</v>
      </c>
      <c r="AU322" s="20" t="s">
        <v>162</v>
      </c>
    </row>
    <row r="323" s="2" customFormat="1">
      <c r="A323" s="41"/>
      <c r="B323" s="42"/>
      <c r="C323" s="43"/>
      <c r="D323" s="233" t="s">
        <v>166</v>
      </c>
      <c r="E323" s="43"/>
      <c r="F323" s="234" t="s">
        <v>393</v>
      </c>
      <c r="G323" s="43"/>
      <c r="H323" s="43"/>
      <c r="I323" s="230"/>
      <c r="J323" s="43"/>
      <c r="K323" s="43"/>
      <c r="L323" s="47"/>
      <c r="M323" s="231"/>
      <c r="N323" s="232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166</v>
      </c>
      <c r="AU323" s="20" t="s">
        <v>162</v>
      </c>
    </row>
    <row r="324" s="13" customFormat="1">
      <c r="A324" s="13"/>
      <c r="B324" s="235"/>
      <c r="C324" s="236"/>
      <c r="D324" s="228" t="s">
        <v>168</v>
      </c>
      <c r="E324" s="237" t="s">
        <v>19</v>
      </c>
      <c r="F324" s="238" t="s">
        <v>387</v>
      </c>
      <c r="G324" s="236"/>
      <c r="H324" s="239">
        <v>6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168</v>
      </c>
      <c r="AU324" s="245" t="s">
        <v>162</v>
      </c>
      <c r="AV324" s="13" t="s">
        <v>84</v>
      </c>
      <c r="AW324" s="13" t="s">
        <v>35</v>
      </c>
      <c r="AX324" s="13" t="s">
        <v>75</v>
      </c>
      <c r="AY324" s="245" t="s">
        <v>152</v>
      </c>
    </row>
    <row r="325" s="13" customFormat="1">
      <c r="A325" s="13"/>
      <c r="B325" s="235"/>
      <c r="C325" s="236"/>
      <c r="D325" s="228" t="s">
        <v>168</v>
      </c>
      <c r="E325" s="237" t="s">
        <v>19</v>
      </c>
      <c r="F325" s="238" t="s">
        <v>314</v>
      </c>
      <c r="G325" s="236"/>
      <c r="H325" s="239">
        <v>4.5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5" t="s">
        <v>168</v>
      </c>
      <c r="AU325" s="245" t="s">
        <v>162</v>
      </c>
      <c r="AV325" s="13" t="s">
        <v>84</v>
      </c>
      <c r="AW325" s="13" t="s">
        <v>35</v>
      </c>
      <c r="AX325" s="13" t="s">
        <v>75</v>
      </c>
      <c r="AY325" s="245" t="s">
        <v>152</v>
      </c>
    </row>
    <row r="326" s="15" customFormat="1">
      <c r="A326" s="15"/>
      <c r="B326" s="256"/>
      <c r="C326" s="257"/>
      <c r="D326" s="228" t="s">
        <v>168</v>
      </c>
      <c r="E326" s="258" t="s">
        <v>19</v>
      </c>
      <c r="F326" s="259" t="s">
        <v>203</v>
      </c>
      <c r="G326" s="257"/>
      <c r="H326" s="260">
        <v>10.5</v>
      </c>
      <c r="I326" s="261"/>
      <c r="J326" s="257"/>
      <c r="K326" s="257"/>
      <c r="L326" s="262"/>
      <c r="M326" s="263"/>
      <c r="N326" s="264"/>
      <c r="O326" s="264"/>
      <c r="P326" s="264"/>
      <c r="Q326" s="264"/>
      <c r="R326" s="264"/>
      <c r="S326" s="264"/>
      <c r="T326" s="26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6" t="s">
        <v>168</v>
      </c>
      <c r="AU326" s="266" t="s">
        <v>162</v>
      </c>
      <c r="AV326" s="15" t="s">
        <v>161</v>
      </c>
      <c r="AW326" s="15" t="s">
        <v>35</v>
      </c>
      <c r="AX326" s="15" t="s">
        <v>82</v>
      </c>
      <c r="AY326" s="266" t="s">
        <v>152</v>
      </c>
    </row>
    <row r="327" s="2" customFormat="1" ht="33" customHeight="1">
      <c r="A327" s="41"/>
      <c r="B327" s="42"/>
      <c r="C327" s="215" t="s">
        <v>394</v>
      </c>
      <c r="D327" s="215" t="s">
        <v>156</v>
      </c>
      <c r="E327" s="216" t="s">
        <v>395</v>
      </c>
      <c r="F327" s="217" t="s">
        <v>396</v>
      </c>
      <c r="G327" s="218" t="s">
        <v>283</v>
      </c>
      <c r="H327" s="219">
        <v>4.5</v>
      </c>
      <c r="I327" s="220"/>
      <c r="J327" s="221">
        <f>ROUND(I327*H327,2)</f>
        <v>0</v>
      </c>
      <c r="K327" s="217" t="s">
        <v>160</v>
      </c>
      <c r="L327" s="47"/>
      <c r="M327" s="222" t="s">
        <v>19</v>
      </c>
      <c r="N327" s="223" t="s">
        <v>46</v>
      </c>
      <c r="O327" s="87"/>
      <c r="P327" s="224">
        <f>O327*H327</f>
        <v>0</v>
      </c>
      <c r="Q327" s="224">
        <v>0</v>
      </c>
      <c r="R327" s="224">
        <f>Q327*H327</f>
        <v>0</v>
      </c>
      <c r="S327" s="224">
        <v>0</v>
      </c>
      <c r="T327" s="225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26" t="s">
        <v>161</v>
      </c>
      <c r="AT327" s="226" t="s">
        <v>156</v>
      </c>
      <c r="AU327" s="226" t="s">
        <v>162</v>
      </c>
      <c r="AY327" s="20" t="s">
        <v>152</v>
      </c>
      <c r="BE327" s="227">
        <f>IF(N327="základní",J327,0)</f>
        <v>0</v>
      </c>
      <c r="BF327" s="227">
        <f>IF(N327="snížená",J327,0)</f>
        <v>0</v>
      </c>
      <c r="BG327" s="227">
        <f>IF(N327="zákl. přenesená",J327,0)</f>
        <v>0</v>
      </c>
      <c r="BH327" s="227">
        <f>IF(N327="sníž. přenesená",J327,0)</f>
        <v>0</v>
      </c>
      <c r="BI327" s="227">
        <f>IF(N327="nulová",J327,0)</f>
        <v>0</v>
      </c>
      <c r="BJ327" s="20" t="s">
        <v>82</v>
      </c>
      <c r="BK327" s="227">
        <f>ROUND(I327*H327,2)</f>
        <v>0</v>
      </c>
      <c r="BL327" s="20" t="s">
        <v>161</v>
      </c>
      <c r="BM327" s="226" t="s">
        <v>397</v>
      </c>
    </row>
    <row r="328" s="2" customFormat="1">
      <c r="A328" s="41"/>
      <c r="B328" s="42"/>
      <c r="C328" s="43"/>
      <c r="D328" s="228" t="s">
        <v>164</v>
      </c>
      <c r="E328" s="43"/>
      <c r="F328" s="229" t="s">
        <v>398</v>
      </c>
      <c r="G328" s="43"/>
      <c r="H328" s="43"/>
      <c r="I328" s="230"/>
      <c r="J328" s="43"/>
      <c r="K328" s="43"/>
      <c r="L328" s="47"/>
      <c r="M328" s="231"/>
      <c r="N328" s="232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164</v>
      </c>
      <c r="AU328" s="20" t="s">
        <v>162</v>
      </c>
    </row>
    <row r="329" s="2" customFormat="1">
      <c r="A329" s="41"/>
      <c r="B329" s="42"/>
      <c r="C329" s="43"/>
      <c r="D329" s="233" t="s">
        <v>166</v>
      </c>
      <c r="E329" s="43"/>
      <c r="F329" s="234" t="s">
        <v>399</v>
      </c>
      <c r="G329" s="43"/>
      <c r="H329" s="43"/>
      <c r="I329" s="230"/>
      <c r="J329" s="43"/>
      <c r="K329" s="43"/>
      <c r="L329" s="47"/>
      <c r="M329" s="231"/>
      <c r="N329" s="232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166</v>
      </c>
      <c r="AU329" s="20" t="s">
        <v>162</v>
      </c>
    </row>
    <row r="330" s="13" customFormat="1">
      <c r="A330" s="13"/>
      <c r="B330" s="235"/>
      <c r="C330" s="236"/>
      <c r="D330" s="228" t="s">
        <v>168</v>
      </c>
      <c r="E330" s="237" t="s">
        <v>19</v>
      </c>
      <c r="F330" s="238" t="s">
        <v>314</v>
      </c>
      <c r="G330" s="236"/>
      <c r="H330" s="239">
        <v>4.5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5" t="s">
        <v>168</v>
      </c>
      <c r="AU330" s="245" t="s">
        <v>162</v>
      </c>
      <c r="AV330" s="13" t="s">
        <v>84</v>
      </c>
      <c r="AW330" s="13" t="s">
        <v>35</v>
      </c>
      <c r="AX330" s="13" t="s">
        <v>82</v>
      </c>
      <c r="AY330" s="245" t="s">
        <v>152</v>
      </c>
    </row>
    <row r="331" s="2" customFormat="1" ht="24.15" customHeight="1">
      <c r="A331" s="41"/>
      <c r="B331" s="42"/>
      <c r="C331" s="215" t="s">
        <v>400</v>
      </c>
      <c r="D331" s="215" t="s">
        <v>156</v>
      </c>
      <c r="E331" s="216" t="s">
        <v>401</v>
      </c>
      <c r="F331" s="217" t="s">
        <v>402</v>
      </c>
      <c r="G331" s="218" t="s">
        <v>283</v>
      </c>
      <c r="H331" s="219">
        <v>6</v>
      </c>
      <c r="I331" s="220"/>
      <c r="J331" s="221">
        <f>ROUND(I331*H331,2)</f>
        <v>0</v>
      </c>
      <c r="K331" s="217" t="s">
        <v>160</v>
      </c>
      <c r="L331" s="47"/>
      <c r="M331" s="222" t="s">
        <v>19</v>
      </c>
      <c r="N331" s="223" t="s">
        <v>46</v>
      </c>
      <c r="O331" s="87"/>
      <c r="P331" s="224">
        <f>O331*H331</f>
        <v>0</v>
      </c>
      <c r="Q331" s="224">
        <v>0</v>
      </c>
      <c r="R331" s="224">
        <f>Q331*H331</f>
        <v>0</v>
      </c>
      <c r="S331" s="224">
        <v>0</v>
      </c>
      <c r="T331" s="225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26" t="s">
        <v>161</v>
      </c>
      <c r="AT331" s="226" t="s">
        <v>156</v>
      </c>
      <c r="AU331" s="226" t="s">
        <v>162</v>
      </c>
      <c r="AY331" s="20" t="s">
        <v>152</v>
      </c>
      <c r="BE331" s="227">
        <f>IF(N331="základní",J331,0)</f>
        <v>0</v>
      </c>
      <c r="BF331" s="227">
        <f>IF(N331="snížená",J331,0)</f>
        <v>0</v>
      </c>
      <c r="BG331" s="227">
        <f>IF(N331="zákl. přenesená",J331,0)</f>
        <v>0</v>
      </c>
      <c r="BH331" s="227">
        <f>IF(N331="sníž. přenesená",J331,0)</f>
        <v>0</v>
      </c>
      <c r="BI331" s="227">
        <f>IF(N331="nulová",J331,0)</f>
        <v>0</v>
      </c>
      <c r="BJ331" s="20" t="s">
        <v>82</v>
      </c>
      <c r="BK331" s="227">
        <f>ROUND(I331*H331,2)</f>
        <v>0</v>
      </c>
      <c r="BL331" s="20" t="s">
        <v>161</v>
      </c>
      <c r="BM331" s="226" t="s">
        <v>403</v>
      </c>
    </row>
    <row r="332" s="2" customFormat="1">
      <c r="A332" s="41"/>
      <c r="B332" s="42"/>
      <c r="C332" s="43"/>
      <c r="D332" s="228" t="s">
        <v>164</v>
      </c>
      <c r="E332" s="43"/>
      <c r="F332" s="229" t="s">
        <v>404</v>
      </c>
      <c r="G332" s="43"/>
      <c r="H332" s="43"/>
      <c r="I332" s="230"/>
      <c r="J332" s="43"/>
      <c r="K332" s="43"/>
      <c r="L332" s="47"/>
      <c r="M332" s="231"/>
      <c r="N332" s="232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164</v>
      </c>
      <c r="AU332" s="20" t="s">
        <v>162</v>
      </c>
    </row>
    <row r="333" s="2" customFormat="1">
      <c r="A333" s="41"/>
      <c r="B333" s="42"/>
      <c r="C333" s="43"/>
      <c r="D333" s="233" t="s">
        <v>166</v>
      </c>
      <c r="E333" s="43"/>
      <c r="F333" s="234" t="s">
        <v>405</v>
      </c>
      <c r="G333" s="43"/>
      <c r="H333" s="43"/>
      <c r="I333" s="230"/>
      <c r="J333" s="43"/>
      <c r="K333" s="43"/>
      <c r="L333" s="47"/>
      <c r="M333" s="231"/>
      <c r="N333" s="232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166</v>
      </c>
      <c r="AU333" s="20" t="s">
        <v>162</v>
      </c>
    </row>
    <row r="334" s="13" customFormat="1">
      <c r="A334" s="13"/>
      <c r="B334" s="235"/>
      <c r="C334" s="236"/>
      <c r="D334" s="228" t="s">
        <v>168</v>
      </c>
      <c r="E334" s="237" t="s">
        <v>19</v>
      </c>
      <c r="F334" s="238" t="s">
        <v>387</v>
      </c>
      <c r="G334" s="236"/>
      <c r="H334" s="239">
        <v>6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168</v>
      </c>
      <c r="AU334" s="245" t="s">
        <v>162</v>
      </c>
      <c r="AV334" s="13" t="s">
        <v>84</v>
      </c>
      <c r="AW334" s="13" t="s">
        <v>35</v>
      </c>
      <c r="AX334" s="13" t="s">
        <v>82</v>
      </c>
      <c r="AY334" s="245" t="s">
        <v>152</v>
      </c>
    </row>
    <row r="335" s="12" customFormat="1" ht="20.88" customHeight="1">
      <c r="A335" s="12"/>
      <c r="B335" s="199"/>
      <c r="C335" s="200"/>
      <c r="D335" s="201" t="s">
        <v>74</v>
      </c>
      <c r="E335" s="213" t="s">
        <v>268</v>
      </c>
      <c r="F335" s="213" t="s">
        <v>406</v>
      </c>
      <c r="G335" s="200"/>
      <c r="H335" s="200"/>
      <c r="I335" s="203"/>
      <c r="J335" s="214">
        <f>BK335</f>
        <v>0</v>
      </c>
      <c r="K335" s="200"/>
      <c r="L335" s="205"/>
      <c r="M335" s="206"/>
      <c r="N335" s="207"/>
      <c r="O335" s="207"/>
      <c r="P335" s="208">
        <f>SUM(P336:P358)</f>
        <v>0</v>
      </c>
      <c r="Q335" s="207"/>
      <c r="R335" s="208">
        <f>SUM(R336:R358)</f>
        <v>0</v>
      </c>
      <c r="S335" s="207"/>
      <c r="T335" s="209">
        <f>SUM(T336:T358)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10" t="s">
        <v>82</v>
      </c>
      <c r="AT335" s="211" t="s">
        <v>74</v>
      </c>
      <c r="AU335" s="211" t="s">
        <v>84</v>
      </c>
      <c r="AY335" s="210" t="s">
        <v>152</v>
      </c>
      <c r="BK335" s="212">
        <f>SUM(BK336:BK358)</f>
        <v>0</v>
      </c>
    </row>
    <row r="336" s="2" customFormat="1" ht="24.15" customHeight="1">
      <c r="A336" s="41"/>
      <c r="B336" s="42"/>
      <c r="C336" s="215" t="s">
        <v>407</v>
      </c>
      <c r="D336" s="215" t="s">
        <v>156</v>
      </c>
      <c r="E336" s="216" t="s">
        <v>408</v>
      </c>
      <c r="F336" s="217" t="s">
        <v>409</v>
      </c>
      <c r="G336" s="218" t="s">
        <v>159</v>
      </c>
      <c r="H336" s="219">
        <v>863.36000000000001</v>
      </c>
      <c r="I336" s="220"/>
      <c r="J336" s="221">
        <f>ROUND(I336*H336,2)</f>
        <v>0</v>
      </c>
      <c r="K336" s="217" t="s">
        <v>160</v>
      </c>
      <c r="L336" s="47"/>
      <c r="M336" s="222" t="s">
        <v>19</v>
      </c>
      <c r="N336" s="223" t="s">
        <v>46</v>
      </c>
      <c r="O336" s="87"/>
      <c r="P336" s="224">
        <f>O336*H336</f>
        <v>0</v>
      </c>
      <c r="Q336" s="224">
        <v>0</v>
      </c>
      <c r="R336" s="224">
        <f>Q336*H336</f>
        <v>0</v>
      </c>
      <c r="S336" s="224">
        <v>0</v>
      </c>
      <c r="T336" s="225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26" t="s">
        <v>161</v>
      </c>
      <c r="AT336" s="226" t="s">
        <v>156</v>
      </c>
      <c r="AU336" s="226" t="s">
        <v>162</v>
      </c>
      <c r="AY336" s="20" t="s">
        <v>152</v>
      </c>
      <c r="BE336" s="227">
        <f>IF(N336="základní",J336,0)</f>
        <v>0</v>
      </c>
      <c r="BF336" s="227">
        <f>IF(N336="snížená",J336,0)</f>
        <v>0</v>
      </c>
      <c r="BG336" s="227">
        <f>IF(N336="zákl. přenesená",J336,0)</f>
        <v>0</v>
      </c>
      <c r="BH336" s="227">
        <f>IF(N336="sníž. přenesená",J336,0)</f>
        <v>0</v>
      </c>
      <c r="BI336" s="227">
        <f>IF(N336="nulová",J336,0)</f>
        <v>0</v>
      </c>
      <c r="BJ336" s="20" t="s">
        <v>82</v>
      </c>
      <c r="BK336" s="227">
        <f>ROUND(I336*H336,2)</f>
        <v>0</v>
      </c>
      <c r="BL336" s="20" t="s">
        <v>161</v>
      </c>
      <c r="BM336" s="226" t="s">
        <v>410</v>
      </c>
    </row>
    <row r="337" s="2" customFormat="1">
      <c r="A337" s="41"/>
      <c r="B337" s="42"/>
      <c r="C337" s="43"/>
      <c r="D337" s="228" t="s">
        <v>164</v>
      </c>
      <c r="E337" s="43"/>
      <c r="F337" s="229" t="s">
        <v>411</v>
      </c>
      <c r="G337" s="43"/>
      <c r="H337" s="43"/>
      <c r="I337" s="230"/>
      <c r="J337" s="43"/>
      <c r="K337" s="43"/>
      <c r="L337" s="47"/>
      <c r="M337" s="231"/>
      <c r="N337" s="232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164</v>
      </c>
      <c r="AU337" s="20" t="s">
        <v>162</v>
      </c>
    </row>
    <row r="338" s="2" customFormat="1">
      <c r="A338" s="41"/>
      <c r="B338" s="42"/>
      <c r="C338" s="43"/>
      <c r="D338" s="233" t="s">
        <v>166</v>
      </c>
      <c r="E338" s="43"/>
      <c r="F338" s="234" t="s">
        <v>412</v>
      </c>
      <c r="G338" s="43"/>
      <c r="H338" s="43"/>
      <c r="I338" s="230"/>
      <c r="J338" s="43"/>
      <c r="K338" s="43"/>
      <c r="L338" s="47"/>
      <c r="M338" s="231"/>
      <c r="N338" s="232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166</v>
      </c>
      <c r="AU338" s="20" t="s">
        <v>162</v>
      </c>
    </row>
    <row r="339" s="14" customFormat="1">
      <c r="A339" s="14"/>
      <c r="B339" s="246"/>
      <c r="C339" s="247"/>
      <c r="D339" s="228" t="s">
        <v>168</v>
      </c>
      <c r="E339" s="248" t="s">
        <v>19</v>
      </c>
      <c r="F339" s="249" t="s">
        <v>413</v>
      </c>
      <c r="G339" s="247"/>
      <c r="H339" s="248" t="s">
        <v>19</v>
      </c>
      <c r="I339" s="250"/>
      <c r="J339" s="247"/>
      <c r="K339" s="247"/>
      <c r="L339" s="251"/>
      <c r="M339" s="252"/>
      <c r="N339" s="253"/>
      <c r="O339" s="253"/>
      <c r="P339" s="253"/>
      <c r="Q339" s="253"/>
      <c r="R339" s="253"/>
      <c r="S339" s="253"/>
      <c r="T339" s="25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5" t="s">
        <v>168</v>
      </c>
      <c r="AU339" s="255" t="s">
        <v>162</v>
      </c>
      <c r="AV339" s="14" t="s">
        <v>82</v>
      </c>
      <c r="AW339" s="14" t="s">
        <v>35</v>
      </c>
      <c r="AX339" s="14" t="s">
        <v>75</v>
      </c>
      <c r="AY339" s="255" t="s">
        <v>152</v>
      </c>
    </row>
    <row r="340" s="13" customFormat="1">
      <c r="A340" s="13"/>
      <c r="B340" s="235"/>
      <c r="C340" s="236"/>
      <c r="D340" s="228" t="s">
        <v>168</v>
      </c>
      <c r="E340" s="237" t="s">
        <v>19</v>
      </c>
      <c r="F340" s="238" t="s">
        <v>414</v>
      </c>
      <c r="G340" s="236"/>
      <c r="H340" s="239">
        <v>0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168</v>
      </c>
      <c r="AU340" s="245" t="s">
        <v>162</v>
      </c>
      <c r="AV340" s="13" t="s">
        <v>84</v>
      </c>
      <c r="AW340" s="13" t="s">
        <v>35</v>
      </c>
      <c r="AX340" s="13" t="s">
        <v>75</v>
      </c>
      <c r="AY340" s="245" t="s">
        <v>152</v>
      </c>
    </row>
    <row r="341" s="14" customFormat="1">
      <c r="A341" s="14"/>
      <c r="B341" s="246"/>
      <c r="C341" s="247"/>
      <c r="D341" s="228" t="s">
        <v>168</v>
      </c>
      <c r="E341" s="248" t="s">
        <v>19</v>
      </c>
      <c r="F341" s="249" t="s">
        <v>287</v>
      </c>
      <c r="G341" s="247"/>
      <c r="H341" s="248" t="s">
        <v>19</v>
      </c>
      <c r="I341" s="250"/>
      <c r="J341" s="247"/>
      <c r="K341" s="247"/>
      <c r="L341" s="251"/>
      <c r="M341" s="252"/>
      <c r="N341" s="253"/>
      <c r="O341" s="253"/>
      <c r="P341" s="253"/>
      <c r="Q341" s="253"/>
      <c r="R341" s="253"/>
      <c r="S341" s="253"/>
      <c r="T341" s="25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5" t="s">
        <v>168</v>
      </c>
      <c r="AU341" s="255" t="s">
        <v>162</v>
      </c>
      <c r="AV341" s="14" t="s">
        <v>82</v>
      </c>
      <c r="AW341" s="14" t="s">
        <v>35</v>
      </c>
      <c r="AX341" s="14" t="s">
        <v>75</v>
      </c>
      <c r="AY341" s="255" t="s">
        <v>152</v>
      </c>
    </row>
    <row r="342" s="13" customFormat="1">
      <c r="A342" s="13"/>
      <c r="B342" s="235"/>
      <c r="C342" s="236"/>
      <c r="D342" s="228" t="s">
        <v>168</v>
      </c>
      <c r="E342" s="237" t="s">
        <v>19</v>
      </c>
      <c r="F342" s="238" t="s">
        <v>415</v>
      </c>
      <c r="G342" s="236"/>
      <c r="H342" s="239">
        <v>9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5" t="s">
        <v>168</v>
      </c>
      <c r="AU342" s="245" t="s">
        <v>162</v>
      </c>
      <c r="AV342" s="13" t="s">
        <v>84</v>
      </c>
      <c r="AW342" s="13" t="s">
        <v>35</v>
      </c>
      <c r="AX342" s="13" t="s">
        <v>75</v>
      </c>
      <c r="AY342" s="245" t="s">
        <v>152</v>
      </c>
    </row>
    <row r="343" s="14" customFormat="1">
      <c r="A343" s="14"/>
      <c r="B343" s="246"/>
      <c r="C343" s="247"/>
      <c r="D343" s="228" t="s">
        <v>168</v>
      </c>
      <c r="E343" s="248" t="s">
        <v>19</v>
      </c>
      <c r="F343" s="249" t="s">
        <v>290</v>
      </c>
      <c r="G343" s="247"/>
      <c r="H343" s="248" t="s">
        <v>19</v>
      </c>
      <c r="I343" s="250"/>
      <c r="J343" s="247"/>
      <c r="K343" s="247"/>
      <c r="L343" s="251"/>
      <c r="M343" s="252"/>
      <c r="N343" s="253"/>
      <c r="O343" s="253"/>
      <c r="P343" s="253"/>
      <c r="Q343" s="253"/>
      <c r="R343" s="253"/>
      <c r="S343" s="253"/>
      <c r="T343" s="25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5" t="s">
        <v>168</v>
      </c>
      <c r="AU343" s="255" t="s">
        <v>162</v>
      </c>
      <c r="AV343" s="14" t="s">
        <v>82</v>
      </c>
      <c r="AW343" s="14" t="s">
        <v>35</v>
      </c>
      <c r="AX343" s="14" t="s">
        <v>75</v>
      </c>
      <c r="AY343" s="255" t="s">
        <v>152</v>
      </c>
    </row>
    <row r="344" s="13" customFormat="1">
      <c r="A344" s="13"/>
      <c r="B344" s="235"/>
      <c r="C344" s="236"/>
      <c r="D344" s="228" t="s">
        <v>168</v>
      </c>
      <c r="E344" s="237" t="s">
        <v>19</v>
      </c>
      <c r="F344" s="238" t="s">
        <v>416</v>
      </c>
      <c r="G344" s="236"/>
      <c r="H344" s="239">
        <v>0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5" t="s">
        <v>168</v>
      </c>
      <c r="AU344" s="245" t="s">
        <v>162</v>
      </c>
      <c r="AV344" s="13" t="s">
        <v>84</v>
      </c>
      <c r="AW344" s="13" t="s">
        <v>35</v>
      </c>
      <c r="AX344" s="13" t="s">
        <v>75</v>
      </c>
      <c r="AY344" s="245" t="s">
        <v>152</v>
      </c>
    </row>
    <row r="345" s="14" customFormat="1">
      <c r="A345" s="14"/>
      <c r="B345" s="246"/>
      <c r="C345" s="247"/>
      <c r="D345" s="228" t="s">
        <v>168</v>
      </c>
      <c r="E345" s="248" t="s">
        <v>19</v>
      </c>
      <c r="F345" s="249" t="s">
        <v>290</v>
      </c>
      <c r="G345" s="247"/>
      <c r="H345" s="248" t="s">
        <v>19</v>
      </c>
      <c r="I345" s="250"/>
      <c r="J345" s="247"/>
      <c r="K345" s="247"/>
      <c r="L345" s="251"/>
      <c r="M345" s="252"/>
      <c r="N345" s="253"/>
      <c r="O345" s="253"/>
      <c r="P345" s="253"/>
      <c r="Q345" s="253"/>
      <c r="R345" s="253"/>
      <c r="S345" s="253"/>
      <c r="T345" s="25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5" t="s">
        <v>168</v>
      </c>
      <c r="AU345" s="255" t="s">
        <v>162</v>
      </c>
      <c r="AV345" s="14" t="s">
        <v>82</v>
      </c>
      <c r="AW345" s="14" t="s">
        <v>35</v>
      </c>
      <c r="AX345" s="14" t="s">
        <v>75</v>
      </c>
      <c r="AY345" s="255" t="s">
        <v>152</v>
      </c>
    </row>
    <row r="346" s="13" customFormat="1">
      <c r="A346" s="13"/>
      <c r="B346" s="235"/>
      <c r="C346" s="236"/>
      <c r="D346" s="228" t="s">
        <v>168</v>
      </c>
      <c r="E346" s="237" t="s">
        <v>19</v>
      </c>
      <c r="F346" s="238" t="s">
        <v>417</v>
      </c>
      <c r="G346" s="236"/>
      <c r="H346" s="239">
        <v>240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168</v>
      </c>
      <c r="AU346" s="245" t="s">
        <v>162</v>
      </c>
      <c r="AV346" s="13" t="s">
        <v>84</v>
      </c>
      <c r="AW346" s="13" t="s">
        <v>35</v>
      </c>
      <c r="AX346" s="13" t="s">
        <v>75</v>
      </c>
      <c r="AY346" s="245" t="s">
        <v>152</v>
      </c>
    </row>
    <row r="347" s="14" customFormat="1">
      <c r="A347" s="14"/>
      <c r="B347" s="246"/>
      <c r="C347" s="247"/>
      <c r="D347" s="228" t="s">
        <v>168</v>
      </c>
      <c r="E347" s="248" t="s">
        <v>19</v>
      </c>
      <c r="F347" s="249" t="s">
        <v>293</v>
      </c>
      <c r="G347" s="247"/>
      <c r="H347" s="248" t="s">
        <v>19</v>
      </c>
      <c r="I347" s="250"/>
      <c r="J347" s="247"/>
      <c r="K347" s="247"/>
      <c r="L347" s="251"/>
      <c r="M347" s="252"/>
      <c r="N347" s="253"/>
      <c r="O347" s="253"/>
      <c r="P347" s="253"/>
      <c r="Q347" s="253"/>
      <c r="R347" s="253"/>
      <c r="S347" s="253"/>
      <c r="T347" s="25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5" t="s">
        <v>168</v>
      </c>
      <c r="AU347" s="255" t="s">
        <v>162</v>
      </c>
      <c r="AV347" s="14" t="s">
        <v>82</v>
      </c>
      <c r="AW347" s="14" t="s">
        <v>35</v>
      </c>
      <c r="AX347" s="14" t="s">
        <v>75</v>
      </c>
      <c r="AY347" s="255" t="s">
        <v>152</v>
      </c>
    </row>
    <row r="348" s="13" customFormat="1">
      <c r="A348" s="13"/>
      <c r="B348" s="235"/>
      <c r="C348" s="236"/>
      <c r="D348" s="228" t="s">
        <v>168</v>
      </c>
      <c r="E348" s="237" t="s">
        <v>19</v>
      </c>
      <c r="F348" s="238" t="s">
        <v>418</v>
      </c>
      <c r="G348" s="236"/>
      <c r="H348" s="239">
        <v>12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168</v>
      </c>
      <c r="AU348" s="245" t="s">
        <v>162</v>
      </c>
      <c r="AV348" s="13" t="s">
        <v>84</v>
      </c>
      <c r="AW348" s="13" t="s">
        <v>35</v>
      </c>
      <c r="AX348" s="13" t="s">
        <v>75</v>
      </c>
      <c r="AY348" s="245" t="s">
        <v>152</v>
      </c>
    </row>
    <row r="349" s="14" customFormat="1">
      <c r="A349" s="14"/>
      <c r="B349" s="246"/>
      <c r="C349" s="247"/>
      <c r="D349" s="228" t="s">
        <v>168</v>
      </c>
      <c r="E349" s="248" t="s">
        <v>19</v>
      </c>
      <c r="F349" s="249" t="s">
        <v>295</v>
      </c>
      <c r="G349" s="247"/>
      <c r="H349" s="248" t="s">
        <v>19</v>
      </c>
      <c r="I349" s="250"/>
      <c r="J349" s="247"/>
      <c r="K349" s="247"/>
      <c r="L349" s="251"/>
      <c r="M349" s="252"/>
      <c r="N349" s="253"/>
      <c r="O349" s="253"/>
      <c r="P349" s="253"/>
      <c r="Q349" s="253"/>
      <c r="R349" s="253"/>
      <c r="S349" s="253"/>
      <c r="T349" s="25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5" t="s">
        <v>168</v>
      </c>
      <c r="AU349" s="255" t="s">
        <v>162</v>
      </c>
      <c r="AV349" s="14" t="s">
        <v>82</v>
      </c>
      <c r="AW349" s="14" t="s">
        <v>35</v>
      </c>
      <c r="AX349" s="14" t="s">
        <v>75</v>
      </c>
      <c r="AY349" s="255" t="s">
        <v>152</v>
      </c>
    </row>
    <row r="350" s="13" customFormat="1">
      <c r="A350" s="13"/>
      <c r="B350" s="235"/>
      <c r="C350" s="236"/>
      <c r="D350" s="228" t="s">
        <v>168</v>
      </c>
      <c r="E350" s="237" t="s">
        <v>19</v>
      </c>
      <c r="F350" s="238" t="s">
        <v>419</v>
      </c>
      <c r="G350" s="236"/>
      <c r="H350" s="239">
        <v>0</v>
      </c>
      <c r="I350" s="240"/>
      <c r="J350" s="236"/>
      <c r="K350" s="236"/>
      <c r="L350" s="241"/>
      <c r="M350" s="242"/>
      <c r="N350" s="243"/>
      <c r="O350" s="243"/>
      <c r="P350" s="243"/>
      <c r="Q350" s="243"/>
      <c r="R350" s="243"/>
      <c r="S350" s="243"/>
      <c r="T350" s="24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5" t="s">
        <v>168</v>
      </c>
      <c r="AU350" s="245" t="s">
        <v>162</v>
      </c>
      <c r="AV350" s="13" t="s">
        <v>84</v>
      </c>
      <c r="AW350" s="13" t="s">
        <v>35</v>
      </c>
      <c r="AX350" s="13" t="s">
        <v>75</v>
      </c>
      <c r="AY350" s="245" t="s">
        <v>152</v>
      </c>
    </row>
    <row r="351" s="14" customFormat="1">
      <c r="A351" s="14"/>
      <c r="B351" s="246"/>
      <c r="C351" s="247"/>
      <c r="D351" s="228" t="s">
        <v>168</v>
      </c>
      <c r="E351" s="248" t="s">
        <v>19</v>
      </c>
      <c r="F351" s="249" t="s">
        <v>297</v>
      </c>
      <c r="G351" s="247"/>
      <c r="H351" s="248" t="s">
        <v>19</v>
      </c>
      <c r="I351" s="250"/>
      <c r="J351" s="247"/>
      <c r="K351" s="247"/>
      <c r="L351" s="251"/>
      <c r="M351" s="252"/>
      <c r="N351" s="253"/>
      <c r="O351" s="253"/>
      <c r="P351" s="253"/>
      <c r="Q351" s="253"/>
      <c r="R351" s="253"/>
      <c r="S351" s="253"/>
      <c r="T351" s="25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5" t="s">
        <v>168</v>
      </c>
      <c r="AU351" s="255" t="s">
        <v>162</v>
      </c>
      <c r="AV351" s="14" t="s">
        <v>82</v>
      </c>
      <c r="AW351" s="14" t="s">
        <v>35</v>
      </c>
      <c r="AX351" s="14" t="s">
        <v>75</v>
      </c>
      <c r="AY351" s="255" t="s">
        <v>152</v>
      </c>
    </row>
    <row r="352" s="13" customFormat="1">
      <c r="A352" s="13"/>
      <c r="B352" s="235"/>
      <c r="C352" s="236"/>
      <c r="D352" s="228" t="s">
        <v>168</v>
      </c>
      <c r="E352" s="237" t="s">
        <v>19</v>
      </c>
      <c r="F352" s="238" t="s">
        <v>420</v>
      </c>
      <c r="G352" s="236"/>
      <c r="H352" s="239">
        <v>90.359999999999999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168</v>
      </c>
      <c r="AU352" s="245" t="s">
        <v>162</v>
      </c>
      <c r="AV352" s="13" t="s">
        <v>84</v>
      </c>
      <c r="AW352" s="13" t="s">
        <v>35</v>
      </c>
      <c r="AX352" s="13" t="s">
        <v>75</v>
      </c>
      <c r="AY352" s="245" t="s">
        <v>152</v>
      </c>
    </row>
    <row r="353" s="13" customFormat="1">
      <c r="A353" s="13"/>
      <c r="B353" s="235"/>
      <c r="C353" s="236"/>
      <c r="D353" s="228" t="s">
        <v>168</v>
      </c>
      <c r="E353" s="237" t="s">
        <v>19</v>
      </c>
      <c r="F353" s="238" t="s">
        <v>421</v>
      </c>
      <c r="G353" s="236"/>
      <c r="H353" s="239">
        <v>512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5" t="s">
        <v>168</v>
      </c>
      <c r="AU353" s="245" t="s">
        <v>162</v>
      </c>
      <c r="AV353" s="13" t="s">
        <v>84</v>
      </c>
      <c r="AW353" s="13" t="s">
        <v>35</v>
      </c>
      <c r="AX353" s="13" t="s">
        <v>75</v>
      </c>
      <c r="AY353" s="245" t="s">
        <v>152</v>
      </c>
    </row>
    <row r="354" s="15" customFormat="1">
      <c r="A354" s="15"/>
      <c r="B354" s="256"/>
      <c r="C354" s="257"/>
      <c r="D354" s="228" t="s">
        <v>168</v>
      </c>
      <c r="E354" s="258" t="s">
        <v>19</v>
      </c>
      <c r="F354" s="259" t="s">
        <v>203</v>
      </c>
      <c r="G354" s="257"/>
      <c r="H354" s="260">
        <v>863.36000000000001</v>
      </c>
      <c r="I354" s="261"/>
      <c r="J354" s="257"/>
      <c r="K354" s="257"/>
      <c r="L354" s="262"/>
      <c r="M354" s="263"/>
      <c r="N354" s="264"/>
      <c r="O354" s="264"/>
      <c r="P354" s="264"/>
      <c r="Q354" s="264"/>
      <c r="R354" s="264"/>
      <c r="S354" s="264"/>
      <c r="T354" s="26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6" t="s">
        <v>168</v>
      </c>
      <c r="AU354" s="266" t="s">
        <v>162</v>
      </c>
      <c r="AV354" s="15" t="s">
        <v>161</v>
      </c>
      <c r="AW354" s="15" t="s">
        <v>35</v>
      </c>
      <c r="AX354" s="15" t="s">
        <v>82</v>
      </c>
      <c r="AY354" s="266" t="s">
        <v>152</v>
      </c>
    </row>
    <row r="355" s="2" customFormat="1" ht="24.15" customHeight="1">
      <c r="A355" s="41"/>
      <c r="B355" s="42"/>
      <c r="C355" s="215" t="s">
        <v>422</v>
      </c>
      <c r="D355" s="215" t="s">
        <v>156</v>
      </c>
      <c r="E355" s="216" t="s">
        <v>423</v>
      </c>
      <c r="F355" s="217" t="s">
        <v>424</v>
      </c>
      <c r="G355" s="218" t="s">
        <v>159</v>
      </c>
      <c r="H355" s="219">
        <v>7</v>
      </c>
      <c r="I355" s="220"/>
      <c r="J355" s="221">
        <f>ROUND(I355*H355,2)</f>
        <v>0</v>
      </c>
      <c r="K355" s="217" t="s">
        <v>160</v>
      </c>
      <c r="L355" s="47"/>
      <c r="M355" s="222" t="s">
        <v>19</v>
      </c>
      <c r="N355" s="223" t="s">
        <v>46</v>
      </c>
      <c r="O355" s="87"/>
      <c r="P355" s="224">
        <f>O355*H355</f>
        <v>0</v>
      </c>
      <c r="Q355" s="224">
        <v>0</v>
      </c>
      <c r="R355" s="224">
        <f>Q355*H355</f>
        <v>0</v>
      </c>
      <c r="S355" s="224">
        <v>0</v>
      </c>
      <c r="T355" s="225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26" t="s">
        <v>161</v>
      </c>
      <c r="AT355" s="226" t="s">
        <v>156</v>
      </c>
      <c r="AU355" s="226" t="s">
        <v>162</v>
      </c>
      <c r="AY355" s="20" t="s">
        <v>152</v>
      </c>
      <c r="BE355" s="227">
        <f>IF(N355="základní",J355,0)</f>
        <v>0</v>
      </c>
      <c r="BF355" s="227">
        <f>IF(N355="snížená",J355,0)</f>
        <v>0</v>
      </c>
      <c r="BG355" s="227">
        <f>IF(N355="zákl. přenesená",J355,0)</f>
        <v>0</v>
      </c>
      <c r="BH355" s="227">
        <f>IF(N355="sníž. přenesená",J355,0)</f>
        <v>0</v>
      </c>
      <c r="BI355" s="227">
        <f>IF(N355="nulová",J355,0)</f>
        <v>0</v>
      </c>
      <c r="BJ355" s="20" t="s">
        <v>82</v>
      </c>
      <c r="BK355" s="227">
        <f>ROUND(I355*H355,2)</f>
        <v>0</v>
      </c>
      <c r="BL355" s="20" t="s">
        <v>161</v>
      </c>
      <c r="BM355" s="226" t="s">
        <v>425</v>
      </c>
    </row>
    <row r="356" s="2" customFormat="1">
      <c r="A356" s="41"/>
      <c r="B356" s="42"/>
      <c r="C356" s="43"/>
      <c r="D356" s="228" t="s">
        <v>164</v>
      </c>
      <c r="E356" s="43"/>
      <c r="F356" s="229" t="s">
        <v>426</v>
      </c>
      <c r="G356" s="43"/>
      <c r="H356" s="43"/>
      <c r="I356" s="230"/>
      <c r="J356" s="43"/>
      <c r="K356" s="43"/>
      <c r="L356" s="47"/>
      <c r="M356" s="231"/>
      <c r="N356" s="232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164</v>
      </c>
      <c r="AU356" s="20" t="s">
        <v>162</v>
      </c>
    </row>
    <row r="357" s="2" customFormat="1">
      <c r="A357" s="41"/>
      <c r="B357" s="42"/>
      <c r="C357" s="43"/>
      <c r="D357" s="233" t="s">
        <v>166</v>
      </c>
      <c r="E357" s="43"/>
      <c r="F357" s="234" t="s">
        <v>427</v>
      </c>
      <c r="G357" s="43"/>
      <c r="H357" s="43"/>
      <c r="I357" s="230"/>
      <c r="J357" s="43"/>
      <c r="K357" s="43"/>
      <c r="L357" s="47"/>
      <c r="M357" s="231"/>
      <c r="N357" s="232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166</v>
      </c>
      <c r="AU357" s="20" t="s">
        <v>162</v>
      </c>
    </row>
    <row r="358" s="13" customFormat="1">
      <c r="A358" s="13"/>
      <c r="B358" s="235"/>
      <c r="C358" s="236"/>
      <c r="D358" s="228" t="s">
        <v>168</v>
      </c>
      <c r="E358" s="237" t="s">
        <v>19</v>
      </c>
      <c r="F358" s="238" t="s">
        <v>428</v>
      </c>
      <c r="G358" s="236"/>
      <c r="H358" s="239">
        <v>7</v>
      </c>
      <c r="I358" s="240"/>
      <c r="J358" s="236"/>
      <c r="K358" s="236"/>
      <c r="L358" s="241"/>
      <c r="M358" s="242"/>
      <c r="N358" s="243"/>
      <c r="O358" s="243"/>
      <c r="P358" s="243"/>
      <c r="Q358" s="243"/>
      <c r="R358" s="243"/>
      <c r="S358" s="243"/>
      <c r="T358" s="24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5" t="s">
        <v>168</v>
      </c>
      <c r="AU358" s="245" t="s">
        <v>162</v>
      </c>
      <c r="AV358" s="13" t="s">
        <v>84</v>
      </c>
      <c r="AW358" s="13" t="s">
        <v>35</v>
      </c>
      <c r="AX358" s="13" t="s">
        <v>82</v>
      </c>
      <c r="AY358" s="245" t="s">
        <v>152</v>
      </c>
    </row>
    <row r="359" s="12" customFormat="1" ht="20.88" customHeight="1">
      <c r="A359" s="12"/>
      <c r="B359" s="199"/>
      <c r="C359" s="200"/>
      <c r="D359" s="201" t="s">
        <v>74</v>
      </c>
      <c r="E359" s="213" t="s">
        <v>429</v>
      </c>
      <c r="F359" s="213" t="s">
        <v>430</v>
      </c>
      <c r="G359" s="200"/>
      <c r="H359" s="200"/>
      <c r="I359" s="203"/>
      <c r="J359" s="214">
        <f>BK359</f>
        <v>0</v>
      </c>
      <c r="K359" s="200"/>
      <c r="L359" s="205"/>
      <c r="M359" s="206"/>
      <c r="N359" s="207"/>
      <c r="O359" s="207"/>
      <c r="P359" s="208">
        <f>SUM(P360:P381)</f>
        <v>0</v>
      </c>
      <c r="Q359" s="207"/>
      <c r="R359" s="208">
        <f>SUM(R360:R381)</f>
        <v>3.9639600000000002</v>
      </c>
      <c r="S359" s="207"/>
      <c r="T359" s="209">
        <f>SUM(T360:T381)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0" t="s">
        <v>82</v>
      </c>
      <c r="AT359" s="211" t="s">
        <v>74</v>
      </c>
      <c r="AU359" s="211" t="s">
        <v>84</v>
      </c>
      <c r="AY359" s="210" t="s">
        <v>152</v>
      </c>
      <c r="BK359" s="212">
        <f>SUM(BK360:BK381)</f>
        <v>0</v>
      </c>
    </row>
    <row r="360" s="2" customFormat="1" ht="24.15" customHeight="1">
      <c r="A360" s="41"/>
      <c r="B360" s="42"/>
      <c r="C360" s="215" t="s">
        <v>431</v>
      </c>
      <c r="D360" s="215" t="s">
        <v>156</v>
      </c>
      <c r="E360" s="216" t="s">
        <v>432</v>
      </c>
      <c r="F360" s="217" t="s">
        <v>433</v>
      </c>
      <c r="G360" s="218" t="s">
        <v>159</v>
      </c>
      <c r="H360" s="219">
        <v>198</v>
      </c>
      <c r="I360" s="220"/>
      <c r="J360" s="221">
        <f>ROUND(I360*H360,2)</f>
        <v>0</v>
      </c>
      <c r="K360" s="217" t="s">
        <v>160</v>
      </c>
      <c r="L360" s="47"/>
      <c r="M360" s="222" t="s">
        <v>19</v>
      </c>
      <c r="N360" s="223" t="s">
        <v>46</v>
      </c>
      <c r="O360" s="87"/>
      <c r="P360" s="224">
        <f>O360*H360</f>
        <v>0</v>
      </c>
      <c r="Q360" s="224">
        <v>0</v>
      </c>
      <c r="R360" s="224">
        <f>Q360*H360</f>
        <v>0</v>
      </c>
      <c r="S360" s="224">
        <v>0</v>
      </c>
      <c r="T360" s="225">
        <f>S360*H360</f>
        <v>0</v>
      </c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R360" s="226" t="s">
        <v>161</v>
      </c>
      <c r="AT360" s="226" t="s">
        <v>156</v>
      </c>
      <c r="AU360" s="226" t="s">
        <v>162</v>
      </c>
      <c r="AY360" s="20" t="s">
        <v>152</v>
      </c>
      <c r="BE360" s="227">
        <f>IF(N360="základní",J360,0)</f>
        <v>0</v>
      </c>
      <c r="BF360" s="227">
        <f>IF(N360="snížená",J360,0)</f>
        <v>0</v>
      </c>
      <c r="BG360" s="227">
        <f>IF(N360="zákl. přenesená",J360,0)</f>
        <v>0</v>
      </c>
      <c r="BH360" s="227">
        <f>IF(N360="sníž. přenesená",J360,0)</f>
        <v>0</v>
      </c>
      <c r="BI360" s="227">
        <f>IF(N360="nulová",J360,0)</f>
        <v>0</v>
      </c>
      <c r="BJ360" s="20" t="s">
        <v>82</v>
      </c>
      <c r="BK360" s="227">
        <f>ROUND(I360*H360,2)</f>
        <v>0</v>
      </c>
      <c r="BL360" s="20" t="s">
        <v>161</v>
      </c>
      <c r="BM360" s="226" t="s">
        <v>434</v>
      </c>
    </row>
    <row r="361" s="2" customFormat="1">
      <c r="A361" s="41"/>
      <c r="B361" s="42"/>
      <c r="C361" s="43"/>
      <c r="D361" s="228" t="s">
        <v>164</v>
      </c>
      <c r="E361" s="43"/>
      <c r="F361" s="229" t="s">
        <v>435</v>
      </c>
      <c r="G361" s="43"/>
      <c r="H361" s="43"/>
      <c r="I361" s="230"/>
      <c r="J361" s="43"/>
      <c r="K361" s="43"/>
      <c r="L361" s="47"/>
      <c r="M361" s="231"/>
      <c r="N361" s="232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20" t="s">
        <v>164</v>
      </c>
      <c r="AU361" s="20" t="s">
        <v>162</v>
      </c>
    </row>
    <row r="362" s="2" customFormat="1">
      <c r="A362" s="41"/>
      <c r="B362" s="42"/>
      <c r="C362" s="43"/>
      <c r="D362" s="233" t="s">
        <v>166</v>
      </c>
      <c r="E362" s="43"/>
      <c r="F362" s="234" t="s">
        <v>436</v>
      </c>
      <c r="G362" s="43"/>
      <c r="H362" s="43"/>
      <c r="I362" s="230"/>
      <c r="J362" s="43"/>
      <c r="K362" s="43"/>
      <c r="L362" s="47"/>
      <c r="M362" s="231"/>
      <c r="N362" s="232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166</v>
      </c>
      <c r="AU362" s="20" t="s">
        <v>162</v>
      </c>
    </row>
    <row r="363" s="13" customFormat="1">
      <c r="A363" s="13"/>
      <c r="B363" s="235"/>
      <c r="C363" s="236"/>
      <c r="D363" s="228" t="s">
        <v>168</v>
      </c>
      <c r="E363" s="237" t="s">
        <v>19</v>
      </c>
      <c r="F363" s="238" t="s">
        <v>437</v>
      </c>
      <c r="G363" s="236"/>
      <c r="H363" s="239">
        <v>198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5" t="s">
        <v>168</v>
      </c>
      <c r="AU363" s="245" t="s">
        <v>162</v>
      </c>
      <c r="AV363" s="13" t="s">
        <v>84</v>
      </c>
      <c r="AW363" s="13" t="s">
        <v>35</v>
      </c>
      <c r="AX363" s="13" t="s">
        <v>82</v>
      </c>
      <c r="AY363" s="245" t="s">
        <v>152</v>
      </c>
    </row>
    <row r="364" s="2" customFormat="1" ht="16.5" customHeight="1">
      <c r="A364" s="41"/>
      <c r="B364" s="42"/>
      <c r="C364" s="267" t="s">
        <v>438</v>
      </c>
      <c r="D364" s="267" t="s">
        <v>439</v>
      </c>
      <c r="E364" s="268" t="s">
        <v>440</v>
      </c>
      <c r="F364" s="269" t="s">
        <v>441</v>
      </c>
      <c r="G364" s="270" t="s">
        <v>172</v>
      </c>
      <c r="H364" s="271">
        <v>3.96</v>
      </c>
      <c r="I364" s="272"/>
      <c r="J364" s="273">
        <f>ROUND(I364*H364,2)</f>
        <v>0</v>
      </c>
      <c r="K364" s="269" t="s">
        <v>160</v>
      </c>
      <c r="L364" s="274"/>
      <c r="M364" s="275" t="s">
        <v>19</v>
      </c>
      <c r="N364" s="276" t="s">
        <v>46</v>
      </c>
      <c r="O364" s="87"/>
      <c r="P364" s="224">
        <f>O364*H364</f>
        <v>0</v>
      </c>
      <c r="Q364" s="224">
        <v>1</v>
      </c>
      <c r="R364" s="224">
        <f>Q364*H364</f>
        <v>3.96</v>
      </c>
      <c r="S364" s="224">
        <v>0</v>
      </c>
      <c r="T364" s="225">
        <f>S364*H364</f>
        <v>0</v>
      </c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R364" s="226" t="s">
        <v>212</v>
      </c>
      <c r="AT364" s="226" t="s">
        <v>439</v>
      </c>
      <c r="AU364" s="226" t="s">
        <v>162</v>
      </c>
      <c r="AY364" s="20" t="s">
        <v>152</v>
      </c>
      <c r="BE364" s="227">
        <f>IF(N364="základní",J364,0)</f>
        <v>0</v>
      </c>
      <c r="BF364" s="227">
        <f>IF(N364="snížená",J364,0)</f>
        <v>0</v>
      </c>
      <c r="BG364" s="227">
        <f>IF(N364="zákl. přenesená",J364,0)</f>
        <v>0</v>
      </c>
      <c r="BH364" s="227">
        <f>IF(N364="sníž. přenesená",J364,0)</f>
        <v>0</v>
      </c>
      <c r="BI364" s="227">
        <f>IF(N364="nulová",J364,0)</f>
        <v>0</v>
      </c>
      <c r="BJ364" s="20" t="s">
        <v>82</v>
      </c>
      <c r="BK364" s="227">
        <f>ROUND(I364*H364,2)</f>
        <v>0</v>
      </c>
      <c r="BL364" s="20" t="s">
        <v>161</v>
      </c>
      <c r="BM364" s="226" t="s">
        <v>442</v>
      </c>
    </row>
    <row r="365" s="2" customFormat="1">
      <c r="A365" s="41"/>
      <c r="B365" s="42"/>
      <c r="C365" s="43"/>
      <c r="D365" s="228" t="s">
        <v>164</v>
      </c>
      <c r="E365" s="43"/>
      <c r="F365" s="229" t="s">
        <v>441</v>
      </c>
      <c r="G365" s="43"/>
      <c r="H365" s="43"/>
      <c r="I365" s="230"/>
      <c r="J365" s="43"/>
      <c r="K365" s="43"/>
      <c r="L365" s="47"/>
      <c r="M365" s="231"/>
      <c r="N365" s="232"/>
      <c r="O365" s="87"/>
      <c r="P365" s="87"/>
      <c r="Q365" s="87"/>
      <c r="R365" s="87"/>
      <c r="S365" s="87"/>
      <c r="T365" s="88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T365" s="20" t="s">
        <v>164</v>
      </c>
      <c r="AU365" s="20" t="s">
        <v>162</v>
      </c>
    </row>
    <row r="366" s="13" customFormat="1">
      <c r="A366" s="13"/>
      <c r="B366" s="235"/>
      <c r="C366" s="236"/>
      <c r="D366" s="228" t="s">
        <v>168</v>
      </c>
      <c r="E366" s="236"/>
      <c r="F366" s="238" t="s">
        <v>443</v>
      </c>
      <c r="G366" s="236"/>
      <c r="H366" s="239">
        <v>3.96</v>
      </c>
      <c r="I366" s="240"/>
      <c r="J366" s="236"/>
      <c r="K366" s="236"/>
      <c r="L366" s="241"/>
      <c r="M366" s="242"/>
      <c r="N366" s="243"/>
      <c r="O366" s="243"/>
      <c r="P366" s="243"/>
      <c r="Q366" s="243"/>
      <c r="R366" s="243"/>
      <c r="S366" s="243"/>
      <c r="T366" s="24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5" t="s">
        <v>168</v>
      </c>
      <c r="AU366" s="245" t="s">
        <v>162</v>
      </c>
      <c r="AV366" s="13" t="s">
        <v>84</v>
      </c>
      <c r="AW366" s="13" t="s">
        <v>4</v>
      </c>
      <c r="AX366" s="13" t="s">
        <v>82</v>
      </c>
      <c r="AY366" s="245" t="s">
        <v>152</v>
      </c>
    </row>
    <row r="367" s="2" customFormat="1" ht="24.15" customHeight="1">
      <c r="A367" s="41"/>
      <c r="B367" s="42"/>
      <c r="C367" s="215" t="s">
        <v>444</v>
      </c>
      <c r="D367" s="215" t="s">
        <v>156</v>
      </c>
      <c r="E367" s="216" t="s">
        <v>445</v>
      </c>
      <c r="F367" s="217" t="s">
        <v>446</v>
      </c>
      <c r="G367" s="218" t="s">
        <v>159</v>
      </c>
      <c r="H367" s="219">
        <v>198</v>
      </c>
      <c r="I367" s="220"/>
      <c r="J367" s="221">
        <f>ROUND(I367*H367,2)</f>
        <v>0</v>
      </c>
      <c r="K367" s="217" t="s">
        <v>160</v>
      </c>
      <c r="L367" s="47"/>
      <c r="M367" s="222" t="s">
        <v>19</v>
      </c>
      <c r="N367" s="223" t="s">
        <v>46</v>
      </c>
      <c r="O367" s="87"/>
      <c r="P367" s="224">
        <f>O367*H367</f>
        <v>0</v>
      </c>
      <c r="Q367" s="224">
        <v>0</v>
      </c>
      <c r="R367" s="224">
        <f>Q367*H367</f>
        <v>0</v>
      </c>
      <c r="S367" s="224">
        <v>0</v>
      </c>
      <c r="T367" s="225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26" t="s">
        <v>161</v>
      </c>
      <c r="AT367" s="226" t="s">
        <v>156</v>
      </c>
      <c r="AU367" s="226" t="s">
        <v>162</v>
      </c>
      <c r="AY367" s="20" t="s">
        <v>152</v>
      </c>
      <c r="BE367" s="227">
        <f>IF(N367="základní",J367,0)</f>
        <v>0</v>
      </c>
      <c r="BF367" s="227">
        <f>IF(N367="snížená",J367,0)</f>
        <v>0</v>
      </c>
      <c r="BG367" s="227">
        <f>IF(N367="zákl. přenesená",J367,0)</f>
        <v>0</v>
      </c>
      <c r="BH367" s="227">
        <f>IF(N367="sníž. přenesená",J367,0)</f>
        <v>0</v>
      </c>
      <c r="BI367" s="227">
        <f>IF(N367="nulová",J367,0)</f>
        <v>0</v>
      </c>
      <c r="BJ367" s="20" t="s">
        <v>82</v>
      </c>
      <c r="BK367" s="227">
        <f>ROUND(I367*H367,2)</f>
        <v>0</v>
      </c>
      <c r="BL367" s="20" t="s">
        <v>161</v>
      </c>
      <c r="BM367" s="226" t="s">
        <v>447</v>
      </c>
    </row>
    <row r="368" s="2" customFormat="1">
      <c r="A368" s="41"/>
      <c r="B368" s="42"/>
      <c r="C368" s="43"/>
      <c r="D368" s="228" t="s">
        <v>164</v>
      </c>
      <c r="E368" s="43"/>
      <c r="F368" s="229" t="s">
        <v>448</v>
      </c>
      <c r="G368" s="43"/>
      <c r="H368" s="43"/>
      <c r="I368" s="230"/>
      <c r="J368" s="43"/>
      <c r="K368" s="43"/>
      <c r="L368" s="47"/>
      <c r="M368" s="231"/>
      <c r="N368" s="232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164</v>
      </c>
      <c r="AU368" s="20" t="s">
        <v>162</v>
      </c>
    </row>
    <row r="369" s="2" customFormat="1">
      <c r="A369" s="41"/>
      <c r="B369" s="42"/>
      <c r="C369" s="43"/>
      <c r="D369" s="233" t="s">
        <v>166</v>
      </c>
      <c r="E369" s="43"/>
      <c r="F369" s="234" t="s">
        <v>449</v>
      </c>
      <c r="G369" s="43"/>
      <c r="H369" s="43"/>
      <c r="I369" s="230"/>
      <c r="J369" s="43"/>
      <c r="K369" s="43"/>
      <c r="L369" s="47"/>
      <c r="M369" s="231"/>
      <c r="N369" s="232"/>
      <c r="O369" s="87"/>
      <c r="P369" s="87"/>
      <c r="Q369" s="87"/>
      <c r="R369" s="87"/>
      <c r="S369" s="87"/>
      <c r="T369" s="88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T369" s="20" t="s">
        <v>166</v>
      </c>
      <c r="AU369" s="20" t="s">
        <v>162</v>
      </c>
    </row>
    <row r="370" s="13" customFormat="1">
      <c r="A370" s="13"/>
      <c r="B370" s="235"/>
      <c r="C370" s="236"/>
      <c r="D370" s="228" t="s">
        <v>168</v>
      </c>
      <c r="E370" s="237" t="s">
        <v>19</v>
      </c>
      <c r="F370" s="238" t="s">
        <v>437</v>
      </c>
      <c r="G370" s="236"/>
      <c r="H370" s="239">
        <v>198</v>
      </c>
      <c r="I370" s="240"/>
      <c r="J370" s="236"/>
      <c r="K370" s="236"/>
      <c r="L370" s="241"/>
      <c r="M370" s="242"/>
      <c r="N370" s="243"/>
      <c r="O370" s="243"/>
      <c r="P370" s="243"/>
      <c r="Q370" s="243"/>
      <c r="R370" s="243"/>
      <c r="S370" s="243"/>
      <c r="T370" s="24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5" t="s">
        <v>168</v>
      </c>
      <c r="AU370" s="245" t="s">
        <v>162</v>
      </c>
      <c r="AV370" s="13" t="s">
        <v>84</v>
      </c>
      <c r="AW370" s="13" t="s">
        <v>35</v>
      </c>
      <c r="AX370" s="13" t="s">
        <v>82</v>
      </c>
      <c r="AY370" s="245" t="s">
        <v>152</v>
      </c>
    </row>
    <row r="371" s="2" customFormat="1" ht="16.5" customHeight="1">
      <c r="A371" s="41"/>
      <c r="B371" s="42"/>
      <c r="C371" s="267" t="s">
        <v>450</v>
      </c>
      <c r="D371" s="267" t="s">
        <v>439</v>
      </c>
      <c r="E371" s="268" t="s">
        <v>451</v>
      </c>
      <c r="F371" s="269" t="s">
        <v>452</v>
      </c>
      <c r="G371" s="270" t="s">
        <v>453</v>
      </c>
      <c r="H371" s="271">
        <v>3.96</v>
      </c>
      <c r="I371" s="272"/>
      <c r="J371" s="273">
        <f>ROUND(I371*H371,2)</f>
        <v>0</v>
      </c>
      <c r="K371" s="269" t="s">
        <v>160</v>
      </c>
      <c r="L371" s="274"/>
      <c r="M371" s="275" t="s">
        <v>19</v>
      </c>
      <c r="N371" s="276" t="s">
        <v>46</v>
      </c>
      <c r="O371" s="87"/>
      <c r="P371" s="224">
        <f>O371*H371</f>
        <v>0</v>
      </c>
      <c r="Q371" s="224">
        <v>0.001</v>
      </c>
      <c r="R371" s="224">
        <f>Q371*H371</f>
        <v>0.00396</v>
      </c>
      <c r="S371" s="224">
        <v>0</v>
      </c>
      <c r="T371" s="225">
        <f>S371*H371</f>
        <v>0</v>
      </c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R371" s="226" t="s">
        <v>212</v>
      </c>
      <c r="AT371" s="226" t="s">
        <v>439</v>
      </c>
      <c r="AU371" s="226" t="s">
        <v>162</v>
      </c>
      <c r="AY371" s="20" t="s">
        <v>152</v>
      </c>
      <c r="BE371" s="227">
        <f>IF(N371="základní",J371,0)</f>
        <v>0</v>
      </c>
      <c r="BF371" s="227">
        <f>IF(N371="snížená",J371,0)</f>
        <v>0</v>
      </c>
      <c r="BG371" s="227">
        <f>IF(N371="zákl. přenesená",J371,0)</f>
        <v>0</v>
      </c>
      <c r="BH371" s="227">
        <f>IF(N371="sníž. přenesená",J371,0)</f>
        <v>0</v>
      </c>
      <c r="BI371" s="227">
        <f>IF(N371="nulová",J371,0)</f>
        <v>0</v>
      </c>
      <c r="BJ371" s="20" t="s">
        <v>82</v>
      </c>
      <c r="BK371" s="227">
        <f>ROUND(I371*H371,2)</f>
        <v>0</v>
      </c>
      <c r="BL371" s="20" t="s">
        <v>161</v>
      </c>
      <c r="BM371" s="226" t="s">
        <v>454</v>
      </c>
    </row>
    <row r="372" s="2" customFormat="1">
      <c r="A372" s="41"/>
      <c r="B372" s="42"/>
      <c r="C372" s="43"/>
      <c r="D372" s="228" t="s">
        <v>164</v>
      </c>
      <c r="E372" s="43"/>
      <c r="F372" s="229" t="s">
        <v>452</v>
      </c>
      <c r="G372" s="43"/>
      <c r="H372" s="43"/>
      <c r="I372" s="230"/>
      <c r="J372" s="43"/>
      <c r="K372" s="43"/>
      <c r="L372" s="47"/>
      <c r="M372" s="231"/>
      <c r="N372" s="232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164</v>
      </c>
      <c r="AU372" s="20" t="s">
        <v>162</v>
      </c>
    </row>
    <row r="373" s="13" customFormat="1">
      <c r="A373" s="13"/>
      <c r="B373" s="235"/>
      <c r="C373" s="236"/>
      <c r="D373" s="228" t="s">
        <v>168</v>
      </c>
      <c r="E373" s="236"/>
      <c r="F373" s="238" t="s">
        <v>443</v>
      </c>
      <c r="G373" s="236"/>
      <c r="H373" s="239">
        <v>3.96</v>
      </c>
      <c r="I373" s="240"/>
      <c r="J373" s="236"/>
      <c r="K373" s="236"/>
      <c r="L373" s="241"/>
      <c r="M373" s="242"/>
      <c r="N373" s="243"/>
      <c r="O373" s="243"/>
      <c r="P373" s="243"/>
      <c r="Q373" s="243"/>
      <c r="R373" s="243"/>
      <c r="S373" s="243"/>
      <c r="T373" s="24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5" t="s">
        <v>168</v>
      </c>
      <c r="AU373" s="245" t="s">
        <v>162</v>
      </c>
      <c r="AV373" s="13" t="s">
        <v>84</v>
      </c>
      <c r="AW373" s="13" t="s">
        <v>4</v>
      </c>
      <c r="AX373" s="13" t="s">
        <v>82</v>
      </c>
      <c r="AY373" s="245" t="s">
        <v>152</v>
      </c>
    </row>
    <row r="374" s="2" customFormat="1" ht="24.15" customHeight="1">
      <c r="A374" s="41"/>
      <c r="B374" s="42"/>
      <c r="C374" s="215" t="s">
        <v>455</v>
      </c>
      <c r="D374" s="215" t="s">
        <v>156</v>
      </c>
      <c r="E374" s="216" t="s">
        <v>456</v>
      </c>
      <c r="F374" s="217" t="s">
        <v>457</v>
      </c>
      <c r="G374" s="218" t="s">
        <v>159</v>
      </c>
      <c r="H374" s="219">
        <v>198</v>
      </c>
      <c r="I374" s="220"/>
      <c r="J374" s="221">
        <f>ROUND(I374*H374,2)</f>
        <v>0</v>
      </c>
      <c r="K374" s="217" t="s">
        <v>160</v>
      </c>
      <c r="L374" s="47"/>
      <c r="M374" s="222" t="s">
        <v>19</v>
      </c>
      <c r="N374" s="223" t="s">
        <v>46</v>
      </c>
      <c r="O374" s="87"/>
      <c r="P374" s="224">
        <f>O374*H374</f>
        <v>0</v>
      </c>
      <c r="Q374" s="224">
        <v>0</v>
      </c>
      <c r="R374" s="224">
        <f>Q374*H374</f>
        <v>0</v>
      </c>
      <c r="S374" s="224">
        <v>0</v>
      </c>
      <c r="T374" s="225">
        <f>S374*H374</f>
        <v>0</v>
      </c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R374" s="226" t="s">
        <v>161</v>
      </c>
      <c r="AT374" s="226" t="s">
        <v>156</v>
      </c>
      <c r="AU374" s="226" t="s">
        <v>162</v>
      </c>
      <c r="AY374" s="20" t="s">
        <v>152</v>
      </c>
      <c r="BE374" s="227">
        <f>IF(N374="základní",J374,0)</f>
        <v>0</v>
      </c>
      <c r="BF374" s="227">
        <f>IF(N374="snížená",J374,0)</f>
        <v>0</v>
      </c>
      <c r="BG374" s="227">
        <f>IF(N374="zákl. přenesená",J374,0)</f>
        <v>0</v>
      </c>
      <c r="BH374" s="227">
        <f>IF(N374="sníž. přenesená",J374,0)</f>
        <v>0</v>
      </c>
      <c r="BI374" s="227">
        <f>IF(N374="nulová",J374,0)</f>
        <v>0</v>
      </c>
      <c r="BJ374" s="20" t="s">
        <v>82</v>
      </c>
      <c r="BK374" s="227">
        <f>ROUND(I374*H374,2)</f>
        <v>0</v>
      </c>
      <c r="BL374" s="20" t="s">
        <v>161</v>
      </c>
      <c r="BM374" s="226" t="s">
        <v>458</v>
      </c>
    </row>
    <row r="375" s="2" customFormat="1">
      <c r="A375" s="41"/>
      <c r="B375" s="42"/>
      <c r="C375" s="43"/>
      <c r="D375" s="228" t="s">
        <v>164</v>
      </c>
      <c r="E375" s="43"/>
      <c r="F375" s="229" t="s">
        <v>459</v>
      </c>
      <c r="G375" s="43"/>
      <c r="H375" s="43"/>
      <c r="I375" s="230"/>
      <c r="J375" s="43"/>
      <c r="K375" s="43"/>
      <c r="L375" s="47"/>
      <c r="M375" s="231"/>
      <c r="N375" s="232"/>
      <c r="O375" s="87"/>
      <c r="P375" s="87"/>
      <c r="Q375" s="87"/>
      <c r="R375" s="87"/>
      <c r="S375" s="87"/>
      <c r="T375" s="88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T375" s="20" t="s">
        <v>164</v>
      </c>
      <c r="AU375" s="20" t="s">
        <v>162</v>
      </c>
    </row>
    <row r="376" s="2" customFormat="1">
      <c r="A376" s="41"/>
      <c r="B376" s="42"/>
      <c r="C376" s="43"/>
      <c r="D376" s="233" t="s">
        <v>166</v>
      </c>
      <c r="E376" s="43"/>
      <c r="F376" s="234" t="s">
        <v>460</v>
      </c>
      <c r="G376" s="43"/>
      <c r="H376" s="43"/>
      <c r="I376" s="230"/>
      <c r="J376" s="43"/>
      <c r="K376" s="43"/>
      <c r="L376" s="47"/>
      <c r="M376" s="231"/>
      <c r="N376" s="232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166</v>
      </c>
      <c r="AU376" s="20" t="s">
        <v>162</v>
      </c>
    </row>
    <row r="377" s="13" customFormat="1">
      <c r="A377" s="13"/>
      <c r="B377" s="235"/>
      <c r="C377" s="236"/>
      <c r="D377" s="228" t="s">
        <v>168</v>
      </c>
      <c r="E377" s="237" t="s">
        <v>19</v>
      </c>
      <c r="F377" s="238" t="s">
        <v>461</v>
      </c>
      <c r="G377" s="236"/>
      <c r="H377" s="239">
        <v>198</v>
      </c>
      <c r="I377" s="240"/>
      <c r="J377" s="236"/>
      <c r="K377" s="236"/>
      <c r="L377" s="241"/>
      <c r="M377" s="242"/>
      <c r="N377" s="243"/>
      <c r="O377" s="243"/>
      <c r="P377" s="243"/>
      <c r="Q377" s="243"/>
      <c r="R377" s="243"/>
      <c r="S377" s="243"/>
      <c r="T377" s="24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5" t="s">
        <v>168</v>
      </c>
      <c r="AU377" s="245" t="s">
        <v>162</v>
      </c>
      <c r="AV377" s="13" t="s">
        <v>84</v>
      </c>
      <c r="AW377" s="13" t="s">
        <v>35</v>
      </c>
      <c r="AX377" s="13" t="s">
        <v>82</v>
      </c>
      <c r="AY377" s="245" t="s">
        <v>152</v>
      </c>
    </row>
    <row r="378" s="2" customFormat="1" ht="33" customHeight="1">
      <c r="A378" s="41"/>
      <c r="B378" s="42"/>
      <c r="C378" s="215" t="s">
        <v>462</v>
      </c>
      <c r="D378" s="215" t="s">
        <v>156</v>
      </c>
      <c r="E378" s="216" t="s">
        <v>463</v>
      </c>
      <c r="F378" s="217" t="s">
        <v>464</v>
      </c>
      <c r="G378" s="218" t="s">
        <v>159</v>
      </c>
      <c r="H378" s="219">
        <v>198</v>
      </c>
      <c r="I378" s="220"/>
      <c r="J378" s="221">
        <f>ROUND(I378*H378,2)</f>
        <v>0</v>
      </c>
      <c r="K378" s="217" t="s">
        <v>160</v>
      </c>
      <c r="L378" s="47"/>
      <c r="M378" s="222" t="s">
        <v>19</v>
      </c>
      <c r="N378" s="223" t="s">
        <v>46</v>
      </c>
      <c r="O378" s="87"/>
      <c r="P378" s="224">
        <f>O378*H378</f>
        <v>0</v>
      </c>
      <c r="Q378" s="224">
        <v>0</v>
      </c>
      <c r="R378" s="224">
        <f>Q378*H378</f>
        <v>0</v>
      </c>
      <c r="S378" s="224">
        <v>0</v>
      </c>
      <c r="T378" s="225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26" t="s">
        <v>161</v>
      </c>
      <c r="AT378" s="226" t="s">
        <v>156</v>
      </c>
      <c r="AU378" s="226" t="s">
        <v>162</v>
      </c>
      <c r="AY378" s="20" t="s">
        <v>152</v>
      </c>
      <c r="BE378" s="227">
        <f>IF(N378="základní",J378,0)</f>
        <v>0</v>
      </c>
      <c r="BF378" s="227">
        <f>IF(N378="snížená",J378,0)</f>
        <v>0</v>
      </c>
      <c r="BG378" s="227">
        <f>IF(N378="zákl. přenesená",J378,0)</f>
        <v>0</v>
      </c>
      <c r="BH378" s="227">
        <f>IF(N378="sníž. přenesená",J378,0)</f>
        <v>0</v>
      </c>
      <c r="BI378" s="227">
        <f>IF(N378="nulová",J378,0)</f>
        <v>0</v>
      </c>
      <c r="BJ378" s="20" t="s">
        <v>82</v>
      </c>
      <c r="BK378" s="227">
        <f>ROUND(I378*H378,2)</f>
        <v>0</v>
      </c>
      <c r="BL378" s="20" t="s">
        <v>161</v>
      </c>
      <c r="BM378" s="226" t="s">
        <v>465</v>
      </c>
    </row>
    <row r="379" s="2" customFormat="1">
      <c r="A379" s="41"/>
      <c r="B379" s="42"/>
      <c r="C379" s="43"/>
      <c r="D379" s="228" t="s">
        <v>164</v>
      </c>
      <c r="E379" s="43"/>
      <c r="F379" s="229" t="s">
        <v>466</v>
      </c>
      <c r="G379" s="43"/>
      <c r="H379" s="43"/>
      <c r="I379" s="230"/>
      <c r="J379" s="43"/>
      <c r="K379" s="43"/>
      <c r="L379" s="47"/>
      <c r="M379" s="231"/>
      <c r="N379" s="232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164</v>
      </c>
      <c r="AU379" s="20" t="s">
        <v>162</v>
      </c>
    </row>
    <row r="380" s="2" customFormat="1">
      <c r="A380" s="41"/>
      <c r="B380" s="42"/>
      <c r="C380" s="43"/>
      <c r="D380" s="233" t="s">
        <v>166</v>
      </c>
      <c r="E380" s="43"/>
      <c r="F380" s="234" t="s">
        <v>467</v>
      </c>
      <c r="G380" s="43"/>
      <c r="H380" s="43"/>
      <c r="I380" s="230"/>
      <c r="J380" s="43"/>
      <c r="K380" s="43"/>
      <c r="L380" s="47"/>
      <c r="M380" s="231"/>
      <c r="N380" s="232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20" t="s">
        <v>166</v>
      </c>
      <c r="AU380" s="20" t="s">
        <v>162</v>
      </c>
    </row>
    <row r="381" s="13" customFormat="1">
      <c r="A381" s="13"/>
      <c r="B381" s="235"/>
      <c r="C381" s="236"/>
      <c r="D381" s="228" t="s">
        <v>168</v>
      </c>
      <c r="E381" s="237" t="s">
        <v>19</v>
      </c>
      <c r="F381" s="238" t="s">
        <v>437</v>
      </c>
      <c r="G381" s="236"/>
      <c r="H381" s="239">
        <v>198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5" t="s">
        <v>168</v>
      </c>
      <c r="AU381" s="245" t="s">
        <v>162</v>
      </c>
      <c r="AV381" s="13" t="s">
        <v>84</v>
      </c>
      <c r="AW381" s="13" t="s">
        <v>35</v>
      </c>
      <c r="AX381" s="13" t="s">
        <v>82</v>
      </c>
      <c r="AY381" s="245" t="s">
        <v>152</v>
      </c>
    </row>
    <row r="382" s="12" customFormat="1" ht="22.8" customHeight="1">
      <c r="A382" s="12"/>
      <c r="B382" s="199"/>
      <c r="C382" s="200"/>
      <c r="D382" s="201" t="s">
        <v>74</v>
      </c>
      <c r="E382" s="213" t="s">
        <v>84</v>
      </c>
      <c r="F382" s="213" t="s">
        <v>468</v>
      </c>
      <c r="G382" s="200"/>
      <c r="H382" s="200"/>
      <c r="I382" s="203"/>
      <c r="J382" s="214">
        <f>BK382</f>
        <v>0</v>
      </c>
      <c r="K382" s="200"/>
      <c r="L382" s="205"/>
      <c r="M382" s="206"/>
      <c r="N382" s="207"/>
      <c r="O382" s="207"/>
      <c r="P382" s="208">
        <f>P383</f>
        <v>0</v>
      </c>
      <c r="Q382" s="207"/>
      <c r="R382" s="208">
        <f>R383</f>
        <v>26.620100000000001</v>
      </c>
      <c r="S382" s="207"/>
      <c r="T382" s="209">
        <f>T383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10" t="s">
        <v>82</v>
      </c>
      <c r="AT382" s="211" t="s">
        <v>74</v>
      </c>
      <c r="AU382" s="211" t="s">
        <v>82</v>
      </c>
      <c r="AY382" s="210" t="s">
        <v>152</v>
      </c>
      <c r="BK382" s="212">
        <f>BK383</f>
        <v>0</v>
      </c>
    </row>
    <row r="383" s="12" customFormat="1" ht="20.88" customHeight="1">
      <c r="A383" s="12"/>
      <c r="B383" s="199"/>
      <c r="C383" s="200"/>
      <c r="D383" s="201" t="s">
        <v>74</v>
      </c>
      <c r="E383" s="213" t="s">
        <v>7</v>
      </c>
      <c r="F383" s="213" t="s">
        <v>469</v>
      </c>
      <c r="G383" s="200"/>
      <c r="H383" s="200"/>
      <c r="I383" s="203"/>
      <c r="J383" s="214">
        <f>BK383</f>
        <v>0</v>
      </c>
      <c r="K383" s="200"/>
      <c r="L383" s="205"/>
      <c r="M383" s="206"/>
      <c r="N383" s="207"/>
      <c r="O383" s="207"/>
      <c r="P383" s="208">
        <f>SUM(P384:P388)</f>
        <v>0</v>
      </c>
      <c r="Q383" s="207"/>
      <c r="R383" s="208">
        <f>SUM(R384:R388)</f>
        <v>26.620100000000001</v>
      </c>
      <c r="S383" s="207"/>
      <c r="T383" s="209">
        <f>SUM(T384:T388)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10" t="s">
        <v>82</v>
      </c>
      <c r="AT383" s="211" t="s">
        <v>74</v>
      </c>
      <c r="AU383" s="211" t="s">
        <v>84</v>
      </c>
      <c r="AY383" s="210" t="s">
        <v>152</v>
      </c>
      <c r="BK383" s="212">
        <f>SUM(BK384:BK388)</f>
        <v>0</v>
      </c>
    </row>
    <row r="384" s="2" customFormat="1" ht="37.8" customHeight="1">
      <c r="A384" s="41"/>
      <c r="B384" s="42"/>
      <c r="C384" s="215" t="s">
        <v>470</v>
      </c>
      <c r="D384" s="215" t="s">
        <v>156</v>
      </c>
      <c r="E384" s="216" t="s">
        <v>471</v>
      </c>
      <c r="F384" s="217" t="s">
        <v>472</v>
      </c>
      <c r="G384" s="218" t="s">
        <v>215</v>
      </c>
      <c r="H384" s="219">
        <v>130</v>
      </c>
      <c r="I384" s="220"/>
      <c r="J384" s="221">
        <f>ROUND(I384*H384,2)</f>
        <v>0</v>
      </c>
      <c r="K384" s="217" t="s">
        <v>160</v>
      </c>
      <c r="L384" s="47"/>
      <c r="M384" s="222" t="s">
        <v>19</v>
      </c>
      <c r="N384" s="223" t="s">
        <v>46</v>
      </c>
      <c r="O384" s="87"/>
      <c r="P384" s="224">
        <f>O384*H384</f>
        <v>0</v>
      </c>
      <c r="Q384" s="224">
        <v>0.20477000000000001</v>
      </c>
      <c r="R384" s="224">
        <f>Q384*H384</f>
        <v>26.620100000000001</v>
      </c>
      <c r="S384" s="224">
        <v>0</v>
      </c>
      <c r="T384" s="225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26" t="s">
        <v>161</v>
      </c>
      <c r="AT384" s="226" t="s">
        <v>156</v>
      </c>
      <c r="AU384" s="226" t="s">
        <v>162</v>
      </c>
      <c r="AY384" s="20" t="s">
        <v>152</v>
      </c>
      <c r="BE384" s="227">
        <f>IF(N384="základní",J384,0)</f>
        <v>0</v>
      </c>
      <c r="BF384" s="227">
        <f>IF(N384="snížená",J384,0)</f>
        <v>0</v>
      </c>
      <c r="BG384" s="227">
        <f>IF(N384="zákl. přenesená",J384,0)</f>
        <v>0</v>
      </c>
      <c r="BH384" s="227">
        <f>IF(N384="sníž. přenesená",J384,0)</f>
        <v>0</v>
      </c>
      <c r="BI384" s="227">
        <f>IF(N384="nulová",J384,0)</f>
        <v>0</v>
      </c>
      <c r="BJ384" s="20" t="s">
        <v>82</v>
      </c>
      <c r="BK384" s="227">
        <f>ROUND(I384*H384,2)</f>
        <v>0</v>
      </c>
      <c r="BL384" s="20" t="s">
        <v>161</v>
      </c>
      <c r="BM384" s="226" t="s">
        <v>473</v>
      </c>
    </row>
    <row r="385" s="2" customFormat="1">
      <c r="A385" s="41"/>
      <c r="B385" s="42"/>
      <c r="C385" s="43"/>
      <c r="D385" s="228" t="s">
        <v>164</v>
      </c>
      <c r="E385" s="43"/>
      <c r="F385" s="229" t="s">
        <v>474</v>
      </c>
      <c r="G385" s="43"/>
      <c r="H385" s="43"/>
      <c r="I385" s="230"/>
      <c r="J385" s="43"/>
      <c r="K385" s="43"/>
      <c r="L385" s="47"/>
      <c r="M385" s="231"/>
      <c r="N385" s="232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164</v>
      </c>
      <c r="AU385" s="20" t="s">
        <v>162</v>
      </c>
    </row>
    <row r="386" s="2" customFormat="1">
      <c r="A386" s="41"/>
      <c r="B386" s="42"/>
      <c r="C386" s="43"/>
      <c r="D386" s="233" t="s">
        <v>166</v>
      </c>
      <c r="E386" s="43"/>
      <c r="F386" s="234" t="s">
        <v>475</v>
      </c>
      <c r="G386" s="43"/>
      <c r="H386" s="43"/>
      <c r="I386" s="230"/>
      <c r="J386" s="43"/>
      <c r="K386" s="43"/>
      <c r="L386" s="47"/>
      <c r="M386" s="231"/>
      <c r="N386" s="232"/>
      <c r="O386" s="87"/>
      <c r="P386" s="87"/>
      <c r="Q386" s="87"/>
      <c r="R386" s="87"/>
      <c r="S386" s="87"/>
      <c r="T386" s="88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T386" s="20" t="s">
        <v>166</v>
      </c>
      <c r="AU386" s="20" t="s">
        <v>162</v>
      </c>
    </row>
    <row r="387" s="14" customFormat="1">
      <c r="A387" s="14"/>
      <c r="B387" s="246"/>
      <c r="C387" s="247"/>
      <c r="D387" s="228" t="s">
        <v>168</v>
      </c>
      <c r="E387" s="248" t="s">
        <v>19</v>
      </c>
      <c r="F387" s="249" t="s">
        <v>305</v>
      </c>
      <c r="G387" s="247"/>
      <c r="H387" s="248" t="s">
        <v>19</v>
      </c>
      <c r="I387" s="250"/>
      <c r="J387" s="247"/>
      <c r="K387" s="247"/>
      <c r="L387" s="251"/>
      <c r="M387" s="252"/>
      <c r="N387" s="253"/>
      <c r="O387" s="253"/>
      <c r="P387" s="253"/>
      <c r="Q387" s="253"/>
      <c r="R387" s="253"/>
      <c r="S387" s="253"/>
      <c r="T387" s="25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5" t="s">
        <v>168</v>
      </c>
      <c r="AU387" s="255" t="s">
        <v>162</v>
      </c>
      <c r="AV387" s="14" t="s">
        <v>82</v>
      </c>
      <c r="AW387" s="14" t="s">
        <v>35</v>
      </c>
      <c r="AX387" s="14" t="s">
        <v>75</v>
      </c>
      <c r="AY387" s="255" t="s">
        <v>152</v>
      </c>
    </row>
    <row r="388" s="13" customFormat="1">
      <c r="A388" s="13"/>
      <c r="B388" s="235"/>
      <c r="C388" s="236"/>
      <c r="D388" s="228" t="s">
        <v>168</v>
      </c>
      <c r="E388" s="237" t="s">
        <v>19</v>
      </c>
      <c r="F388" s="238" t="s">
        <v>476</v>
      </c>
      <c r="G388" s="236"/>
      <c r="H388" s="239">
        <v>130</v>
      </c>
      <c r="I388" s="240"/>
      <c r="J388" s="236"/>
      <c r="K388" s="236"/>
      <c r="L388" s="241"/>
      <c r="M388" s="242"/>
      <c r="N388" s="243"/>
      <c r="O388" s="243"/>
      <c r="P388" s="243"/>
      <c r="Q388" s="243"/>
      <c r="R388" s="243"/>
      <c r="S388" s="243"/>
      <c r="T388" s="244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5" t="s">
        <v>168</v>
      </c>
      <c r="AU388" s="245" t="s">
        <v>162</v>
      </c>
      <c r="AV388" s="13" t="s">
        <v>84</v>
      </c>
      <c r="AW388" s="13" t="s">
        <v>35</v>
      </c>
      <c r="AX388" s="13" t="s">
        <v>82</v>
      </c>
      <c r="AY388" s="245" t="s">
        <v>152</v>
      </c>
    </row>
    <row r="389" s="12" customFormat="1" ht="22.8" customHeight="1">
      <c r="A389" s="12"/>
      <c r="B389" s="199"/>
      <c r="C389" s="200"/>
      <c r="D389" s="201" t="s">
        <v>74</v>
      </c>
      <c r="E389" s="213" t="s">
        <v>187</v>
      </c>
      <c r="F389" s="213" t="s">
        <v>477</v>
      </c>
      <c r="G389" s="200"/>
      <c r="H389" s="200"/>
      <c r="I389" s="203"/>
      <c r="J389" s="214">
        <f>BK389</f>
        <v>0</v>
      </c>
      <c r="K389" s="200"/>
      <c r="L389" s="205"/>
      <c r="M389" s="206"/>
      <c r="N389" s="207"/>
      <c r="O389" s="207"/>
      <c r="P389" s="208">
        <f>P390+P413+P440+P451</f>
        <v>0</v>
      </c>
      <c r="Q389" s="207"/>
      <c r="R389" s="208">
        <f>R390+R413+R440+R451</f>
        <v>127.13229000000001</v>
      </c>
      <c r="S389" s="207"/>
      <c r="T389" s="209">
        <f>T390+T413+T440+T451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10" t="s">
        <v>82</v>
      </c>
      <c r="AT389" s="211" t="s">
        <v>74</v>
      </c>
      <c r="AU389" s="211" t="s">
        <v>82</v>
      </c>
      <c r="AY389" s="210" t="s">
        <v>152</v>
      </c>
      <c r="BK389" s="212">
        <f>BK390+BK413+BK440+BK451</f>
        <v>0</v>
      </c>
    </row>
    <row r="390" s="12" customFormat="1" ht="20.88" customHeight="1">
      <c r="A390" s="12"/>
      <c r="B390" s="199"/>
      <c r="C390" s="200"/>
      <c r="D390" s="201" t="s">
        <v>74</v>
      </c>
      <c r="E390" s="213" t="s">
        <v>478</v>
      </c>
      <c r="F390" s="213" t="s">
        <v>479</v>
      </c>
      <c r="G390" s="200"/>
      <c r="H390" s="200"/>
      <c r="I390" s="203"/>
      <c r="J390" s="214">
        <f>BK390</f>
        <v>0</v>
      </c>
      <c r="K390" s="200"/>
      <c r="L390" s="205"/>
      <c r="M390" s="206"/>
      <c r="N390" s="207"/>
      <c r="O390" s="207"/>
      <c r="P390" s="208">
        <f>SUM(P391:P412)</f>
        <v>0</v>
      </c>
      <c r="Q390" s="207"/>
      <c r="R390" s="208">
        <f>SUM(R391:R412)</f>
        <v>0</v>
      </c>
      <c r="S390" s="207"/>
      <c r="T390" s="209">
        <f>SUM(T391:T412)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10" t="s">
        <v>82</v>
      </c>
      <c r="AT390" s="211" t="s">
        <v>74</v>
      </c>
      <c r="AU390" s="211" t="s">
        <v>84</v>
      </c>
      <c r="AY390" s="210" t="s">
        <v>152</v>
      </c>
      <c r="BK390" s="212">
        <f>SUM(BK391:BK412)</f>
        <v>0</v>
      </c>
    </row>
    <row r="391" s="2" customFormat="1" ht="21.75" customHeight="1">
      <c r="A391" s="41"/>
      <c r="B391" s="42"/>
      <c r="C391" s="215" t="s">
        <v>480</v>
      </c>
      <c r="D391" s="215" t="s">
        <v>156</v>
      </c>
      <c r="E391" s="216" t="s">
        <v>481</v>
      </c>
      <c r="F391" s="217" t="s">
        <v>482</v>
      </c>
      <c r="G391" s="218" t="s">
        <v>159</v>
      </c>
      <c r="H391" s="219">
        <v>90.400000000000006</v>
      </c>
      <c r="I391" s="220"/>
      <c r="J391" s="221">
        <f>ROUND(I391*H391,2)</f>
        <v>0</v>
      </c>
      <c r="K391" s="217" t="s">
        <v>160</v>
      </c>
      <c r="L391" s="47"/>
      <c r="M391" s="222" t="s">
        <v>19</v>
      </c>
      <c r="N391" s="223" t="s">
        <v>46</v>
      </c>
      <c r="O391" s="87"/>
      <c r="P391" s="224">
        <f>O391*H391</f>
        <v>0</v>
      </c>
      <c r="Q391" s="224">
        <v>0</v>
      </c>
      <c r="R391" s="224">
        <f>Q391*H391</f>
        <v>0</v>
      </c>
      <c r="S391" s="224">
        <v>0</v>
      </c>
      <c r="T391" s="225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26" t="s">
        <v>161</v>
      </c>
      <c r="AT391" s="226" t="s">
        <v>156</v>
      </c>
      <c r="AU391" s="226" t="s">
        <v>162</v>
      </c>
      <c r="AY391" s="20" t="s">
        <v>152</v>
      </c>
      <c r="BE391" s="227">
        <f>IF(N391="základní",J391,0)</f>
        <v>0</v>
      </c>
      <c r="BF391" s="227">
        <f>IF(N391="snížená",J391,0)</f>
        <v>0</v>
      </c>
      <c r="BG391" s="227">
        <f>IF(N391="zákl. přenesená",J391,0)</f>
        <v>0</v>
      </c>
      <c r="BH391" s="227">
        <f>IF(N391="sníž. přenesená",J391,0)</f>
        <v>0</v>
      </c>
      <c r="BI391" s="227">
        <f>IF(N391="nulová",J391,0)</f>
        <v>0</v>
      </c>
      <c r="BJ391" s="20" t="s">
        <v>82</v>
      </c>
      <c r="BK391" s="227">
        <f>ROUND(I391*H391,2)</f>
        <v>0</v>
      </c>
      <c r="BL391" s="20" t="s">
        <v>161</v>
      </c>
      <c r="BM391" s="226" t="s">
        <v>483</v>
      </c>
    </row>
    <row r="392" s="2" customFormat="1">
      <c r="A392" s="41"/>
      <c r="B392" s="42"/>
      <c r="C392" s="43"/>
      <c r="D392" s="228" t="s">
        <v>164</v>
      </c>
      <c r="E392" s="43"/>
      <c r="F392" s="229" t="s">
        <v>484</v>
      </c>
      <c r="G392" s="43"/>
      <c r="H392" s="43"/>
      <c r="I392" s="230"/>
      <c r="J392" s="43"/>
      <c r="K392" s="43"/>
      <c r="L392" s="47"/>
      <c r="M392" s="231"/>
      <c r="N392" s="232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164</v>
      </c>
      <c r="AU392" s="20" t="s">
        <v>162</v>
      </c>
    </row>
    <row r="393" s="2" customFormat="1">
      <c r="A393" s="41"/>
      <c r="B393" s="42"/>
      <c r="C393" s="43"/>
      <c r="D393" s="233" t="s">
        <v>166</v>
      </c>
      <c r="E393" s="43"/>
      <c r="F393" s="234" t="s">
        <v>485</v>
      </c>
      <c r="G393" s="43"/>
      <c r="H393" s="43"/>
      <c r="I393" s="230"/>
      <c r="J393" s="43"/>
      <c r="K393" s="43"/>
      <c r="L393" s="47"/>
      <c r="M393" s="231"/>
      <c r="N393" s="232"/>
      <c r="O393" s="87"/>
      <c r="P393" s="87"/>
      <c r="Q393" s="87"/>
      <c r="R393" s="87"/>
      <c r="S393" s="87"/>
      <c r="T393" s="88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T393" s="20" t="s">
        <v>166</v>
      </c>
      <c r="AU393" s="20" t="s">
        <v>162</v>
      </c>
    </row>
    <row r="394" s="14" customFormat="1">
      <c r="A394" s="14"/>
      <c r="B394" s="246"/>
      <c r="C394" s="247"/>
      <c r="D394" s="228" t="s">
        <v>168</v>
      </c>
      <c r="E394" s="248" t="s">
        <v>19</v>
      </c>
      <c r="F394" s="249" t="s">
        <v>297</v>
      </c>
      <c r="G394" s="247"/>
      <c r="H394" s="248" t="s">
        <v>19</v>
      </c>
      <c r="I394" s="250"/>
      <c r="J394" s="247"/>
      <c r="K394" s="247"/>
      <c r="L394" s="251"/>
      <c r="M394" s="252"/>
      <c r="N394" s="253"/>
      <c r="O394" s="253"/>
      <c r="P394" s="253"/>
      <c r="Q394" s="253"/>
      <c r="R394" s="253"/>
      <c r="S394" s="253"/>
      <c r="T394" s="25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5" t="s">
        <v>168</v>
      </c>
      <c r="AU394" s="255" t="s">
        <v>162</v>
      </c>
      <c r="AV394" s="14" t="s">
        <v>82</v>
      </c>
      <c r="AW394" s="14" t="s">
        <v>35</v>
      </c>
      <c r="AX394" s="14" t="s">
        <v>75</v>
      </c>
      <c r="AY394" s="255" t="s">
        <v>152</v>
      </c>
    </row>
    <row r="395" s="13" customFormat="1">
      <c r="A395" s="13"/>
      <c r="B395" s="235"/>
      <c r="C395" s="236"/>
      <c r="D395" s="228" t="s">
        <v>168</v>
      </c>
      <c r="E395" s="237" t="s">
        <v>19</v>
      </c>
      <c r="F395" s="238" t="s">
        <v>486</v>
      </c>
      <c r="G395" s="236"/>
      <c r="H395" s="239">
        <v>90.400000000000006</v>
      </c>
      <c r="I395" s="240"/>
      <c r="J395" s="236"/>
      <c r="K395" s="236"/>
      <c r="L395" s="241"/>
      <c r="M395" s="242"/>
      <c r="N395" s="243"/>
      <c r="O395" s="243"/>
      <c r="P395" s="243"/>
      <c r="Q395" s="243"/>
      <c r="R395" s="243"/>
      <c r="S395" s="243"/>
      <c r="T395" s="244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5" t="s">
        <v>168</v>
      </c>
      <c r="AU395" s="245" t="s">
        <v>162</v>
      </c>
      <c r="AV395" s="13" t="s">
        <v>84</v>
      </c>
      <c r="AW395" s="13" t="s">
        <v>35</v>
      </c>
      <c r="AX395" s="13" t="s">
        <v>82</v>
      </c>
      <c r="AY395" s="245" t="s">
        <v>152</v>
      </c>
    </row>
    <row r="396" s="2" customFormat="1" ht="21.75" customHeight="1">
      <c r="A396" s="41"/>
      <c r="B396" s="42"/>
      <c r="C396" s="215" t="s">
        <v>487</v>
      </c>
      <c r="D396" s="215" t="s">
        <v>156</v>
      </c>
      <c r="E396" s="216" t="s">
        <v>481</v>
      </c>
      <c r="F396" s="217" t="s">
        <v>482</v>
      </c>
      <c r="G396" s="218" t="s">
        <v>159</v>
      </c>
      <c r="H396" s="219">
        <v>12</v>
      </c>
      <c r="I396" s="220"/>
      <c r="J396" s="221">
        <f>ROUND(I396*H396,2)</f>
        <v>0</v>
      </c>
      <c r="K396" s="217" t="s">
        <v>160</v>
      </c>
      <c r="L396" s="47"/>
      <c r="M396" s="222" t="s">
        <v>19</v>
      </c>
      <c r="N396" s="223" t="s">
        <v>46</v>
      </c>
      <c r="O396" s="87"/>
      <c r="P396" s="224">
        <f>O396*H396</f>
        <v>0</v>
      </c>
      <c r="Q396" s="224">
        <v>0</v>
      </c>
      <c r="R396" s="224">
        <f>Q396*H396</f>
        <v>0</v>
      </c>
      <c r="S396" s="224">
        <v>0</v>
      </c>
      <c r="T396" s="225">
        <f>S396*H396</f>
        <v>0</v>
      </c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R396" s="226" t="s">
        <v>161</v>
      </c>
      <c r="AT396" s="226" t="s">
        <v>156</v>
      </c>
      <c r="AU396" s="226" t="s">
        <v>162</v>
      </c>
      <c r="AY396" s="20" t="s">
        <v>152</v>
      </c>
      <c r="BE396" s="227">
        <f>IF(N396="základní",J396,0)</f>
        <v>0</v>
      </c>
      <c r="BF396" s="227">
        <f>IF(N396="snížená",J396,0)</f>
        <v>0</v>
      </c>
      <c r="BG396" s="227">
        <f>IF(N396="zákl. přenesená",J396,0)</f>
        <v>0</v>
      </c>
      <c r="BH396" s="227">
        <f>IF(N396="sníž. přenesená",J396,0)</f>
        <v>0</v>
      </c>
      <c r="BI396" s="227">
        <f>IF(N396="nulová",J396,0)</f>
        <v>0</v>
      </c>
      <c r="BJ396" s="20" t="s">
        <v>82</v>
      </c>
      <c r="BK396" s="227">
        <f>ROUND(I396*H396,2)</f>
        <v>0</v>
      </c>
      <c r="BL396" s="20" t="s">
        <v>161</v>
      </c>
      <c r="BM396" s="226" t="s">
        <v>488</v>
      </c>
    </row>
    <row r="397" s="2" customFormat="1">
      <c r="A397" s="41"/>
      <c r="B397" s="42"/>
      <c r="C397" s="43"/>
      <c r="D397" s="228" t="s">
        <v>164</v>
      </c>
      <c r="E397" s="43"/>
      <c r="F397" s="229" t="s">
        <v>484</v>
      </c>
      <c r="G397" s="43"/>
      <c r="H397" s="43"/>
      <c r="I397" s="230"/>
      <c r="J397" s="43"/>
      <c r="K397" s="43"/>
      <c r="L397" s="47"/>
      <c r="M397" s="231"/>
      <c r="N397" s="232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164</v>
      </c>
      <c r="AU397" s="20" t="s">
        <v>162</v>
      </c>
    </row>
    <row r="398" s="2" customFormat="1">
      <c r="A398" s="41"/>
      <c r="B398" s="42"/>
      <c r="C398" s="43"/>
      <c r="D398" s="233" t="s">
        <v>166</v>
      </c>
      <c r="E398" s="43"/>
      <c r="F398" s="234" t="s">
        <v>485</v>
      </c>
      <c r="G398" s="43"/>
      <c r="H398" s="43"/>
      <c r="I398" s="230"/>
      <c r="J398" s="43"/>
      <c r="K398" s="43"/>
      <c r="L398" s="47"/>
      <c r="M398" s="231"/>
      <c r="N398" s="232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166</v>
      </c>
      <c r="AU398" s="20" t="s">
        <v>162</v>
      </c>
    </row>
    <row r="399" s="14" customFormat="1">
      <c r="A399" s="14"/>
      <c r="B399" s="246"/>
      <c r="C399" s="247"/>
      <c r="D399" s="228" t="s">
        <v>168</v>
      </c>
      <c r="E399" s="248" t="s">
        <v>19</v>
      </c>
      <c r="F399" s="249" t="s">
        <v>293</v>
      </c>
      <c r="G399" s="247"/>
      <c r="H399" s="248" t="s">
        <v>19</v>
      </c>
      <c r="I399" s="250"/>
      <c r="J399" s="247"/>
      <c r="K399" s="247"/>
      <c r="L399" s="251"/>
      <c r="M399" s="252"/>
      <c r="N399" s="253"/>
      <c r="O399" s="253"/>
      <c r="P399" s="253"/>
      <c r="Q399" s="253"/>
      <c r="R399" s="253"/>
      <c r="S399" s="253"/>
      <c r="T399" s="25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5" t="s">
        <v>168</v>
      </c>
      <c r="AU399" s="255" t="s">
        <v>162</v>
      </c>
      <c r="AV399" s="14" t="s">
        <v>82</v>
      </c>
      <c r="AW399" s="14" t="s">
        <v>35</v>
      </c>
      <c r="AX399" s="14" t="s">
        <v>75</v>
      </c>
      <c r="AY399" s="255" t="s">
        <v>152</v>
      </c>
    </row>
    <row r="400" s="13" customFormat="1">
      <c r="A400" s="13"/>
      <c r="B400" s="235"/>
      <c r="C400" s="236"/>
      <c r="D400" s="228" t="s">
        <v>168</v>
      </c>
      <c r="E400" s="237" t="s">
        <v>19</v>
      </c>
      <c r="F400" s="238" t="s">
        <v>418</v>
      </c>
      <c r="G400" s="236"/>
      <c r="H400" s="239">
        <v>12</v>
      </c>
      <c r="I400" s="240"/>
      <c r="J400" s="236"/>
      <c r="K400" s="236"/>
      <c r="L400" s="241"/>
      <c r="M400" s="242"/>
      <c r="N400" s="243"/>
      <c r="O400" s="243"/>
      <c r="P400" s="243"/>
      <c r="Q400" s="243"/>
      <c r="R400" s="243"/>
      <c r="S400" s="243"/>
      <c r="T400" s="244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5" t="s">
        <v>168</v>
      </c>
      <c r="AU400" s="245" t="s">
        <v>162</v>
      </c>
      <c r="AV400" s="13" t="s">
        <v>84</v>
      </c>
      <c r="AW400" s="13" t="s">
        <v>35</v>
      </c>
      <c r="AX400" s="13" t="s">
        <v>82</v>
      </c>
      <c r="AY400" s="245" t="s">
        <v>152</v>
      </c>
    </row>
    <row r="401" s="2" customFormat="1" ht="21.75" customHeight="1">
      <c r="A401" s="41"/>
      <c r="B401" s="42"/>
      <c r="C401" s="215" t="s">
        <v>489</v>
      </c>
      <c r="D401" s="215" t="s">
        <v>156</v>
      </c>
      <c r="E401" s="216" t="s">
        <v>481</v>
      </c>
      <c r="F401" s="217" t="s">
        <v>482</v>
      </c>
      <c r="G401" s="218" t="s">
        <v>159</v>
      </c>
      <c r="H401" s="219">
        <v>12</v>
      </c>
      <c r="I401" s="220"/>
      <c r="J401" s="221">
        <f>ROUND(I401*H401,2)</f>
        <v>0</v>
      </c>
      <c r="K401" s="217" t="s">
        <v>160</v>
      </c>
      <c r="L401" s="47"/>
      <c r="M401" s="222" t="s">
        <v>19</v>
      </c>
      <c r="N401" s="223" t="s">
        <v>46</v>
      </c>
      <c r="O401" s="87"/>
      <c r="P401" s="224">
        <f>O401*H401</f>
        <v>0</v>
      </c>
      <c r="Q401" s="224">
        <v>0</v>
      </c>
      <c r="R401" s="224">
        <f>Q401*H401</f>
        <v>0</v>
      </c>
      <c r="S401" s="224">
        <v>0</v>
      </c>
      <c r="T401" s="225">
        <f>S401*H401</f>
        <v>0</v>
      </c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R401" s="226" t="s">
        <v>161</v>
      </c>
      <c r="AT401" s="226" t="s">
        <v>156</v>
      </c>
      <c r="AU401" s="226" t="s">
        <v>162</v>
      </c>
      <c r="AY401" s="20" t="s">
        <v>152</v>
      </c>
      <c r="BE401" s="227">
        <f>IF(N401="základní",J401,0)</f>
        <v>0</v>
      </c>
      <c r="BF401" s="227">
        <f>IF(N401="snížená",J401,0)</f>
        <v>0</v>
      </c>
      <c r="BG401" s="227">
        <f>IF(N401="zákl. přenesená",J401,0)</f>
        <v>0</v>
      </c>
      <c r="BH401" s="227">
        <f>IF(N401="sníž. přenesená",J401,0)</f>
        <v>0</v>
      </c>
      <c r="BI401" s="227">
        <f>IF(N401="nulová",J401,0)</f>
        <v>0</v>
      </c>
      <c r="BJ401" s="20" t="s">
        <v>82</v>
      </c>
      <c r="BK401" s="227">
        <f>ROUND(I401*H401,2)</f>
        <v>0</v>
      </c>
      <c r="BL401" s="20" t="s">
        <v>161</v>
      </c>
      <c r="BM401" s="226" t="s">
        <v>490</v>
      </c>
    </row>
    <row r="402" s="2" customFormat="1">
      <c r="A402" s="41"/>
      <c r="B402" s="42"/>
      <c r="C402" s="43"/>
      <c r="D402" s="228" t="s">
        <v>164</v>
      </c>
      <c r="E402" s="43"/>
      <c r="F402" s="229" t="s">
        <v>484</v>
      </c>
      <c r="G402" s="43"/>
      <c r="H402" s="43"/>
      <c r="I402" s="230"/>
      <c r="J402" s="43"/>
      <c r="K402" s="43"/>
      <c r="L402" s="47"/>
      <c r="M402" s="231"/>
      <c r="N402" s="232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20" t="s">
        <v>164</v>
      </c>
      <c r="AU402" s="20" t="s">
        <v>162</v>
      </c>
    </row>
    <row r="403" s="2" customFormat="1">
      <c r="A403" s="41"/>
      <c r="B403" s="42"/>
      <c r="C403" s="43"/>
      <c r="D403" s="233" t="s">
        <v>166</v>
      </c>
      <c r="E403" s="43"/>
      <c r="F403" s="234" t="s">
        <v>485</v>
      </c>
      <c r="G403" s="43"/>
      <c r="H403" s="43"/>
      <c r="I403" s="230"/>
      <c r="J403" s="43"/>
      <c r="K403" s="43"/>
      <c r="L403" s="47"/>
      <c r="M403" s="231"/>
      <c r="N403" s="232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166</v>
      </c>
      <c r="AU403" s="20" t="s">
        <v>162</v>
      </c>
    </row>
    <row r="404" s="14" customFormat="1">
      <c r="A404" s="14"/>
      <c r="B404" s="246"/>
      <c r="C404" s="247"/>
      <c r="D404" s="228" t="s">
        <v>168</v>
      </c>
      <c r="E404" s="248" t="s">
        <v>19</v>
      </c>
      <c r="F404" s="249" t="s">
        <v>293</v>
      </c>
      <c r="G404" s="247"/>
      <c r="H404" s="248" t="s">
        <v>19</v>
      </c>
      <c r="I404" s="250"/>
      <c r="J404" s="247"/>
      <c r="K404" s="247"/>
      <c r="L404" s="251"/>
      <c r="M404" s="252"/>
      <c r="N404" s="253"/>
      <c r="O404" s="253"/>
      <c r="P404" s="253"/>
      <c r="Q404" s="253"/>
      <c r="R404" s="253"/>
      <c r="S404" s="253"/>
      <c r="T404" s="25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5" t="s">
        <v>168</v>
      </c>
      <c r="AU404" s="255" t="s">
        <v>162</v>
      </c>
      <c r="AV404" s="14" t="s">
        <v>82</v>
      </c>
      <c r="AW404" s="14" t="s">
        <v>35</v>
      </c>
      <c r="AX404" s="14" t="s">
        <v>75</v>
      </c>
      <c r="AY404" s="255" t="s">
        <v>152</v>
      </c>
    </row>
    <row r="405" s="13" customFormat="1">
      <c r="A405" s="13"/>
      <c r="B405" s="235"/>
      <c r="C405" s="236"/>
      <c r="D405" s="228" t="s">
        <v>168</v>
      </c>
      <c r="E405" s="237" t="s">
        <v>19</v>
      </c>
      <c r="F405" s="238" t="s">
        <v>418</v>
      </c>
      <c r="G405" s="236"/>
      <c r="H405" s="239">
        <v>12</v>
      </c>
      <c r="I405" s="240"/>
      <c r="J405" s="236"/>
      <c r="K405" s="236"/>
      <c r="L405" s="241"/>
      <c r="M405" s="242"/>
      <c r="N405" s="243"/>
      <c r="O405" s="243"/>
      <c r="P405" s="243"/>
      <c r="Q405" s="243"/>
      <c r="R405" s="243"/>
      <c r="S405" s="243"/>
      <c r="T405" s="244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5" t="s">
        <v>168</v>
      </c>
      <c r="AU405" s="245" t="s">
        <v>162</v>
      </c>
      <c r="AV405" s="13" t="s">
        <v>84</v>
      </c>
      <c r="AW405" s="13" t="s">
        <v>35</v>
      </c>
      <c r="AX405" s="13" t="s">
        <v>82</v>
      </c>
      <c r="AY405" s="245" t="s">
        <v>152</v>
      </c>
    </row>
    <row r="406" s="2" customFormat="1" ht="24.15" customHeight="1">
      <c r="A406" s="41"/>
      <c r="B406" s="42"/>
      <c r="C406" s="215" t="s">
        <v>491</v>
      </c>
      <c r="D406" s="215" t="s">
        <v>156</v>
      </c>
      <c r="E406" s="216" t="s">
        <v>492</v>
      </c>
      <c r="F406" s="217" t="s">
        <v>493</v>
      </c>
      <c r="G406" s="218" t="s">
        <v>159</v>
      </c>
      <c r="H406" s="219">
        <v>9</v>
      </c>
      <c r="I406" s="220"/>
      <c r="J406" s="221">
        <f>ROUND(I406*H406,2)</f>
        <v>0</v>
      </c>
      <c r="K406" s="217" t="s">
        <v>19</v>
      </c>
      <c r="L406" s="47"/>
      <c r="M406" s="222" t="s">
        <v>19</v>
      </c>
      <c r="N406" s="223" t="s">
        <v>46</v>
      </c>
      <c r="O406" s="87"/>
      <c r="P406" s="224">
        <f>O406*H406</f>
        <v>0</v>
      </c>
      <c r="Q406" s="224">
        <v>0</v>
      </c>
      <c r="R406" s="224">
        <f>Q406*H406</f>
        <v>0</v>
      </c>
      <c r="S406" s="224">
        <v>0</v>
      </c>
      <c r="T406" s="225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26" t="s">
        <v>161</v>
      </c>
      <c r="AT406" s="226" t="s">
        <v>156</v>
      </c>
      <c r="AU406" s="226" t="s">
        <v>162</v>
      </c>
      <c r="AY406" s="20" t="s">
        <v>152</v>
      </c>
      <c r="BE406" s="227">
        <f>IF(N406="základní",J406,0)</f>
        <v>0</v>
      </c>
      <c r="BF406" s="227">
        <f>IF(N406="snížená",J406,0)</f>
        <v>0</v>
      </c>
      <c r="BG406" s="227">
        <f>IF(N406="zákl. přenesená",J406,0)</f>
        <v>0</v>
      </c>
      <c r="BH406" s="227">
        <f>IF(N406="sníž. přenesená",J406,0)</f>
        <v>0</v>
      </c>
      <c r="BI406" s="227">
        <f>IF(N406="nulová",J406,0)</f>
        <v>0</v>
      </c>
      <c r="BJ406" s="20" t="s">
        <v>82</v>
      </c>
      <c r="BK406" s="227">
        <f>ROUND(I406*H406,2)</f>
        <v>0</v>
      </c>
      <c r="BL406" s="20" t="s">
        <v>161</v>
      </c>
      <c r="BM406" s="226" t="s">
        <v>494</v>
      </c>
    </row>
    <row r="407" s="2" customFormat="1">
      <c r="A407" s="41"/>
      <c r="B407" s="42"/>
      <c r="C407" s="43"/>
      <c r="D407" s="228" t="s">
        <v>164</v>
      </c>
      <c r="E407" s="43"/>
      <c r="F407" s="229" t="s">
        <v>493</v>
      </c>
      <c r="G407" s="43"/>
      <c r="H407" s="43"/>
      <c r="I407" s="230"/>
      <c r="J407" s="43"/>
      <c r="K407" s="43"/>
      <c r="L407" s="47"/>
      <c r="M407" s="231"/>
      <c r="N407" s="232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164</v>
      </c>
      <c r="AU407" s="20" t="s">
        <v>162</v>
      </c>
    </row>
    <row r="408" s="14" customFormat="1">
      <c r="A408" s="14"/>
      <c r="B408" s="246"/>
      <c r="C408" s="247"/>
      <c r="D408" s="228" t="s">
        <v>168</v>
      </c>
      <c r="E408" s="248" t="s">
        <v>19</v>
      </c>
      <c r="F408" s="249" t="s">
        <v>413</v>
      </c>
      <c r="G408" s="247"/>
      <c r="H408" s="248" t="s">
        <v>19</v>
      </c>
      <c r="I408" s="250"/>
      <c r="J408" s="247"/>
      <c r="K408" s="247"/>
      <c r="L408" s="251"/>
      <c r="M408" s="252"/>
      <c r="N408" s="253"/>
      <c r="O408" s="253"/>
      <c r="P408" s="253"/>
      <c r="Q408" s="253"/>
      <c r="R408" s="253"/>
      <c r="S408" s="253"/>
      <c r="T408" s="25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5" t="s">
        <v>168</v>
      </c>
      <c r="AU408" s="255" t="s">
        <v>162</v>
      </c>
      <c r="AV408" s="14" t="s">
        <v>82</v>
      </c>
      <c r="AW408" s="14" t="s">
        <v>35</v>
      </c>
      <c r="AX408" s="14" t="s">
        <v>75</v>
      </c>
      <c r="AY408" s="255" t="s">
        <v>152</v>
      </c>
    </row>
    <row r="409" s="13" customFormat="1">
      <c r="A409" s="13"/>
      <c r="B409" s="235"/>
      <c r="C409" s="236"/>
      <c r="D409" s="228" t="s">
        <v>168</v>
      </c>
      <c r="E409" s="237" t="s">
        <v>19</v>
      </c>
      <c r="F409" s="238" t="s">
        <v>414</v>
      </c>
      <c r="G409" s="236"/>
      <c r="H409" s="239">
        <v>0</v>
      </c>
      <c r="I409" s="240"/>
      <c r="J409" s="236"/>
      <c r="K409" s="236"/>
      <c r="L409" s="241"/>
      <c r="M409" s="242"/>
      <c r="N409" s="243"/>
      <c r="O409" s="243"/>
      <c r="P409" s="243"/>
      <c r="Q409" s="243"/>
      <c r="R409" s="243"/>
      <c r="S409" s="243"/>
      <c r="T409" s="244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5" t="s">
        <v>168</v>
      </c>
      <c r="AU409" s="245" t="s">
        <v>162</v>
      </c>
      <c r="AV409" s="13" t="s">
        <v>84</v>
      </c>
      <c r="AW409" s="13" t="s">
        <v>35</v>
      </c>
      <c r="AX409" s="13" t="s">
        <v>75</v>
      </c>
      <c r="AY409" s="245" t="s">
        <v>152</v>
      </c>
    </row>
    <row r="410" s="14" customFormat="1">
      <c r="A410" s="14"/>
      <c r="B410" s="246"/>
      <c r="C410" s="247"/>
      <c r="D410" s="228" t="s">
        <v>168</v>
      </c>
      <c r="E410" s="248" t="s">
        <v>19</v>
      </c>
      <c r="F410" s="249" t="s">
        <v>287</v>
      </c>
      <c r="G410" s="247"/>
      <c r="H410" s="248" t="s">
        <v>19</v>
      </c>
      <c r="I410" s="250"/>
      <c r="J410" s="247"/>
      <c r="K410" s="247"/>
      <c r="L410" s="251"/>
      <c r="M410" s="252"/>
      <c r="N410" s="253"/>
      <c r="O410" s="253"/>
      <c r="P410" s="253"/>
      <c r="Q410" s="253"/>
      <c r="R410" s="253"/>
      <c r="S410" s="253"/>
      <c r="T410" s="25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5" t="s">
        <v>168</v>
      </c>
      <c r="AU410" s="255" t="s">
        <v>162</v>
      </c>
      <c r="AV410" s="14" t="s">
        <v>82</v>
      </c>
      <c r="AW410" s="14" t="s">
        <v>35</v>
      </c>
      <c r="AX410" s="14" t="s">
        <v>75</v>
      </c>
      <c r="AY410" s="255" t="s">
        <v>152</v>
      </c>
    </row>
    <row r="411" s="13" customFormat="1">
      <c r="A411" s="13"/>
      <c r="B411" s="235"/>
      <c r="C411" s="236"/>
      <c r="D411" s="228" t="s">
        <v>168</v>
      </c>
      <c r="E411" s="237" t="s">
        <v>19</v>
      </c>
      <c r="F411" s="238" t="s">
        <v>415</v>
      </c>
      <c r="G411" s="236"/>
      <c r="H411" s="239">
        <v>9</v>
      </c>
      <c r="I411" s="240"/>
      <c r="J411" s="236"/>
      <c r="K411" s="236"/>
      <c r="L411" s="241"/>
      <c r="M411" s="242"/>
      <c r="N411" s="243"/>
      <c r="O411" s="243"/>
      <c r="P411" s="243"/>
      <c r="Q411" s="243"/>
      <c r="R411" s="243"/>
      <c r="S411" s="243"/>
      <c r="T411" s="244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5" t="s">
        <v>168</v>
      </c>
      <c r="AU411" s="245" t="s">
        <v>162</v>
      </c>
      <c r="AV411" s="13" t="s">
        <v>84</v>
      </c>
      <c r="AW411" s="13" t="s">
        <v>35</v>
      </c>
      <c r="AX411" s="13" t="s">
        <v>75</v>
      </c>
      <c r="AY411" s="245" t="s">
        <v>152</v>
      </c>
    </row>
    <row r="412" s="15" customFormat="1">
      <c r="A412" s="15"/>
      <c r="B412" s="256"/>
      <c r="C412" s="257"/>
      <c r="D412" s="228" t="s">
        <v>168</v>
      </c>
      <c r="E412" s="258" t="s">
        <v>19</v>
      </c>
      <c r="F412" s="259" t="s">
        <v>203</v>
      </c>
      <c r="G412" s="257"/>
      <c r="H412" s="260">
        <v>9</v>
      </c>
      <c r="I412" s="261"/>
      <c r="J412" s="257"/>
      <c r="K412" s="257"/>
      <c r="L412" s="262"/>
      <c r="M412" s="263"/>
      <c r="N412" s="264"/>
      <c r="O412" s="264"/>
      <c r="P412" s="264"/>
      <c r="Q412" s="264"/>
      <c r="R412" s="264"/>
      <c r="S412" s="264"/>
      <c r="T412" s="26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6" t="s">
        <v>168</v>
      </c>
      <c r="AU412" s="266" t="s">
        <v>162</v>
      </c>
      <c r="AV412" s="15" t="s">
        <v>161</v>
      </c>
      <c r="AW412" s="15" t="s">
        <v>35</v>
      </c>
      <c r="AX412" s="15" t="s">
        <v>82</v>
      </c>
      <c r="AY412" s="266" t="s">
        <v>152</v>
      </c>
    </row>
    <row r="413" s="12" customFormat="1" ht="20.88" customHeight="1">
      <c r="A413" s="12"/>
      <c r="B413" s="199"/>
      <c r="C413" s="200"/>
      <c r="D413" s="201" t="s">
        <v>74</v>
      </c>
      <c r="E413" s="213" t="s">
        <v>495</v>
      </c>
      <c r="F413" s="213" t="s">
        <v>496</v>
      </c>
      <c r="G413" s="200"/>
      <c r="H413" s="200"/>
      <c r="I413" s="203"/>
      <c r="J413" s="214">
        <f>BK413</f>
        <v>0</v>
      </c>
      <c r="K413" s="200"/>
      <c r="L413" s="205"/>
      <c r="M413" s="206"/>
      <c r="N413" s="207"/>
      <c r="O413" s="207"/>
      <c r="P413" s="208">
        <f>SUM(P414:P439)</f>
        <v>0</v>
      </c>
      <c r="Q413" s="207"/>
      <c r="R413" s="208">
        <f>SUM(R414:R439)</f>
        <v>52.116480000000003</v>
      </c>
      <c r="S413" s="207"/>
      <c r="T413" s="209">
        <f>SUM(T414:T439)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10" t="s">
        <v>82</v>
      </c>
      <c r="AT413" s="211" t="s">
        <v>74</v>
      </c>
      <c r="AU413" s="211" t="s">
        <v>84</v>
      </c>
      <c r="AY413" s="210" t="s">
        <v>152</v>
      </c>
      <c r="BK413" s="212">
        <f>SUM(BK414:BK439)</f>
        <v>0</v>
      </c>
    </row>
    <row r="414" s="2" customFormat="1" ht="33" customHeight="1">
      <c r="A414" s="41"/>
      <c r="B414" s="42"/>
      <c r="C414" s="215" t="s">
        <v>497</v>
      </c>
      <c r="D414" s="215" t="s">
        <v>156</v>
      </c>
      <c r="E414" s="216" t="s">
        <v>498</v>
      </c>
      <c r="F414" s="217" t="s">
        <v>499</v>
      </c>
      <c r="G414" s="218" t="s">
        <v>159</v>
      </c>
      <c r="H414" s="219">
        <v>512</v>
      </c>
      <c r="I414" s="220"/>
      <c r="J414" s="221">
        <f>ROUND(I414*H414,2)</f>
        <v>0</v>
      </c>
      <c r="K414" s="217" t="s">
        <v>160</v>
      </c>
      <c r="L414" s="47"/>
      <c r="M414" s="222" t="s">
        <v>19</v>
      </c>
      <c r="N414" s="223" t="s">
        <v>46</v>
      </c>
      <c r="O414" s="87"/>
      <c r="P414" s="224">
        <f>O414*H414</f>
        <v>0</v>
      </c>
      <c r="Q414" s="224">
        <v>0.059089999999999997</v>
      </c>
      <c r="R414" s="224">
        <f>Q414*H414</f>
        <v>30.254079999999998</v>
      </c>
      <c r="S414" s="224">
        <v>0</v>
      </c>
      <c r="T414" s="225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26" t="s">
        <v>161</v>
      </c>
      <c r="AT414" s="226" t="s">
        <v>156</v>
      </c>
      <c r="AU414" s="226" t="s">
        <v>162</v>
      </c>
      <c r="AY414" s="20" t="s">
        <v>152</v>
      </c>
      <c r="BE414" s="227">
        <f>IF(N414="základní",J414,0)</f>
        <v>0</v>
      </c>
      <c r="BF414" s="227">
        <f>IF(N414="snížená",J414,0)</f>
        <v>0</v>
      </c>
      <c r="BG414" s="227">
        <f>IF(N414="zákl. přenesená",J414,0)</f>
        <v>0</v>
      </c>
      <c r="BH414" s="227">
        <f>IF(N414="sníž. přenesená",J414,0)</f>
        <v>0</v>
      </c>
      <c r="BI414" s="227">
        <f>IF(N414="nulová",J414,0)</f>
        <v>0</v>
      </c>
      <c r="BJ414" s="20" t="s">
        <v>82</v>
      </c>
      <c r="BK414" s="227">
        <f>ROUND(I414*H414,2)</f>
        <v>0</v>
      </c>
      <c r="BL414" s="20" t="s">
        <v>161</v>
      </c>
      <c r="BM414" s="226" t="s">
        <v>500</v>
      </c>
    </row>
    <row r="415" s="2" customFormat="1">
      <c r="A415" s="41"/>
      <c r="B415" s="42"/>
      <c r="C415" s="43"/>
      <c r="D415" s="228" t="s">
        <v>164</v>
      </c>
      <c r="E415" s="43"/>
      <c r="F415" s="229" t="s">
        <v>501</v>
      </c>
      <c r="G415" s="43"/>
      <c r="H415" s="43"/>
      <c r="I415" s="230"/>
      <c r="J415" s="43"/>
      <c r="K415" s="43"/>
      <c r="L415" s="47"/>
      <c r="M415" s="231"/>
      <c r="N415" s="232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164</v>
      </c>
      <c r="AU415" s="20" t="s">
        <v>162</v>
      </c>
    </row>
    <row r="416" s="2" customFormat="1">
      <c r="A416" s="41"/>
      <c r="B416" s="42"/>
      <c r="C416" s="43"/>
      <c r="D416" s="233" t="s">
        <v>166</v>
      </c>
      <c r="E416" s="43"/>
      <c r="F416" s="234" t="s">
        <v>502</v>
      </c>
      <c r="G416" s="43"/>
      <c r="H416" s="43"/>
      <c r="I416" s="230"/>
      <c r="J416" s="43"/>
      <c r="K416" s="43"/>
      <c r="L416" s="47"/>
      <c r="M416" s="231"/>
      <c r="N416" s="232"/>
      <c r="O416" s="87"/>
      <c r="P416" s="87"/>
      <c r="Q416" s="87"/>
      <c r="R416" s="87"/>
      <c r="S416" s="87"/>
      <c r="T416" s="88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T416" s="20" t="s">
        <v>166</v>
      </c>
      <c r="AU416" s="20" t="s">
        <v>162</v>
      </c>
    </row>
    <row r="417" s="14" customFormat="1">
      <c r="A417" s="14"/>
      <c r="B417" s="246"/>
      <c r="C417" s="247"/>
      <c r="D417" s="228" t="s">
        <v>168</v>
      </c>
      <c r="E417" s="248" t="s">
        <v>19</v>
      </c>
      <c r="F417" s="249" t="s">
        <v>503</v>
      </c>
      <c r="G417" s="247"/>
      <c r="H417" s="248" t="s">
        <v>19</v>
      </c>
      <c r="I417" s="250"/>
      <c r="J417" s="247"/>
      <c r="K417" s="247"/>
      <c r="L417" s="251"/>
      <c r="M417" s="252"/>
      <c r="N417" s="253"/>
      <c r="O417" s="253"/>
      <c r="P417" s="253"/>
      <c r="Q417" s="253"/>
      <c r="R417" s="253"/>
      <c r="S417" s="253"/>
      <c r="T417" s="25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5" t="s">
        <v>168</v>
      </c>
      <c r="AU417" s="255" t="s">
        <v>162</v>
      </c>
      <c r="AV417" s="14" t="s">
        <v>82</v>
      </c>
      <c r="AW417" s="14" t="s">
        <v>35</v>
      </c>
      <c r="AX417" s="14" t="s">
        <v>75</v>
      </c>
      <c r="AY417" s="255" t="s">
        <v>152</v>
      </c>
    </row>
    <row r="418" s="13" customFormat="1">
      <c r="A418" s="13"/>
      <c r="B418" s="235"/>
      <c r="C418" s="236"/>
      <c r="D418" s="228" t="s">
        <v>168</v>
      </c>
      <c r="E418" s="237" t="s">
        <v>19</v>
      </c>
      <c r="F418" s="238" t="s">
        <v>504</v>
      </c>
      <c r="G418" s="236"/>
      <c r="H418" s="239">
        <v>512</v>
      </c>
      <c r="I418" s="240"/>
      <c r="J418" s="236"/>
      <c r="K418" s="236"/>
      <c r="L418" s="241"/>
      <c r="M418" s="242"/>
      <c r="N418" s="243"/>
      <c r="O418" s="243"/>
      <c r="P418" s="243"/>
      <c r="Q418" s="243"/>
      <c r="R418" s="243"/>
      <c r="S418" s="243"/>
      <c r="T418" s="244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5" t="s">
        <v>168</v>
      </c>
      <c r="AU418" s="245" t="s">
        <v>162</v>
      </c>
      <c r="AV418" s="13" t="s">
        <v>84</v>
      </c>
      <c r="AW418" s="13" t="s">
        <v>35</v>
      </c>
      <c r="AX418" s="13" t="s">
        <v>82</v>
      </c>
      <c r="AY418" s="245" t="s">
        <v>152</v>
      </c>
    </row>
    <row r="419" s="2" customFormat="1" ht="33" customHeight="1">
      <c r="A419" s="41"/>
      <c r="B419" s="42"/>
      <c r="C419" s="215" t="s">
        <v>505</v>
      </c>
      <c r="D419" s="215" t="s">
        <v>156</v>
      </c>
      <c r="E419" s="216" t="s">
        <v>506</v>
      </c>
      <c r="F419" s="217" t="s">
        <v>507</v>
      </c>
      <c r="G419" s="218" t="s">
        <v>159</v>
      </c>
      <c r="H419" s="219">
        <v>512</v>
      </c>
      <c r="I419" s="220"/>
      <c r="J419" s="221">
        <f>ROUND(I419*H419,2)</f>
        <v>0</v>
      </c>
      <c r="K419" s="217" t="s">
        <v>160</v>
      </c>
      <c r="L419" s="47"/>
      <c r="M419" s="222" t="s">
        <v>19</v>
      </c>
      <c r="N419" s="223" t="s">
        <v>46</v>
      </c>
      <c r="O419" s="87"/>
      <c r="P419" s="224">
        <f>O419*H419</f>
        <v>0</v>
      </c>
      <c r="Q419" s="224">
        <v>0</v>
      </c>
      <c r="R419" s="224">
        <f>Q419*H419</f>
        <v>0</v>
      </c>
      <c r="S419" s="224">
        <v>0</v>
      </c>
      <c r="T419" s="225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26" t="s">
        <v>161</v>
      </c>
      <c r="AT419" s="226" t="s">
        <v>156</v>
      </c>
      <c r="AU419" s="226" t="s">
        <v>162</v>
      </c>
      <c r="AY419" s="20" t="s">
        <v>152</v>
      </c>
      <c r="BE419" s="227">
        <f>IF(N419="základní",J419,0)</f>
        <v>0</v>
      </c>
      <c r="BF419" s="227">
        <f>IF(N419="snížená",J419,0)</f>
        <v>0</v>
      </c>
      <c r="BG419" s="227">
        <f>IF(N419="zákl. přenesená",J419,0)</f>
        <v>0</v>
      </c>
      <c r="BH419" s="227">
        <f>IF(N419="sníž. přenesená",J419,0)</f>
        <v>0</v>
      </c>
      <c r="BI419" s="227">
        <f>IF(N419="nulová",J419,0)</f>
        <v>0</v>
      </c>
      <c r="BJ419" s="20" t="s">
        <v>82</v>
      </c>
      <c r="BK419" s="227">
        <f>ROUND(I419*H419,2)</f>
        <v>0</v>
      </c>
      <c r="BL419" s="20" t="s">
        <v>161</v>
      </c>
      <c r="BM419" s="226" t="s">
        <v>508</v>
      </c>
    </row>
    <row r="420" s="2" customFormat="1">
      <c r="A420" s="41"/>
      <c r="B420" s="42"/>
      <c r="C420" s="43"/>
      <c r="D420" s="228" t="s">
        <v>164</v>
      </c>
      <c r="E420" s="43"/>
      <c r="F420" s="229" t="s">
        <v>509</v>
      </c>
      <c r="G420" s="43"/>
      <c r="H420" s="43"/>
      <c r="I420" s="230"/>
      <c r="J420" s="43"/>
      <c r="K420" s="43"/>
      <c r="L420" s="47"/>
      <c r="M420" s="231"/>
      <c r="N420" s="232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20" t="s">
        <v>164</v>
      </c>
      <c r="AU420" s="20" t="s">
        <v>162</v>
      </c>
    </row>
    <row r="421" s="2" customFormat="1">
      <c r="A421" s="41"/>
      <c r="B421" s="42"/>
      <c r="C421" s="43"/>
      <c r="D421" s="233" t="s">
        <v>166</v>
      </c>
      <c r="E421" s="43"/>
      <c r="F421" s="234" t="s">
        <v>510</v>
      </c>
      <c r="G421" s="43"/>
      <c r="H421" s="43"/>
      <c r="I421" s="230"/>
      <c r="J421" s="43"/>
      <c r="K421" s="43"/>
      <c r="L421" s="47"/>
      <c r="M421" s="231"/>
      <c r="N421" s="232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166</v>
      </c>
      <c r="AU421" s="20" t="s">
        <v>162</v>
      </c>
    </row>
    <row r="422" s="14" customFormat="1">
      <c r="A422" s="14"/>
      <c r="B422" s="246"/>
      <c r="C422" s="247"/>
      <c r="D422" s="228" t="s">
        <v>168</v>
      </c>
      <c r="E422" s="248" t="s">
        <v>19</v>
      </c>
      <c r="F422" s="249" t="s">
        <v>503</v>
      </c>
      <c r="G422" s="247"/>
      <c r="H422" s="248" t="s">
        <v>19</v>
      </c>
      <c r="I422" s="250"/>
      <c r="J422" s="247"/>
      <c r="K422" s="247"/>
      <c r="L422" s="251"/>
      <c r="M422" s="252"/>
      <c r="N422" s="253"/>
      <c r="O422" s="253"/>
      <c r="P422" s="253"/>
      <c r="Q422" s="253"/>
      <c r="R422" s="253"/>
      <c r="S422" s="253"/>
      <c r="T422" s="25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5" t="s">
        <v>168</v>
      </c>
      <c r="AU422" s="255" t="s">
        <v>162</v>
      </c>
      <c r="AV422" s="14" t="s">
        <v>82</v>
      </c>
      <c r="AW422" s="14" t="s">
        <v>35</v>
      </c>
      <c r="AX422" s="14" t="s">
        <v>75</v>
      </c>
      <c r="AY422" s="255" t="s">
        <v>152</v>
      </c>
    </row>
    <row r="423" s="13" customFormat="1">
      <c r="A423" s="13"/>
      <c r="B423" s="235"/>
      <c r="C423" s="236"/>
      <c r="D423" s="228" t="s">
        <v>168</v>
      </c>
      <c r="E423" s="237" t="s">
        <v>19</v>
      </c>
      <c r="F423" s="238" t="s">
        <v>511</v>
      </c>
      <c r="G423" s="236"/>
      <c r="H423" s="239">
        <v>512</v>
      </c>
      <c r="I423" s="240"/>
      <c r="J423" s="236"/>
      <c r="K423" s="236"/>
      <c r="L423" s="241"/>
      <c r="M423" s="242"/>
      <c r="N423" s="243"/>
      <c r="O423" s="243"/>
      <c r="P423" s="243"/>
      <c r="Q423" s="243"/>
      <c r="R423" s="243"/>
      <c r="S423" s="243"/>
      <c r="T423" s="244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5" t="s">
        <v>168</v>
      </c>
      <c r="AU423" s="245" t="s">
        <v>162</v>
      </c>
      <c r="AV423" s="13" t="s">
        <v>84</v>
      </c>
      <c r="AW423" s="13" t="s">
        <v>35</v>
      </c>
      <c r="AX423" s="13" t="s">
        <v>82</v>
      </c>
      <c r="AY423" s="245" t="s">
        <v>152</v>
      </c>
    </row>
    <row r="424" s="2" customFormat="1" ht="37.8" customHeight="1">
      <c r="A424" s="41"/>
      <c r="B424" s="42"/>
      <c r="C424" s="215" t="s">
        <v>512</v>
      </c>
      <c r="D424" s="215" t="s">
        <v>156</v>
      </c>
      <c r="E424" s="216" t="s">
        <v>513</v>
      </c>
      <c r="F424" s="217" t="s">
        <v>514</v>
      </c>
      <c r="G424" s="218" t="s">
        <v>159</v>
      </c>
      <c r="H424" s="219">
        <v>512</v>
      </c>
      <c r="I424" s="220"/>
      <c r="J424" s="221">
        <f>ROUND(I424*H424,2)</f>
        <v>0</v>
      </c>
      <c r="K424" s="217" t="s">
        <v>160</v>
      </c>
      <c r="L424" s="47"/>
      <c r="M424" s="222" t="s">
        <v>19</v>
      </c>
      <c r="N424" s="223" t="s">
        <v>46</v>
      </c>
      <c r="O424" s="87"/>
      <c r="P424" s="224">
        <f>O424*H424</f>
        <v>0</v>
      </c>
      <c r="Q424" s="224">
        <v>0</v>
      </c>
      <c r="R424" s="224">
        <f>Q424*H424</f>
        <v>0</v>
      </c>
      <c r="S424" s="224">
        <v>0</v>
      </c>
      <c r="T424" s="225">
        <f>S424*H424</f>
        <v>0</v>
      </c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R424" s="226" t="s">
        <v>161</v>
      </c>
      <c r="AT424" s="226" t="s">
        <v>156</v>
      </c>
      <c r="AU424" s="226" t="s">
        <v>162</v>
      </c>
      <c r="AY424" s="20" t="s">
        <v>152</v>
      </c>
      <c r="BE424" s="227">
        <f>IF(N424="základní",J424,0)</f>
        <v>0</v>
      </c>
      <c r="BF424" s="227">
        <f>IF(N424="snížená",J424,0)</f>
        <v>0</v>
      </c>
      <c r="BG424" s="227">
        <f>IF(N424="zákl. přenesená",J424,0)</f>
        <v>0</v>
      </c>
      <c r="BH424" s="227">
        <f>IF(N424="sníž. přenesená",J424,0)</f>
        <v>0</v>
      </c>
      <c r="BI424" s="227">
        <f>IF(N424="nulová",J424,0)</f>
        <v>0</v>
      </c>
      <c r="BJ424" s="20" t="s">
        <v>82</v>
      </c>
      <c r="BK424" s="227">
        <f>ROUND(I424*H424,2)</f>
        <v>0</v>
      </c>
      <c r="BL424" s="20" t="s">
        <v>161</v>
      </c>
      <c r="BM424" s="226" t="s">
        <v>515</v>
      </c>
    </row>
    <row r="425" s="2" customFormat="1">
      <c r="A425" s="41"/>
      <c r="B425" s="42"/>
      <c r="C425" s="43"/>
      <c r="D425" s="228" t="s">
        <v>164</v>
      </c>
      <c r="E425" s="43"/>
      <c r="F425" s="229" t="s">
        <v>516</v>
      </c>
      <c r="G425" s="43"/>
      <c r="H425" s="43"/>
      <c r="I425" s="230"/>
      <c r="J425" s="43"/>
      <c r="K425" s="43"/>
      <c r="L425" s="47"/>
      <c r="M425" s="231"/>
      <c r="N425" s="232"/>
      <c r="O425" s="87"/>
      <c r="P425" s="87"/>
      <c r="Q425" s="87"/>
      <c r="R425" s="87"/>
      <c r="S425" s="87"/>
      <c r="T425" s="8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T425" s="20" t="s">
        <v>164</v>
      </c>
      <c r="AU425" s="20" t="s">
        <v>162</v>
      </c>
    </row>
    <row r="426" s="2" customFormat="1">
      <c r="A426" s="41"/>
      <c r="B426" s="42"/>
      <c r="C426" s="43"/>
      <c r="D426" s="233" t="s">
        <v>166</v>
      </c>
      <c r="E426" s="43"/>
      <c r="F426" s="234" t="s">
        <v>517</v>
      </c>
      <c r="G426" s="43"/>
      <c r="H426" s="43"/>
      <c r="I426" s="230"/>
      <c r="J426" s="43"/>
      <c r="K426" s="43"/>
      <c r="L426" s="47"/>
      <c r="M426" s="231"/>
      <c r="N426" s="232"/>
      <c r="O426" s="87"/>
      <c r="P426" s="87"/>
      <c r="Q426" s="87"/>
      <c r="R426" s="87"/>
      <c r="S426" s="87"/>
      <c r="T426" s="88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T426" s="20" t="s">
        <v>166</v>
      </c>
      <c r="AU426" s="20" t="s">
        <v>162</v>
      </c>
    </row>
    <row r="427" s="14" customFormat="1">
      <c r="A427" s="14"/>
      <c r="B427" s="246"/>
      <c r="C427" s="247"/>
      <c r="D427" s="228" t="s">
        <v>168</v>
      </c>
      <c r="E427" s="248" t="s">
        <v>19</v>
      </c>
      <c r="F427" s="249" t="s">
        <v>503</v>
      </c>
      <c r="G427" s="247"/>
      <c r="H427" s="248" t="s">
        <v>19</v>
      </c>
      <c r="I427" s="250"/>
      <c r="J427" s="247"/>
      <c r="K427" s="247"/>
      <c r="L427" s="251"/>
      <c r="M427" s="252"/>
      <c r="N427" s="253"/>
      <c r="O427" s="253"/>
      <c r="P427" s="253"/>
      <c r="Q427" s="253"/>
      <c r="R427" s="253"/>
      <c r="S427" s="253"/>
      <c r="T427" s="25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5" t="s">
        <v>168</v>
      </c>
      <c r="AU427" s="255" t="s">
        <v>162</v>
      </c>
      <c r="AV427" s="14" t="s">
        <v>82</v>
      </c>
      <c r="AW427" s="14" t="s">
        <v>35</v>
      </c>
      <c r="AX427" s="14" t="s">
        <v>75</v>
      </c>
      <c r="AY427" s="255" t="s">
        <v>152</v>
      </c>
    </row>
    <row r="428" s="13" customFormat="1">
      <c r="A428" s="13"/>
      <c r="B428" s="235"/>
      <c r="C428" s="236"/>
      <c r="D428" s="228" t="s">
        <v>168</v>
      </c>
      <c r="E428" s="237" t="s">
        <v>19</v>
      </c>
      <c r="F428" s="238" t="s">
        <v>518</v>
      </c>
      <c r="G428" s="236"/>
      <c r="H428" s="239">
        <v>512</v>
      </c>
      <c r="I428" s="240"/>
      <c r="J428" s="236"/>
      <c r="K428" s="236"/>
      <c r="L428" s="241"/>
      <c r="M428" s="242"/>
      <c r="N428" s="243"/>
      <c r="O428" s="243"/>
      <c r="P428" s="243"/>
      <c r="Q428" s="243"/>
      <c r="R428" s="243"/>
      <c r="S428" s="243"/>
      <c r="T428" s="24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5" t="s">
        <v>168</v>
      </c>
      <c r="AU428" s="245" t="s">
        <v>162</v>
      </c>
      <c r="AV428" s="13" t="s">
        <v>84</v>
      </c>
      <c r="AW428" s="13" t="s">
        <v>35</v>
      </c>
      <c r="AX428" s="13" t="s">
        <v>82</v>
      </c>
      <c r="AY428" s="245" t="s">
        <v>152</v>
      </c>
    </row>
    <row r="429" s="2" customFormat="1" ht="16.5" customHeight="1">
      <c r="A429" s="41"/>
      <c r="B429" s="42"/>
      <c r="C429" s="267" t="s">
        <v>519</v>
      </c>
      <c r="D429" s="267" t="s">
        <v>439</v>
      </c>
      <c r="E429" s="268" t="s">
        <v>520</v>
      </c>
      <c r="F429" s="269" t="s">
        <v>521</v>
      </c>
      <c r="G429" s="270" t="s">
        <v>172</v>
      </c>
      <c r="H429" s="271">
        <v>21.504000000000001</v>
      </c>
      <c r="I429" s="272"/>
      <c r="J429" s="273">
        <f>ROUND(I429*H429,2)</f>
        <v>0</v>
      </c>
      <c r="K429" s="269" t="s">
        <v>160</v>
      </c>
      <c r="L429" s="274"/>
      <c r="M429" s="275" t="s">
        <v>19</v>
      </c>
      <c r="N429" s="276" t="s">
        <v>46</v>
      </c>
      <c r="O429" s="87"/>
      <c r="P429" s="224">
        <f>O429*H429</f>
        <v>0</v>
      </c>
      <c r="Q429" s="224">
        <v>1</v>
      </c>
      <c r="R429" s="224">
        <f>Q429*H429</f>
        <v>21.504000000000001</v>
      </c>
      <c r="S429" s="224">
        <v>0</v>
      </c>
      <c r="T429" s="225">
        <f>S429*H429</f>
        <v>0</v>
      </c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R429" s="226" t="s">
        <v>212</v>
      </c>
      <c r="AT429" s="226" t="s">
        <v>439</v>
      </c>
      <c r="AU429" s="226" t="s">
        <v>162</v>
      </c>
      <c r="AY429" s="20" t="s">
        <v>152</v>
      </c>
      <c r="BE429" s="227">
        <f>IF(N429="základní",J429,0)</f>
        <v>0</v>
      </c>
      <c r="BF429" s="227">
        <f>IF(N429="snížená",J429,0)</f>
        <v>0</v>
      </c>
      <c r="BG429" s="227">
        <f>IF(N429="zákl. přenesená",J429,0)</f>
        <v>0</v>
      </c>
      <c r="BH429" s="227">
        <f>IF(N429="sníž. přenesená",J429,0)</f>
        <v>0</v>
      </c>
      <c r="BI429" s="227">
        <f>IF(N429="nulová",J429,0)</f>
        <v>0</v>
      </c>
      <c r="BJ429" s="20" t="s">
        <v>82</v>
      </c>
      <c r="BK429" s="227">
        <f>ROUND(I429*H429,2)</f>
        <v>0</v>
      </c>
      <c r="BL429" s="20" t="s">
        <v>161</v>
      </c>
      <c r="BM429" s="226" t="s">
        <v>522</v>
      </c>
    </row>
    <row r="430" s="2" customFormat="1">
      <c r="A430" s="41"/>
      <c r="B430" s="42"/>
      <c r="C430" s="43"/>
      <c r="D430" s="228" t="s">
        <v>164</v>
      </c>
      <c r="E430" s="43"/>
      <c r="F430" s="229" t="s">
        <v>521</v>
      </c>
      <c r="G430" s="43"/>
      <c r="H430" s="43"/>
      <c r="I430" s="230"/>
      <c r="J430" s="43"/>
      <c r="K430" s="43"/>
      <c r="L430" s="47"/>
      <c r="M430" s="231"/>
      <c r="N430" s="232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20" t="s">
        <v>164</v>
      </c>
      <c r="AU430" s="20" t="s">
        <v>162</v>
      </c>
    </row>
    <row r="431" s="13" customFormat="1">
      <c r="A431" s="13"/>
      <c r="B431" s="235"/>
      <c r="C431" s="236"/>
      <c r="D431" s="228" t="s">
        <v>168</v>
      </c>
      <c r="E431" s="236"/>
      <c r="F431" s="238" t="s">
        <v>523</v>
      </c>
      <c r="G431" s="236"/>
      <c r="H431" s="239">
        <v>21.504000000000001</v>
      </c>
      <c r="I431" s="240"/>
      <c r="J431" s="236"/>
      <c r="K431" s="236"/>
      <c r="L431" s="241"/>
      <c r="M431" s="242"/>
      <c r="N431" s="243"/>
      <c r="O431" s="243"/>
      <c r="P431" s="243"/>
      <c r="Q431" s="243"/>
      <c r="R431" s="243"/>
      <c r="S431" s="243"/>
      <c r="T431" s="244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5" t="s">
        <v>168</v>
      </c>
      <c r="AU431" s="245" t="s">
        <v>162</v>
      </c>
      <c r="AV431" s="13" t="s">
        <v>84</v>
      </c>
      <c r="AW431" s="13" t="s">
        <v>4</v>
      </c>
      <c r="AX431" s="13" t="s">
        <v>82</v>
      </c>
      <c r="AY431" s="245" t="s">
        <v>152</v>
      </c>
    </row>
    <row r="432" s="2" customFormat="1" ht="37.8" customHeight="1">
      <c r="A432" s="41"/>
      <c r="B432" s="42"/>
      <c r="C432" s="215" t="s">
        <v>524</v>
      </c>
      <c r="D432" s="215" t="s">
        <v>156</v>
      </c>
      <c r="E432" s="216" t="s">
        <v>513</v>
      </c>
      <c r="F432" s="217" t="s">
        <v>514</v>
      </c>
      <c r="G432" s="218" t="s">
        <v>159</v>
      </c>
      <c r="H432" s="219">
        <v>512</v>
      </c>
      <c r="I432" s="220"/>
      <c r="J432" s="221">
        <f>ROUND(I432*H432,2)</f>
        <v>0</v>
      </c>
      <c r="K432" s="217" t="s">
        <v>160</v>
      </c>
      <c r="L432" s="47"/>
      <c r="M432" s="222" t="s">
        <v>19</v>
      </c>
      <c r="N432" s="223" t="s">
        <v>46</v>
      </c>
      <c r="O432" s="87"/>
      <c r="P432" s="224">
        <f>O432*H432</f>
        <v>0</v>
      </c>
      <c r="Q432" s="224">
        <v>0</v>
      </c>
      <c r="R432" s="224">
        <f>Q432*H432</f>
        <v>0</v>
      </c>
      <c r="S432" s="224">
        <v>0</v>
      </c>
      <c r="T432" s="225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26" t="s">
        <v>161</v>
      </c>
      <c r="AT432" s="226" t="s">
        <v>156</v>
      </c>
      <c r="AU432" s="226" t="s">
        <v>162</v>
      </c>
      <c r="AY432" s="20" t="s">
        <v>152</v>
      </c>
      <c r="BE432" s="227">
        <f>IF(N432="základní",J432,0)</f>
        <v>0</v>
      </c>
      <c r="BF432" s="227">
        <f>IF(N432="snížená",J432,0)</f>
        <v>0</v>
      </c>
      <c r="BG432" s="227">
        <f>IF(N432="zákl. přenesená",J432,0)</f>
        <v>0</v>
      </c>
      <c r="BH432" s="227">
        <f>IF(N432="sníž. přenesená",J432,0)</f>
        <v>0</v>
      </c>
      <c r="BI432" s="227">
        <f>IF(N432="nulová",J432,0)</f>
        <v>0</v>
      </c>
      <c r="BJ432" s="20" t="s">
        <v>82</v>
      </c>
      <c r="BK432" s="227">
        <f>ROUND(I432*H432,2)</f>
        <v>0</v>
      </c>
      <c r="BL432" s="20" t="s">
        <v>161</v>
      </c>
      <c r="BM432" s="226" t="s">
        <v>525</v>
      </c>
    </row>
    <row r="433" s="2" customFormat="1">
      <c r="A433" s="41"/>
      <c r="B433" s="42"/>
      <c r="C433" s="43"/>
      <c r="D433" s="228" t="s">
        <v>164</v>
      </c>
      <c r="E433" s="43"/>
      <c r="F433" s="229" t="s">
        <v>516</v>
      </c>
      <c r="G433" s="43"/>
      <c r="H433" s="43"/>
      <c r="I433" s="230"/>
      <c r="J433" s="43"/>
      <c r="K433" s="43"/>
      <c r="L433" s="47"/>
      <c r="M433" s="231"/>
      <c r="N433" s="232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164</v>
      </c>
      <c r="AU433" s="20" t="s">
        <v>162</v>
      </c>
    </row>
    <row r="434" s="2" customFormat="1">
      <c r="A434" s="41"/>
      <c r="B434" s="42"/>
      <c r="C434" s="43"/>
      <c r="D434" s="233" t="s">
        <v>166</v>
      </c>
      <c r="E434" s="43"/>
      <c r="F434" s="234" t="s">
        <v>517</v>
      </c>
      <c r="G434" s="43"/>
      <c r="H434" s="43"/>
      <c r="I434" s="230"/>
      <c r="J434" s="43"/>
      <c r="K434" s="43"/>
      <c r="L434" s="47"/>
      <c r="M434" s="231"/>
      <c r="N434" s="232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166</v>
      </c>
      <c r="AU434" s="20" t="s">
        <v>162</v>
      </c>
    </row>
    <row r="435" s="14" customFormat="1">
      <c r="A435" s="14"/>
      <c r="B435" s="246"/>
      <c r="C435" s="247"/>
      <c r="D435" s="228" t="s">
        <v>168</v>
      </c>
      <c r="E435" s="248" t="s">
        <v>19</v>
      </c>
      <c r="F435" s="249" t="s">
        <v>503</v>
      </c>
      <c r="G435" s="247"/>
      <c r="H435" s="248" t="s">
        <v>19</v>
      </c>
      <c r="I435" s="250"/>
      <c r="J435" s="247"/>
      <c r="K435" s="247"/>
      <c r="L435" s="251"/>
      <c r="M435" s="252"/>
      <c r="N435" s="253"/>
      <c r="O435" s="253"/>
      <c r="P435" s="253"/>
      <c r="Q435" s="253"/>
      <c r="R435" s="253"/>
      <c r="S435" s="253"/>
      <c r="T435" s="25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5" t="s">
        <v>168</v>
      </c>
      <c r="AU435" s="255" t="s">
        <v>162</v>
      </c>
      <c r="AV435" s="14" t="s">
        <v>82</v>
      </c>
      <c r="AW435" s="14" t="s">
        <v>35</v>
      </c>
      <c r="AX435" s="14" t="s">
        <v>75</v>
      </c>
      <c r="AY435" s="255" t="s">
        <v>152</v>
      </c>
    </row>
    <row r="436" s="13" customFormat="1">
      <c r="A436" s="13"/>
      <c r="B436" s="235"/>
      <c r="C436" s="236"/>
      <c r="D436" s="228" t="s">
        <v>168</v>
      </c>
      <c r="E436" s="237" t="s">
        <v>19</v>
      </c>
      <c r="F436" s="238" t="s">
        <v>526</v>
      </c>
      <c r="G436" s="236"/>
      <c r="H436" s="239">
        <v>512</v>
      </c>
      <c r="I436" s="240"/>
      <c r="J436" s="236"/>
      <c r="K436" s="236"/>
      <c r="L436" s="241"/>
      <c r="M436" s="242"/>
      <c r="N436" s="243"/>
      <c r="O436" s="243"/>
      <c r="P436" s="243"/>
      <c r="Q436" s="243"/>
      <c r="R436" s="243"/>
      <c r="S436" s="243"/>
      <c r="T436" s="24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5" t="s">
        <v>168</v>
      </c>
      <c r="AU436" s="245" t="s">
        <v>162</v>
      </c>
      <c r="AV436" s="13" t="s">
        <v>84</v>
      </c>
      <c r="AW436" s="13" t="s">
        <v>35</v>
      </c>
      <c r="AX436" s="13" t="s">
        <v>82</v>
      </c>
      <c r="AY436" s="245" t="s">
        <v>152</v>
      </c>
    </row>
    <row r="437" s="2" customFormat="1" ht="16.5" customHeight="1">
      <c r="A437" s="41"/>
      <c r="B437" s="42"/>
      <c r="C437" s="267" t="s">
        <v>527</v>
      </c>
      <c r="D437" s="267" t="s">
        <v>439</v>
      </c>
      <c r="E437" s="268" t="s">
        <v>528</v>
      </c>
      <c r="F437" s="269" t="s">
        <v>529</v>
      </c>
      <c r="G437" s="270" t="s">
        <v>453</v>
      </c>
      <c r="H437" s="271">
        <v>358.39999999999998</v>
      </c>
      <c r="I437" s="272"/>
      <c r="J437" s="273">
        <f>ROUND(I437*H437,2)</f>
        <v>0</v>
      </c>
      <c r="K437" s="269" t="s">
        <v>160</v>
      </c>
      <c r="L437" s="274"/>
      <c r="M437" s="275" t="s">
        <v>19</v>
      </c>
      <c r="N437" s="276" t="s">
        <v>46</v>
      </c>
      <c r="O437" s="87"/>
      <c r="P437" s="224">
        <f>O437*H437</f>
        <v>0</v>
      </c>
      <c r="Q437" s="224">
        <v>0.001</v>
      </c>
      <c r="R437" s="224">
        <f>Q437*H437</f>
        <v>0.3584</v>
      </c>
      <c r="S437" s="224">
        <v>0</v>
      </c>
      <c r="T437" s="225">
        <f>S437*H437</f>
        <v>0</v>
      </c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R437" s="226" t="s">
        <v>212</v>
      </c>
      <c r="AT437" s="226" t="s">
        <v>439</v>
      </c>
      <c r="AU437" s="226" t="s">
        <v>162</v>
      </c>
      <c r="AY437" s="20" t="s">
        <v>152</v>
      </c>
      <c r="BE437" s="227">
        <f>IF(N437="základní",J437,0)</f>
        <v>0</v>
      </c>
      <c r="BF437" s="227">
        <f>IF(N437="snížená",J437,0)</f>
        <v>0</v>
      </c>
      <c r="BG437" s="227">
        <f>IF(N437="zákl. přenesená",J437,0)</f>
        <v>0</v>
      </c>
      <c r="BH437" s="227">
        <f>IF(N437="sníž. přenesená",J437,0)</f>
        <v>0</v>
      </c>
      <c r="BI437" s="227">
        <f>IF(N437="nulová",J437,0)</f>
        <v>0</v>
      </c>
      <c r="BJ437" s="20" t="s">
        <v>82</v>
      </c>
      <c r="BK437" s="227">
        <f>ROUND(I437*H437,2)</f>
        <v>0</v>
      </c>
      <c r="BL437" s="20" t="s">
        <v>161</v>
      </c>
      <c r="BM437" s="226" t="s">
        <v>530</v>
      </c>
    </row>
    <row r="438" s="2" customFormat="1">
      <c r="A438" s="41"/>
      <c r="B438" s="42"/>
      <c r="C438" s="43"/>
      <c r="D438" s="228" t="s">
        <v>164</v>
      </c>
      <c r="E438" s="43"/>
      <c r="F438" s="229" t="s">
        <v>529</v>
      </c>
      <c r="G438" s="43"/>
      <c r="H438" s="43"/>
      <c r="I438" s="230"/>
      <c r="J438" s="43"/>
      <c r="K438" s="43"/>
      <c r="L438" s="47"/>
      <c r="M438" s="231"/>
      <c r="N438" s="232"/>
      <c r="O438" s="87"/>
      <c r="P438" s="87"/>
      <c r="Q438" s="87"/>
      <c r="R438" s="87"/>
      <c r="S438" s="87"/>
      <c r="T438" s="88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T438" s="20" t="s">
        <v>164</v>
      </c>
      <c r="AU438" s="20" t="s">
        <v>162</v>
      </c>
    </row>
    <row r="439" s="13" customFormat="1">
      <c r="A439" s="13"/>
      <c r="B439" s="235"/>
      <c r="C439" s="236"/>
      <c r="D439" s="228" t="s">
        <v>168</v>
      </c>
      <c r="E439" s="236"/>
      <c r="F439" s="238" t="s">
        <v>531</v>
      </c>
      <c r="G439" s="236"/>
      <c r="H439" s="239">
        <v>358.39999999999998</v>
      </c>
      <c r="I439" s="240"/>
      <c r="J439" s="236"/>
      <c r="K439" s="236"/>
      <c r="L439" s="241"/>
      <c r="M439" s="242"/>
      <c r="N439" s="243"/>
      <c r="O439" s="243"/>
      <c r="P439" s="243"/>
      <c r="Q439" s="243"/>
      <c r="R439" s="243"/>
      <c r="S439" s="243"/>
      <c r="T439" s="244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5" t="s">
        <v>168</v>
      </c>
      <c r="AU439" s="245" t="s">
        <v>162</v>
      </c>
      <c r="AV439" s="13" t="s">
        <v>84</v>
      </c>
      <c r="AW439" s="13" t="s">
        <v>4</v>
      </c>
      <c r="AX439" s="13" t="s">
        <v>82</v>
      </c>
      <c r="AY439" s="245" t="s">
        <v>152</v>
      </c>
    </row>
    <row r="440" s="12" customFormat="1" ht="20.88" customHeight="1">
      <c r="A440" s="12"/>
      <c r="B440" s="199"/>
      <c r="C440" s="200"/>
      <c r="D440" s="201" t="s">
        <v>74</v>
      </c>
      <c r="E440" s="213" t="s">
        <v>532</v>
      </c>
      <c r="F440" s="213" t="s">
        <v>533</v>
      </c>
      <c r="G440" s="200"/>
      <c r="H440" s="200"/>
      <c r="I440" s="203"/>
      <c r="J440" s="214">
        <f>BK440</f>
        <v>0</v>
      </c>
      <c r="K440" s="200"/>
      <c r="L440" s="205"/>
      <c r="M440" s="206"/>
      <c r="N440" s="207"/>
      <c r="O440" s="207"/>
      <c r="P440" s="208">
        <f>SUM(P441:P450)</f>
        <v>0</v>
      </c>
      <c r="Q440" s="207"/>
      <c r="R440" s="208">
        <f>SUM(R441:R450)</f>
        <v>0</v>
      </c>
      <c r="S440" s="207"/>
      <c r="T440" s="209">
        <f>SUM(T441:T450)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0" t="s">
        <v>82</v>
      </c>
      <c r="AT440" s="211" t="s">
        <v>74</v>
      </c>
      <c r="AU440" s="211" t="s">
        <v>84</v>
      </c>
      <c r="AY440" s="210" t="s">
        <v>152</v>
      </c>
      <c r="BK440" s="212">
        <f>SUM(BK441:BK450)</f>
        <v>0</v>
      </c>
    </row>
    <row r="441" s="2" customFormat="1" ht="24.15" customHeight="1">
      <c r="A441" s="41"/>
      <c r="B441" s="42"/>
      <c r="C441" s="215" t="s">
        <v>478</v>
      </c>
      <c r="D441" s="215" t="s">
        <v>156</v>
      </c>
      <c r="E441" s="216" t="s">
        <v>534</v>
      </c>
      <c r="F441" s="217" t="s">
        <v>535</v>
      </c>
      <c r="G441" s="218" t="s">
        <v>159</v>
      </c>
      <c r="H441" s="219">
        <v>512</v>
      </c>
      <c r="I441" s="220"/>
      <c r="J441" s="221">
        <f>ROUND(I441*H441,2)</f>
        <v>0</v>
      </c>
      <c r="K441" s="217" t="s">
        <v>160</v>
      </c>
      <c r="L441" s="47"/>
      <c r="M441" s="222" t="s">
        <v>19</v>
      </c>
      <c r="N441" s="223" t="s">
        <v>46</v>
      </c>
      <c r="O441" s="87"/>
      <c r="P441" s="224">
        <f>O441*H441</f>
        <v>0</v>
      </c>
      <c r="Q441" s="224">
        <v>0</v>
      </c>
      <c r="R441" s="224">
        <f>Q441*H441</f>
        <v>0</v>
      </c>
      <c r="S441" s="224">
        <v>0</v>
      </c>
      <c r="T441" s="225">
        <f>S441*H441</f>
        <v>0</v>
      </c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R441" s="226" t="s">
        <v>161</v>
      </c>
      <c r="AT441" s="226" t="s">
        <v>156</v>
      </c>
      <c r="AU441" s="226" t="s">
        <v>162</v>
      </c>
      <c r="AY441" s="20" t="s">
        <v>152</v>
      </c>
      <c r="BE441" s="227">
        <f>IF(N441="základní",J441,0)</f>
        <v>0</v>
      </c>
      <c r="BF441" s="227">
        <f>IF(N441="snížená",J441,0)</f>
        <v>0</v>
      </c>
      <c r="BG441" s="227">
        <f>IF(N441="zákl. přenesená",J441,0)</f>
        <v>0</v>
      </c>
      <c r="BH441" s="227">
        <f>IF(N441="sníž. přenesená",J441,0)</f>
        <v>0</v>
      </c>
      <c r="BI441" s="227">
        <f>IF(N441="nulová",J441,0)</f>
        <v>0</v>
      </c>
      <c r="BJ441" s="20" t="s">
        <v>82</v>
      </c>
      <c r="BK441" s="227">
        <f>ROUND(I441*H441,2)</f>
        <v>0</v>
      </c>
      <c r="BL441" s="20" t="s">
        <v>161</v>
      </c>
      <c r="BM441" s="226" t="s">
        <v>536</v>
      </c>
    </row>
    <row r="442" s="2" customFormat="1">
      <c r="A442" s="41"/>
      <c r="B442" s="42"/>
      <c r="C442" s="43"/>
      <c r="D442" s="228" t="s">
        <v>164</v>
      </c>
      <c r="E442" s="43"/>
      <c r="F442" s="229" t="s">
        <v>537</v>
      </c>
      <c r="G442" s="43"/>
      <c r="H442" s="43"/>
      <c r="I442" s="230"/>
      <c r="J442" s="43"/>
      <c r="K442" s="43"/>
      <c r="L442" s="47"/>
      <c r="M442" s="231"/>
      <c r="N442" s="232"/>
      <c r="O442" s="87"/>
      <c r="P442" s="87"/>
      <c r="Q442" s="87"/>
      <c r="R442" s="87"/>
      <c r="S442" s="87"/>
      <c r="T442" s="88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T442" s="20" t="s">
        <v>164</v>
      </c>
      <c r="AU442" s="20" t="s">
        <v>162</v>
      </c>
    </row>
    <row r="443" s="2" customFormat="1">
      <c r="A443" s="41"/>
      <c r="B443" s="42"/>
      <c r="C443" s="43"/>
      <c r="D443" s="233" t="s">
        <v>166</v>
      </c>
      <c r="E443" s="43"/>
      <c r="F443" s="234" t="s">
        <v>538</v>
      </c>
      <c r="G443" s="43"/>
      <c r="H443" s="43"/>
      <c r="I443" s="230"/>
      <c r="J443" s="43"/>
      <c r="K443" s="43"/>
      <c r="L443" s="47"/>
      <c r="M443" s="231"/>
      <c r="N443" s="232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20" t="s">
        <v>166</v>
      </c>
      <c r="AU443" s="20" t="s">
        <v>162</v>
      </c>
    </row>
    <row r="444" s="14" customFormat="1">
      <c r="A444" s="14"/>
      <c r="B444" s="246"/>
      <c r="C444" s="247"/>
      <c r="D444" s="228" t="s">
        <v>168</v>
      </c>
      <c r="E444" s="248" t="s">
        <v>19</v>
      </c>
      <c r="F444" s="249" t="s">
        <v>503</v>
      </c>
      <c r="G444" s="247"/>
      <c r="H444" s="248" t="s">
        <v>19</v>
      </c>
      <c r="I444" s="250"/>
      <c r="J444" s="247"/>
      <c r="K444" s="247"/>
      <c r="L444" s="251"/>
      <c r="M444" s="252"/>
      <c r="N444" s="253"/>
      <c r="O444" s="253"/>
      <c r="P444" s="253"/>
      <c r="Q444" s="253"/>
      <c r="R444" s="253"/>
      <c r="S444" s="253"/>
      <c r="T444" s="25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5" t="s">
        <v>168</v>
      </c>
      <c r="AU444" s="255" t="s">
        <v>162</v>
      </c>
      <c r="AV444" s="14" t="s">
        <v>82</v>
      </c>
      <c r="AW444" s="14" t="s">
        <v>35</v>
      </c>
      <c r="AX444" s="14" t="s">
        <v>75</v>
      </c>
      <c r="AY444" s="255" t="s">
        <v>152</v>
      </c>
    </row>
    <row r="445" s="13" customFormat="1">
      <c r="A445" s="13"/>
      <c r="B445" s="235"/>
      <c r="C445" s="236"/>
      <c r="D445" s="228" t="s">
        <v>168</v>
      </c>
      <c r="E445" s="237" t="s">
        <v>19</v>
      </c>
      <c r="F445" s="238" t="s">
        <v>539</v>
      </c>
      <c r="G445" s="236"/>
      <c r="H445" s="239">
        <v>512</v>
      </c>
      <c r="I445" s="240"/>
      <c r="J445" s="236"/>
      <c r="K445" s="236"/>
      <c r="L445" s="241"/>
      <c r="M445" s="242"/>
      <c r="N445" s="243"/>
      <c r="O445" s="243"/>
      <c r="P445" s="243"/>
      <c r="Q445" s="243"/>
      <c r="R445" s="243"/>
      <c r="S445" s="243"/>
      <c r="T445" s="24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5" t="s">
        <v>168</v>
      </c>
      <c r="AU445" s="245" t="s">
        <v>162</v>
      </c>
      <c r="AV445" s="13" t="s">
        <v>84</v>
      </c>
      <c r="AW445" s="13" t="s">
        <v>35</v>
      </c>
      <c r="AX445" s="13" t="s">
        <v>82</v>
      </c>
      <c r="AY445" s="245" t="s">
        <v>152</v>
      </c>
    </row>
    <row r="446" s="2" customFormat="1" ht="33" customHeight="1">
      <c r="A446" s="41"/>
      <c r="B446" s="42"/>
      <c r="C446" s="215" t="s">
        <v>532</v>
      </c>
      <c r="D446" s="215" t="s">
        <v>156</v>
      </c>
      <c r="E446" s="216" t="s">
        <v>540</v>
      </c>
      <c r="F446" s="217" t="s">
        <v>541</v>
      </c>
      <c r="G446" s="218" t="s">
        <v>159</v>
      </c>
      <c r="H446" s="219">
        <v>512</v>
      </c>
      <c r="I446" s="220"/>
      <c r="J446" s="221">
        <f>ROUND(I446*H446,2)</f>
        <v>0</v>
      </c>
      <c r="K446" s="217" t="s">
        <v>160</v>
      </c>
      <c r="L446" s="47"/>
      <c r="M446" s="222" t="s">
        <v>19</v>
      </c>
      <c r="N446" s="223" t="s">
        <v>46</v>
      </c>
      <c r="O446" s="87"/>
      <c r="P446" s="224">
        <f>O446*H446</f>
        <v>0</v>
      </c>
      <c r="Q446" s="224">
        <v>0</v>
      </c>
      <c r="R446" s="224">
        <f>Q446*H446</f>
        <v>0</v>
      </c>
      <c r="S446" s="224">
        <v>0</v>
      </c>
      <c r="T446" s="225">
        <f>S446*H446</f>
        <v>0</v>
      </c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R446" s="226" t="s">
        <v>161</v>
      </c>
      <c r="AT446" s="226" t="s">
        <v>156</v>
      </c>
      <c r="AU446" s="226" t="s">
        <v>162</v>
      </c>
      <c r="AY446" s="20" t="s">
        <v>152</v>
      </c>
      <c r="BE446" s="227">
        <f>IF(N446="základní",J446,0)</f>
        <v>0</v>
      </c>
      <c r="BF446" s="227">
        <f>IF(N446="snížená",J446,0)</f>
        <v>0</v>
      </c>
      <c r="BG446" s="227">
        <f>IF(N446="zákl. přenesená",J446,0)</f>
        <v>0</v>
      </c>
      <c r="BH446" s="227">
        <f>IF(N446="sníž. přenesená",J446,0)</f>
        <v>0</v>
      </c>
      <c r="BI446" s="227">
        <f>IF(N446="nulová",J446,0)</f>
        <v>0</v>
      </c>
      <c r="BJ446" s="20" t="s">
        <v>82</v>
      </c>
      <c r="BK446" s="227">
        <f>ROUND(I446*H446,2)</f>
        <v>0</v>
      </c>
      <c r="BL446" s="20" t="s">
        <v>161</v>
      </c>
      <c r="BM446" s="226" t="s">
        <v>542</v>
      </c>
    </row>
    <row r="447" s="2" customFormat="1">
      <c r="A447" s="41"/>
      <c r="B447" s="42"/>
      <c r="C447" s="43"/>
      <c r="D447" s="228" t="s">
        <v>164</v>
      </c>
      <c r="E447" s="43"/>
      <c r="F447" s="229" t="s">
        <v>543</v>
      </c>
      <c r="G447" s="43"/>
      <c r="H447" s="43"/>
      <c r="I447" s="230"/>
      <c r="J447" s="43"/>
      <c r="K447" s="43"/>
      <c r="L447" s="47"/>
      <c r="M447" s="231"/>
      <c r="N447" s="232"/>
      <c r="O447" s="87"/>
      <c r="P447" s="87"/>
      <c r="Q447" s="87"/>
      <c r="R447" s="87"/>
      <c r="S447" s="87"/>
      <c r="T447" s="88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T447" s="20" t="s">
        <v>164</v>
      </c>
      <c r="AU447" s="20" t="s">
        <v>162</v>
      </c>
    </row>
    <row r="448" s="2" customFormat="1">
      <c r="A448" s="41"/>
      <c r="B448" s="42"/>
      <c r="C448" s="43"/>
      <c r="D448" s="233" t="s">
        <v>166</v>
      </c>
      <c r="E448" s="43"/>
      <c r="F448" s="234" t="s">
        <v>544</v>
      </c>
      <c r="G448" s="43"/>
      <c r="H448" s="43"/>
      <c r="I448" s="230"/>
      <c r="J448" s="43"/>
      <c r="K448" s="43"/>
      <c r="L448" s="47"/>
      <c r="M448" s="231"/>
      <c r="N448" s="232"/>
      <c r="O448" s="87"/>
      <c r="P448" s="87"/>
      <c r="Q448" s="87"/>
      <c r="R448" s="87"/>
      <c r="S448" s="87"/>
      <c r="T448" s="88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T448" s="20" t="s">
        <v>166</v>
      </c>
      <c r="AU448" s="20" t="s">
        <v>162</v>
      </c>
    </row>
    <row r="449" s="14" customFormat="1">
      <c r="A449" s="14"/>
      <c r="B449" s="246"/>
      <c r="C449" s="247"/>
      <c r="D449" s="228" t="s">
        <v>168</v>
      </c>
      <c r="E449" s="248" t="s">
        <v>19</v>
      </c>
      <c r="F449" s="249" t="s">
        <v>503</v>
      </c>
      <c r="G449" s="247"/>
      <c r="H449" s="248" t="s">
        <v>19</v>
      </c>
      <c r="I449" s="250"/>
      <c r="J449" s="247"/>
      <c r="K449" s="247"/>
      <c r="L449" s="251"/>
      <c r="M449" s="252"/>
      <c r="N449" s="253"/>
      <c r="O449" s="253"/>
      <c r="P449" s="253"/>
      <c r="Q449" s="253"/>
      <c r="R449" s="253"/>
      <c r="S449" s="253"/>
      <c r="T449" s="25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5" t="s">
        <v>168</v>
      </c>
      <c r="AU449" s="255" t="s">
        <v>162</v>
      </c>
      <c r="AV449" s="14" t="s">
        <v>82</v>
      </c>
      <c r="AW449" s="14" t="s">
        <v>35</v>
      </c>
      <c r="AX449" s="14" t="s">
        <v>75</v>
      </c>
      <c r="AY449" s="255" t="s">
        <v>152</v>
      </c>
    </row>
    <row r="450" s="13" customFormat="1">
      <c r="A450" s="13"/>
      <c r="B450" s="235"/>
      <c r="C450" s="236"/>
      <c r="D450" s="228" t="s">
        <v>168</v>
      </c>
      <c r="E450" s="237" t="s">
        <v>19</v>
      </c>
      <c r="F450" s="238" t="s">
        <v>539</v>
      </c>
      <c r="G450" s="236"/>
      <c r="H450" s="239">
        <v>512</v>
      </c>
      <c r="I450" s="240"/>
      <c r="J450" s="236"/>
      <c r="K450" s="236"/>
      <c r="L450" s="241"/>
      <c r="M450" s="242"/>
      <c r="N450" s="243"/>
      <c r="O450" s="243"/>
      <c r="P450" s="243"/>
      <c r="Q450" s="243"/>
      <c r="R450" s="243"/>
      <c r="S450" s="243"/>
      <c r="T450" s="24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5" t="s">
        <v>168</v>
      </c>
      <c r="AU450" s="245" t="s">
        <v>162</v>
      </c>
      <c r="AV450" s="13" t="s">
        <v>84</v>
      </c>
      <c r="AW450" s="13" t="s">
        <v>35</v>
      </c>
      <c r="AX450" s="13" t="s">
        <v>82</v>
      </c>
      <c r="AY450" s="245" t="s">
        <v>152</v>
      </c>
    </row>
    <row r="451" s="12" customFormat="1" ht="20.88" customHeight="1">
      <c r="A451" s="12"/>
      <c r="B451" s="199"/>
      <c r="C451" s="200"/>
      <c r="D451" s="201" t="s">
        <v>74</v>
      </c>
      <c r="E451" s="213" t="s">
        <v>545</v>
      </c>
      <c r="F451" s="213" t="s">
        <v>546</v>
      </c>
      <c r="G451" s="200"/>
      <c r="H451" s="200"/>
      <c r="I451" s="203"/>
      <c r="J451" s="214">
        <f>BK451</f>
        <v>0</v>
      </c>
      <c r="K451" s="200"/>
      <c r="L451" s="205"/>
      <c r="M451" s="206"/>
      <c r="N451" s="207"/>
      <c r="O451" s="207"/>
      <c r="P451" s="208">
        <f>SUM(P452:P475)</f>
        <v>0</v>
      </c>
      <c r="Q451" s="207"/>
      <c r="R451" s="208">
        <f>SUM(R452:R475)</f>
        <v>75.015810000000002</v>
      </c>
      <c r="S451" s="207"/>
      <c r="T451" s="209">
        <f>SUM(T452:T475)</f>
        <v>0</v>
      </c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R451" s="210" t="s">
        <v>82</v>
      </c>
      <c r="AT451" s="211" t="s">
        <v>74</v>
      </c>
      <c r="AU451" s="211" t="s">
        <v>84</v>
      </c>
      <c r="AY451" s="210" t="s">
        <v>152</v>
      </c>
      <c r="BK451" s="212">
        <f>SUM(BK452:BK475)</f>
        <v>0</v>
      </c>
    </row>
    <row r="452" s="2" customFormat="1" ht="33" customHeight="1">
      <c r="A452" s="41"/>
      <c r="B452" s="42"/>
      <c r="C452" s="215" t="s">
        <v>547</v>
      </c>
      <c r="D452" s="215" t="s">
        <v>156</v>
      </c>
      <c r="E452" s="216" t="s">
        <v>548</v>
      </c>
      <c r="F452" s="217" t="s">
        <v>549</v>
      </c>
      <c r="G452" s="218" t="s">
        <v>159</v>
      </c>
      <c r="H452" s="219">
        <v>9</v>
      </c>
      <c r="I452" s="220"/>
      <c r="J452" s="221">
        <f>ROUND(I452*H452,2)</f>
        <v>0</v>
      </c>
      <c r="K452" s="217" t="s">
        <v>160</v>
      </c>
      <c r="L452" s="47"/>
      <c r="M452" s="222" t="s">
        <v>19</v>
      </c>
      <c r="N452" s="223" t="s">
        <v>46</v>
      </c>
      <c r="O452" s="87"/>
      <c r="P452" s="224">
        <f>O452*H452</f>
        <v>0</v>
      </c>
      <c r="Q452" s="224">
        <v>0.089219999999999994</v>
      </c>
      <c r="R452" s="224">
        <f>Q452*H452</f>
        <v>0.80297999999999992</v>
      </c>
      <c r="S452" s="224">
        <v>0</v>
      </c>
      <c r="T452" s="225">
        <f>S452*H452</f>
        <v>0</v>
      </c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R452" s="226" t="s">
        <v>161</v>
      </c>
      <c r="AT452" s="226" t="s">
        <v>156</v>
      </c>
      <c r="AU452" s="226" t="s">
        <v>162</v>
      </c>
      <c r="AY452" s="20" t="s">
        <v>152</v>
      </c>
      <c r="BE452" s="227">
        <f>IF(N452="základní",J452,0)</f>
        <v>0</v>
      </c>
      <c r="BF452" s="227">
        <f>IF(N452="snížená",J452,0)</f>
        <v>0</v>
      </c>
      <c r="BG452" s="227">
        <f>IF(N452="zákl. přenesená",J452,0)</f>
        <v>0</v>
      </c>
      <c r="BH452" s="227">
        <f>IF(N452="sníž. přenesená",J452,0)</f>
        <v>0</v>
      </c>
      <c r="BI452" s="227">
        <f>IF(N452="nulová",J452,0)</f>
        <v>0</v>
      </c>
      <c r="BJ452" s="20" t="s">
        <v>82</v>
      </c>
      <c r="BK452" s="227">
        <f>ROUND(I452*H452,2)</f>
        <v>0</v>
      </c>
      <c r="BL452" s="20" t="s">
        <v>161</v>
      </c>
      <c r="BM452" s="226" t="s">
        <v>550</v>
      </c>
    </row>
    <row r="453" s="2" customFormat="1">
      <c r="A453" s="41"/>
      <c r="B453" s="42"/>
      <c r="C453" s="43"/>
      <c r="D453" s="228" t="s">
        <v>164</v>
      </c>
      <c r="E453" s="43"/>
      <c r="F453" s="229" t="s">
        <v>551</v>
      </c>
      <c r="G453" s="43"/>
      <c r="H453" s="43"/>
      <c r="I453" s="230"/>
      <c r="J453" s="43"/>
      <c r="K453" s="43"/>
      <c r="L453" s="47"/>
      <c r="M453" s="231"/>
      <c r="N453" s="232"/>
      <c r="O453" s="87"/>
      <c r="P453" s="87"/>
      <c r="Q453" s="87"/>
      <c r="R453" s="87"/>
      <c r="S453" s="87"/>
      <c r="T453" s="88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T453" s="20" t="s">
        <v>164</v>
      </c>
      <c r="AU453" s="20" t="s">
        <v>162</v>
      </c>
    </row>
    <row r="454" s="2" customFormat="1">
      <c r="A454" s="41"/>
      <c r="B454" s="42"/>
      <c r="C454" s="43"/>
      <c r="D454" s="233" t="s">
        <v>166</v>
      </c>
      <c r="E454" s="43"/>
      <c r="F454" s="234" t="s">
        <v>552</v>
      </c>
      <c r="G454" s="43"/>
      <c r="H454" s="43"/>
      <c r="I454" s="230"/>
      <c r="J454" s="43"/>
      <c r="K454" s="43"/>
      <c r="L454" s="47"/>
      <c r="M454" s="231"/>
      <c r="N454" s="232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20" t="s">
        <v>166</v>
      </c>
      <c r="AU454" s="20" t="s">
        <v>162</v>
      </c>
    </row>
    <row r="455" s="14" customFormat="1">
      <c r="A455" s="14"/>
      <c r="B455" s="246"/>
      <c r="C455" s="247"/>
      <c r="D455" s="228" t="s">
        <v>168</v>
      </c>
      <c r="E455" s="248" t="s">
        <v>19</v>
      </c>
      <c r="F455" s="249" t="s">
        <v>287</v>
      </c>
      <c r="G455" s="247"/>
      <c r="H455" s="248" t="s">
        <v>19</v>
      </c>
      <c r="I455" s="250"/>
      <c r="J455" s="247"/>
      <c r="K455" s="247"/>
      <c r="L455" s="251"/>
      <c r="M455" s="252"/>
      <c r="N455" s="253"/>
      <c r="O455" s="253"/>
      <c r="P455" s="253"/>
      <c r="Q455" s="253"/>
      <c r="R455" s="253"/>
      <c r="S455" s="253"/>
      <c r="T455" s="25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5" t="s">
        <v>168</v>
      </c>
      <c r="AU455" s="255" t="s">
        <v>162</v>
      </c>
      <c r="AV455" s="14" t="s">
        <v>82</v>
      </c>
      <c r="AW455" s="14" t="s">
        <v>35</v>
      </c>
      <c r="AX455" s="14" t="s">
        <v>75</v>
      </c>
      <c r="AY455" s="255" t="s">
        <v>152</v>
      </c>
    </row>
    <row r="456" s="13" customFormat="1">
      <c r="A456" s="13"/>
      <c r="B456" s="235"/>
      <c r="C456" s="236"/>
      <c r="D456" s="228" t="s">
        <v>168</v>
      </c>
      <c r="E456" s="237" t="s">
        <v>19</v>
      </c>
      <c r="F456" s="238" t="s">
        <v>415</v>
      </c>
      <c r="G456" s="236"/>
      <c r="H456" s="239">
        <v>9</v>
      </c>
      <c r="I456" s="240"/>
      <c r="J456" s="236"/>
      <c r="K456" s="236"/>
      <c r="L456" s="241"/>
      <c r="M456" s="242"/>
      <c r="N456" s="243"/>
      <c r="O456" s="243"/>
      <c r="P456" s="243"/>
      <c r="Q456" s="243"/>
      <c r="R456" s="243"/>
      <c r="S456" s="243"/>
      <c r="T456" s="244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5" t="s">
        <v>168</v>
      </c>
      <c r="AU456" s="245" t="s">
        <v>162</v>
      </c>
      <c r="AV456" s="13" t="s">
        <v>84</v>
      </c>
      <c r="AW456" s="13" t="s">
        <v>35</v>
      </c>
      <c r="AX456" s="13" t="s">
        <v>82</v>
      </c>
      <c r="AY456" s="245" t="s">
        <v>152</v>
      </c>
    </row>
    <row r="457" s="2" customFormat="1" ht="24.15" customHeight="1">
      <c r="A457" s="41"/>
      <c r="B457" s="42"/>
      <c r="C457" s="267" t="s">
        <v>545</v>
      </c>
      <c r="D457" s="267" t="s">
        <v>439</v>
      </c>
      <c r="E457" s="268" t="s">
        <v>553</v>
      </c>
      <c r="F457" s="269" t="s">
        <v>554</v>
      </c>
      <c r="G457" s="270" t="s">
        <v>159</v>
      </c>
      <c r="H457" s="271">
        <v>9.2699999999999996</v>
      </c>
      <c r="I457" s="272"/>
      <c r="J457" s="273">
        <f>ROUND(I457*H457,2)</f>
        <v>0</v>
      </c>
      <c r="K457" s="269" t="s">
        <v>160</v>
      </c>
      <c r="L457" s="274"/>
      <c r="M457" s="275" t="s">
        <v>19</v>
      </c>
      <c r="N457" s="276" t="s">
        <v>46</v>
      </c>
      <c r="O457" s="87"/>
      <c r="P457" s="224">
        <f>O457*H457</f>
        <v>0</v>
      </c>
      <c r="Q457" s="224">
        <v>0.113</v>
      </c>
      <c r="R457" s="224">
        <f>Q457*H457</f>
        <v>1.0475099999999999</v>
      </c>
      <c r="S457" s="224">
        <v>0</v>
      </c>
      <c r="T457" s="225">
        <f>S457*H457</f>
        <v>0</v>
      </c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R457" s="226" t="s">
        <v>212</v>
      </c>
      <c r="AT457" s="226" t="s">
        <v>439</v>
      </c>
      <c r="AU457" s="226" t="s">
        <v>162</v>
      </c>
      <c r="AY457" s="20" t="s">
        <v>152</v>
      </c>
      <c r="BE457" s="227">
        <f>IF(N457="základní",J457,0)</f>
        <v>0</v>
      </c>
      <c r="BF457" s="227">
        <f>IF(N457="snížená",J457,0)</f>
        <v>0</v>
      </c>
      <c r="BG457" s="227">
        <f>IF(N457="zákl. přenesená",J457,0)</f>
        <v>0</v>
      </c>
      <c r="BH457" s="227">
        <f>IF(N457="sníž. přenesená",J457,0)</f>
        <v>0</v>
      </c>
      <c r="BI457" s="227">
        <f>IF(N457="nulová",J457,0)</f>
        <v>0</v>
      </c>
      <c r="BJ457" s="20" t="s">
        <v>82</v>
      </c>
      <c r="BK457" s="227">
        <f>ROUND(I457*H457,2)</f>
        <v>0</v>
      </c>
      <c r="BL457" s="20" t="s">
        <v>161</v>
      </c>
      <c r="BM457" s="226" t="s">
        <v>555</v>
      </c>
    </row>
    <row r="458" s="2" customFormat="1">
      <c r="A458" s="41"/>
      <c r="B458" s="42"/>
      <c r="C458" s="43"/>
      <c r="D458" s="228" t="s">
        <v>164</v>
      </c>
      <c r="E458" s="43"/>
      <c r="F458" s="229" t="s">
        <v>554</v>
      </c>
      <c r="G458" s="43"/>
      <c r="H458" s="43"/>
      <c r="I458" s="230"/>
      <c r="J458" s="43"/>
      <c r="K458" s="43"/>
      <c r="L458" s="47"/>
      <c r="M458" s="231"/>
      <c r="N458" s="232"/>
      <c r="O458" s="87"/>
      <c r="P458" s="87"/>
      <c r="Q458" s="87"/>
      <c r="R458" s="87"/>
      <c r="S458" s="87"/>
      <c r="T458" s="88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T458" s="20" t="s">
        <v>164</v>
      </c>
      <c r="AU458" s="20" t="s">
        <v>162</v>
      </c>
    </row>
    <row r="459" s="13" customFormat="1">
      <c r="A459" s="13"/>
      <c r="B459" s="235"/>
      <c r="C459" s="236"/>
      <c r="D459" s="228" t="s">
        <v>168</v>
      </c>
      <c r="E459" s="236"/>
      <c r="F459" s="238" t="s">
        <v>556</v>
      </c>
      <c r="G459" s="236"/>
      <c r="H459" s="239">
        <v>9.2699999999999996</v>
      </c>
      <c r="I459" s="240"/>
      <c r="J459" s="236"/>
      <c r="K459" s="236"/>
      <c r="L459" s="241"/>
      <c r="M459" s="242"/>
      <c r="N459" s="243"/>
      <c r="O459" s="243"/>
      <c r="P459" s="243"/>
      <c r="Q459" s="243"/>
      <c r="R459" s="243"/>
      <c r="S459" s="243"/>
      <c r="T459" s="24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5" t="s">
        <v>168</v>
      </c>
      <c r="AU459" s="245" t="s">
        <v>162</v>
      </c>
      <c r="AV459" s="13" t="s">
        <v>84</v>
      </c>
      <c r="AW459" s="13" t="s">
        <v>4</v>
      </c>
      <c r="AX459" s="13" t="s">
        <v>82</v>
      </c>
      <c r="AY459" s="245" t="s">
        <v>152</v>
      </c>
    </row>
    <row r="460" s="2" customFormat="1" ht="24.15" customHeight="1">
      <c r="A460" s="41"/>
      <c r="B460" s="42"/>
      <c r="C460" s="215" t="s">
        <v>557</v>
      </c>
      <c r="D460" s="215" t="s">
        <v>156</v>
      </c>
      <c r="E460" s="216" t="s">
        <v>558</v>
      </c>
      <c r="F460" s="217" t="s">
        <v>559</v>
      </c>
      <c r="G460" s="218" t="s">
        <v>159</v>
      </c>
      <c r="H460" s="219">
        <v>240</v>
      </c>
      <c r="I460" s="220"/>
      <c r="J460" s="221">
        <f>ROUND(I460*H460,2)</f>
        <v>0</v>
      </c>
      <c r="K460" s="217" t="s">
        <v>160</v>
      </c>
      <c r="L460" s="47"/>
      <c r="M460" s="222" t="s">
        <v>19</v>
      </c>
      <c r="N460" s="223" t="s">
        <v>46</v>
      </c>
      <c r="O460" s="87"/>
      <c r="P460" s="224">
        <f>O460*H460</f>
        <v>0</v>
      </c>
      <c r="Q460" s="224">
        <v>0.11162</v>
      </c>
      <c r="R460" s="224">
        <f>Q460*H460</f>
        <v>26.788799999999998</v>
      </c>
      <c r="S460" s="224">
        <v>0</v>
      </c>
      <c r="T460" s="225">
        <f>S460*H460</f>
        <v>0</v>
      </c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R460" s="226" t="s">
        <v>161</v>
      </c>
      <c r="AT460" s="226" t="s">
        <v>156</v>
      </c>
      <c r="AU460" s="226" t="s">
        <v>162</v>
      </c>
      <c r="AY460" s="20" t="s">
        <v>152</v>
      </c>
      <c r="BE460" s="227">
        <f>IF(N460="základní",J460,0)</f>
        <v>0</v>
      </c>
      <c r="BF460" s="227">
        <f>IF(N460="snížená",J460,0)</f>
        <v>0</v>
      </c>
      <c r="BG460" s="227">
        <f>IF(N460="zákl. přenesená",J460,0)</f>
        <v>0</v>
      </c>
      <c r="BH460" s="227">
        <f>IF(N460="sníž. přenesená",J460,0)</f>
        <v>0</v>
      </c>
      <c r="BI460" s="227">
        <f>IF(N460="nulová",J460,0)</f>
        <v>0</v>
      </c>
      <c r="BJ460" s="20" t="s">
        <v>82</v>
      </c>
      <c r="BK460" s="227">
        <f>ROUND(I460*H460,2)</f>
        <v>0</v>
      </c>
      <c r="BL460" s="20" t="s">
        <v>161</v>
      </c>
      <c r="BM460" s="226" t="s">
        <v>560</v>
      </c>
    </row>
    <row r="461" s="2" customFormat="1">
      <c r="A461" s="41"/>
      <c r="B461" s="42"/>
      <c r="C461" s="43"/>
      <c r="D461" s="228" t="s">
        <v>164</v>
      </c>
      <c r="E461" s="43"/>
      <c r="F461" s="229" t="s">
        <v>561</v>
      </c>
      <c r="G461" s="43"/>
      <c r="H461" s="43"/>
      <c r="I461" s="230"/>
      <c r="J461" s="43"/>
      <c r="K461" s="43"/>
      <c r="L461" s="47"/>
      <c r="M461" s="231"/>
      <c r="N461" s="232"/>
      <c r="O461" s="87"/>
      <c r="P461" s="87"/>
      <c r="Q461" s="87"/>
      <c r="R461" s="87"/>
      <c r="S461" s="87"/>
      <c r="T461" s="88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T461" s="20" t="s">
        <v>164</v>
      </c>
      <c r="AU461" s="20" t="s">
        <v>162</v>
      </c>
    </row>
    <row r="462" s="2" customFormat="1">
      <c r="A462" s="41"/>
      <c r="B462" s="42"/>
      <c r="C462" s="43"/>
      <c r="D462" s="233" t="s">
        <v>166</v>
      </c>
      <c r="E462" s="43"/>
      <c r="F462" s="234" t="s">
        <v>562</v>
      </c>
      <c r="G462" s="43"/>
      <c r="H462" s="43"/>
      <c r="I462" s="230"/>
      <c r="J462" s="43"/>
      <c r="K462" s="43"/>
      <c r="L462" s="47"/>
      <c r="M462" s="231"/>
      <c r="N462" s="232"/>
      <c r="O462" s="87"/>
      <c r="P462" s="87"/>
      <c r="Q462" s="87"/>
      <c r="R462" s="87"/>
      <c r="S462" s="87"/>
      <c r="T462" s="88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T462" s="20" t="s">
        <v>166</v>
      </c>
      <c r="AU462" s="20" t="s">
        <v>162</v>
      </c>
    </row>
    <row r="463" s="14" customFormat="1">
      <c r="A463" s="14"/>
      <c r="B463" s="246"/>
      <c r="C463" s="247"/>
      <c r="D463" s="228" t="s">
        <v>168</v>
      </c>
      <c r="E463" s="248" t="s">
        <v>19</v>
      </c>
      <c r="F463" s="249" t="s">
        <v>290</v>
      </c>
      <c r="G463" s="247"/>
      <c r="H463" s="248" t="s">
        <v>19</v>
      </c>
      <c r="I463" s="250"/>
      <c r="J463" s="247"/>
      <c r="K463" s="247"/>
      <c r="L463" s="251"/>
      <c r="M463" s="252"/>
      <c r="N463" s="253"/>
      <c r="O463" s="253"/>
      <c r="P463" s="253"/>
      <c r="Q463" s="253"/>
      <c r="R463" s="253"/>
      <c r="S463" s="253"/>
      <c r="T463" s="25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5" t="s">
        <v>168</v>
      </c>
      <c r="AU463" s="255" t="s">
        <v>162</v>
      </c>
      <c r="AV463" s="14" t="s">
        <v>82</v>
      </c>
      <c r="AW463" s="14" t="s">
        <v>35</v>
      </c>
      <c r="AX463" s="14" t="s">
        <v>75</v>
      </c>
      <c r="AY463" s="255" t="s">
        <v>152</v>
      </c>
    </row>
    <row r="464" s="13" customFormat="1">
      <c r="A464" s="13"/>
      <c r="B464" s="235"/>
      <c r="C464" s="236"/>
      <c r="D464" s="228" t="s">
        <v>168</v>
      </c>
      <c r="E464" s="237" t="s">
        <v>19</v>
      </c>
      <c r="F464" s="238" t="s">
        <v>417</v>
      </c>
      <c r="G464" s="236"/>
      <c r="H464" s="239">
        <v>240</v>
      </c>
      <c r="I464" s="240"/>
      <c r="J464" s="236"/>
      <c r="K464" s="236"/>
      <c r="L464" s="241"/>
      <c r="M464" s="242"/>
      <c r="N464" s="243"/>
      <c r="O464" s="243"/>
      <c r="P464" s="243"/>
      <c r="Q464" s="243"/>
      <c r="R464" s="243"/>
      <c r="S464" s="243"/>
      <c r="T464" s="244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5" t="s">
        <v>168</v>
      </c>
      <c r="AU464" s="245" t="s">
        <v>162</v>
      </c>
      <c r="AV464" s="13" t="s">
        <v>84</v>
      </c>
      <c r="AW464" s="13" t="s">
        <v>35</v>
      </c>
      <c r="AX464" s="13" t="s">
        <v>82</v>
      </c>
      <c r="AY464" s="245" t="s">
        <v>152</v>
      </c>
    </row>
    <row r="465" s="2" customFormat="1" ht="24.15" customHeight="1">
      <c r="A465" s="41"/>
      <c r="B465" s="42"/>
      <c r="C465" s="267" t="s">
        <v>563</v>
      </c>
      <c r="D465" s="267" t="s">
        <v>439</v>
      </c>
      <c r="E465" s="268" t="s">
        <v>564</v>
      </c>
      <c r="F465" s="269" t="s">
        <v>565</v>
      </c>
      <c r="G465" s="270" t="s">
        <v>159</v>
      </c>
      <c r="H465" s="271">
        <v>247.19999999999999</v>
      </c>
      <c r="I465" s="272"/>
      <c r="J465" s="273">
        <f>ROUND(I465*H465,2)</f>
        <v>0</v>
      </c>
      <c r="K465" s="269" t="s">
        <v>160</v>
      </c>
      <c r="L465" s="274"/>
      <c r="M465" s="275" t="s">
        <v>19</v>
      </c>
      <c r="N465" s="276" t="s">
        <v>46</v>
      </c>
      <c r="O465" s="87"/>
      <c r="P465" s="224">
        <f>O465*H465</f>
        <v>0</v>
      </c>
      <c r="Q465" s="224">
        <v>0.17599999999999999</v>
      </c>
      <c r="R465" s="224">
        <f>Q465*H465</f>
        <v>43.507199999999997</v>
      </c>
      <c r="S465" s="224">
        <v>0</v>
      </c>
      <c r="T465" s="225">
        <f>S465*H465</f>
        <v>0</v>
      </c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R465" s="226" t="s">
        <v>212</v>
      </c>
      <c r="AT465" s="226" t="s">
        <v>439</v>
      </c>
      <c r="AU465" s="226" t="s">
        <v>162</v>
      </c>
      <c r="AY465" s="20" t="s">
        <v>152</v>
      </c>
      <c r="BE465" s="227">
        <f>IF(N465="základní",J465,0)</f>
        <v>0</v>
      </c>
      <c r="BF465" s="227">
        <f>IF(N465="snížená",J465,0)</f>
        <v>0</v>
      </c>
      <c r="BG465" s="227">
        <f>IF(N465="zákl. přenesená",J465,0)</f>
        <v>0</v>
      </c>
      <c r="BH465" s="227">
        <f>IF(N465="sníž. přenesená",J465,0)</f>
        <v>0</v>
      </c>
      <c r="BI465" s="227">
        <f>IF(N465="nulová",J465,0)</f>
        <v>0</v>
      </c>
      <c r="BJ465" s="20" t="s">
        <v>82</v>
      </c>
      <c r="BK465" s="227">
        <f>ROUND(I465*H465,2)</f>
        <v>0</v>
      </c>
      <c r="BL465" s="20" t="s">
        <v>161</v>
      </c>
      <c r="BM465" s="226" t="s">
        <v>566</v>
      </c>
    </row>
    <row r="466" s="2" customFormat="1">
      <c r="A466" s="41"/>
      <c r="B466" s="42"/>
      <c r="C466" s="43"/>
      <c r="D466" s="228" t="s">
        <v>164</v>
      </c>
      <c r="E466" s="43"/>
      <c r="F466" s="229" t="s">
        <v>565</v>
      </c>
      <c r="G466" s="43"/>
      <c r="H466" s="43"/>
      <c r="I466" s="230"/>
      <c r="J466" s="43"/>
      <c r="K466" s="43"/>
      <c r="L466" s="47"/>
      <c r="M466" s="231"/>
      <c r="N466" s="232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164</v>
      </c>
      <c r="AU466" s="20" t="s">
        <v>162</v>
      </c>
    </row>
    <row r="467" s="13" customFormat="1">
      <c r="A467" s="13"/>
      <c r="B467" s="235"/>
      <c r="C467" s="236"/>
      <c r="D467" s="228" t="s">
        <v>168</v>
      </c>
      <c r="E467" s="236"/>
      <c r="F467" s="238" t="s">
        <v>567</v>
      </c>
      <c r="G467" s="236"/>
      <c r="H467" s="239">
        <v>247.19999999999999</v>
      </c>
      <c r="I467" s="240"/>
      <c r="J467" s="236"/>
      <c r="K467" s="236"/>
      <c r="L467" s="241"/>
      <c r="M467" s="242"/>
      <c r="N467" s="243"/>
      <c r="O467" s="243"/>
      <c r="P467" s="243"/>
      <c r="Q467" s="243"/>
      <c r="R467" s="243"/>
      <c r="S467" s="243"/>
      <c r="T467" s="244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5" t="s">
        <v>168</v>
      </c>
      <c r="AU467" s="245" t="s">
        <v>162</v>
      </c>
      <c r="AV467" s="13" t="s">
        <v>84</v>
      </c>
      <c r="AW467" s="13" t="s">
        <v>4</v>
      </c>
      <c r="AX467" s="13" t="s">
        <v>82</v>
      </c>
      <c r="AY467" s="245" t="s">
        <v>152</v>
      </c>
    </row>
    <row r="468" s="2" customFormat="1" ht="24.15" customHeight="1">
      <c r="A468" s="41"/>
      <c r="B468" s="42"/>
      <c r="C468" s="215" t="s">
        <v>568</v>
      </c>
      <c r="D468" s="215" t="s">
        <v>156</v>
      </c>
      <c r="E468" s="216" t="s">
        <v>569</v>
      </c>
      <c r="F468" s="217" t="s">
        <v>570</v>
      </c>
      <c r="G468" s="218" t="s">
        <v>159</v>
      </c>
      <c r="H468" s="219">
        <v>12</v>
      </c>
      <c r="I468" s="220"/>
      <c r="J468" s="221">
        <f>ROUND(I468*H468,2)</f>
        <v>0</v>
      </c>
      <c r="K468" s="217" t="s">
        <v>160</v>
      </c>
      <c r="L468" s="47"/>
      <c r="M468" s="222" t="s">
        <v>19</v>
      </c>
      <c r="N468" s="223" t="s">
        <v>46</v>
      </c>
      <c r="O468" s="87"/>
      <c r="P468" s="224">
        <f>O468*H468</f>
        <v>0</v>
      </c>
      <c r="Q468" s="224">
        <v>0.098000000000000004</v>
      </c>
      <c r="R468" s="224">
        <f>Q468*H468</f>
        <v>1.1760000000000002</v>
      </c>
      <c r="S468" s="224">
        <v>0</v>
      </c>
      <c r="T468" s="225">
        <f>S468*H468</f>
        <v>0</v>
      </c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R468" s="226" t="s">
        <v>161</v>
      </c>
      <c r="AT468" s="226" t="s">
        <v>156</v>
      </c>
      <c r="AU468" s="226" t="s">
        <v>162</v>
      </c>
      <c r="AY468" s="20" t="s">
        <v>152</v>
      </c>
      <c r="BE468" s="227">
        <f>IF(N468="základní",J468,0)</f>
        <v>0</v>
      </c>
      <c r="BF468" s="227">
        <f>IF(N468="snížená",J468,0)</f>
        <v>0</v>
      </c>
      <c r="BG468" s="227">
        <f>IF(N468="zákl. přenesená",J468,0)</f>
        <v>0</v>
      </c>
      <c r="BH468" s="227">
        <f>IF(N468="sníž. přenesená",J468,0)</f>
        <v>0</v>
      </c>
      <c r="BI468" s="227">
        <f>IF(N468="nulová",J468,0)</f>
        <v>0</v>
      </c>
      <c r="BJ468" s="20" t="s">
        <v>82</v>
      </c>
      <c r="BK468" s="227">
        <f>ROUND(I468*H468,2)</f>
        <v>0</v>
      </c>
      <c r="BL468" s="20" t="s">
        <v>161</v>
      </c>
      <c r="BM468" s="226" t="s">
        <v>571</v>
      </c>
    </row>
    <row r="469" s="2" customFormat="1">
      <c r="A469" s="41"/>
      <c r="B469" s="42"/>
      <c r="C469" s="43"/>
      <c r="D469" s="228" t="s">
        <v>164</v>
      </c>
      <c r="E469" s="43"/>
      <c r="F469" s="229" t="s">
        <v>572</v>
      </c>
      <c r="G469" s="43"/>
      <c r="H469" s="43"/>
      <c r="I469" s="230"/>
      <c r="J469" s="43"/>
      <c r="K469" s="43"/>
      <c r="L469" s="47"/>
      <c r="M469" s="231"/>
      <c r="N469" s="232"/>
      <c r="O469" s="87"/>
      <c r="P469" s="87"/>
      <c r="Q469" s="87"/>
      <c r="R469" s="87"/>
      <c r="S469" s="87"/>
      <c r="T469" s="88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T469" s="20" t="s">
        <v>164</v>
      </c>
      <c r="AU469" s="20" t="s">
        <v>162</v>
      </c>
    </row>
    <row r="470" s="2" customFormat="1">
      <c r="A470" s="41"/>
      <c r="B470" s="42"/>
      <c r="C470" s="43"/>
      <c r="D470" s="233" t="s">
        <v>166</v>
      </c>
      <c r="E470" s="43"/>
      <c r="F470" s="234" t="s">
        <v>573</v>
      </c>
      <c r="G470" s="43"/>
      <c r="H470" s="43"/>
      <c r="I470" s="230"/>
      <c r="J470" s="43"/>
      <c r="K470" s="43"/>
      <c r="L470" s="47"/>
      <c r="M470" s="231"/>
      <c r="N470" s="232"/>
      <c r="O470" s="87"/>
      <c r="P470" s="87"/>
      <c r="Q470" s="87"/>
      <c r="R470" s="87"/>
      <c r="S470" s="87"/>
      <c r="T470" s="88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T470" s="20" t="s">
        <v>166</v>
      </c>
      <c r="AU470" s="20" t="s">
        <v>162</v>
      </c>
    </row>
    <row r="471" s="14" customFormat="1">
      <c r="A471" s="14"/>
      <c r="B471" s="246"/>
      <c r="C471" s="247"/>
      <c r="D471" s="228" t="s">
        <v>168</v>
      </c>
      <c r="E471" s="248" t="s">
        <v>19</v>
      </c>
      <c r="F471" s="249" t="s">
        <v>293</v>
      </c>
      <c r="G471" s="247"/>
      <c r="H471" s="248" t="s">
        <v>19</v>
      </c>
      <c r="I471" s="250"/>
      <c r="J471" s="247"/>
      <c r="K471" s="247"/>
      <c r="L471" s="251"/>
      <c r="M471" s="252"/>
      <c r="N471" s="253"/>
      <c r="O471" s="253"/>
      <c r="P471" s="253"/>
      <c r="Q471" s="253"/>
      <c r="R471" s="253"/>
      <c r="S471" s="253"/>
      <c r="T471" s="25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5" t="s">
        <v>168</v>
      </c>
      <c r="AU471" s="255" t="s">
        <v>162</v>
      </c>
      <c r="AV471" s="14" t="s">
        <v>82</v>
      </c>
      <c r="AW471" s="14" t="s">
        <v>35</v>
      </c>
      <c r="AX471" s="14" t="s">
        <v>75</v>
      </c>
      <c r="AY471" s="255" t="s">
        <v>152</v>
      </c>
    </row>
    <row r="472" s="13" customFormat="1">
      <c r="A472" s="13"/>
      <c r="B472" s="235"/>
      <c r="C472" s="236"/>
      <c r="D472" s="228" t="s">
        <v>168</v>
      </c>
      <c r="E472" s="237" t="s">
        <v>19</v>
      </c>
      <c r="F472" s="238" t="s">
        <v>418</v>
      </c>
      <c r="G472" s="236"/>
      <c r="H472" s="239">
        <v>12</v>
      </c>
      <c r="I472" s="240"/>
      <c r="J472" s="236"/>
      <c r="K472" s="236"/>
      <c r="L472" s="241"/>
      <c r="M472" s="242"/>
      <c r="N472" s="243"/>
      <c r="O472" s="243"/>
      <c r="P472" s="243"/>
      <c r="Q472" s="243"/>
      <c r="R472" s="243"/>
      <c r="S472" s="243"/>
      <c r="T472" s="244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5" t="s">
        <v>168</v>
      </c>
      <c r="AU472" s="245" t="s">
        <v>162</v>
      </c>
      <c r="AV472" s="13" t="s">
        <v>84</v>
      </c>
      <c r="AW472" s="13" t="s">
        <v>35</v>
      </c>
      <c r="AX472" s="13" t="s">
        <v>82</v>
      </c>
      <c r="AY472" s="245" t="s">
        <v>152</v>
      </c>
    </row>
    <row r="473" s="2" customFormat="1" ht="33" customHeight="1">
      <c r="A473" s="41"/>
      <c r="B473" s="42"/>
      <c r="C473" s="267" t="s">
        <v>574</v>
      </c>
      <c r="D473" s="267" t="s">
        <v>439</v>
      </c>
      <c r="E473" s="268" t="s">
        <v>575</v>
      </c>
      <c r="F473" s="269" t="s">
        <v>576</v>
      </c>
      <c r="G473" s="270" t="s">
        <v>159</v>
      </c>
      <c r="H473" s="271">
        <v>12.359999999999999</v>
      </c>
      <c r="I473" s="272"/>
      <c r="J473" s="273">
        <f>ROUND(I473*H473,2)</f>
        <v>0</v>
      </c>
      <c r="K473" s="269" t="s">
        <v>19</v>
      </c>
      <c r="L473" s="274"/>
      <c r="M473" s="275" t="s">
        <v>19</v>
      </c>
      <c r="N473" s="276" t="s">
        <v>46</v>
      </c>
      <c r="O473" s="87"/>
      <c r="P473" s="224">
        <f>O473*H473</f>
        <v>0</v>
      </c>
      <c r="Q473" s="224">
        <v>0.13700000000000001</v>
      </c>
      <c r="R473" s="224">
        <f>Q473*H473</f>
        <v>1.6933200000000002</v>
      </c>
      <c r="S473" s="224">
        <v>0</v>
      </c>
      <c r="T473" s="225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26" t="s">
        <v>212</v>
      </c>
      <c r="AT473" s="226" t="s">
        <v>439</v>
      </c>
      <c r="AU473" s="226" t="s">
        <v>162</v>
      </c>
      <c r="AY473" s="20" t="s">
        <v>152</v>
      </c>
      <c r="BE473" s="227">
        <f>IF(N473="základní",J473,0)</f>
        <v>0</v>
      </c>
      <c r="BF473" s="227">
        <f>IF(N473="snížená",J473,0)</f>
        <v>0</v>
      </c>
      <c r="BG473" s="227">
        <f>IF(N473="zákl. přenesená",J473,0)</f>
        <v>0</v>
      </c>
      <c r="BH473" s="227">
        <f>IF(N473="sníž. přenesená",J473,0)</f>
        <v>0</v>
      </c>
      <c r="BI473" s="227">
        <f>IF(N473="nulová",J473,0)</f>
        <v>0</v>
      </c>
      <c r="BJ473" s="20" t="s">
        <v>82</v>
      </c>
      <c r="BK473" s="227">
        <f>ROUND(I473*H473,2)</f>
        <v>0</v>
      </c>
      <c r="BL473" s="20" t="s">
        <v>161</v>
      </c>
      <c r="BM473" s="226" t="s">
        <v>577</v>
      </c>
    </row>
    <row r="474" s="2" customFormat="1">
      <c r="A474" s="41"/>
      <c r="B474" s="42"/>
      <c r="C474" s="43"/>
      <c r="D474" s="228" t="s">
        <v>164</v>
      </c>
      <c r="E474" s="43"/>
      <c r="F474" s="229" t="s">
        <v>576</v>
      </c>
      <c r="G474" s="43"/>
      <c r="H474" s="43"/>
      <c r="I474" s="230"/>
      <c r="J474" s="43"/>
      <c r="K474" s="43"/>
      <c r="L474" s="47"/>
      <c r="M474" s="231"/>
      <c r="N474" s="232"/>
      <c r="O474" s="87"/>
      <c r="P474" s="87"/>
      <c r="Q474" s="87"/>
      <c r="R474" s="87"/>
      <c r="S474" s="87"/>
      <c r="T474" s="88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T474" s="20" t="s">
        <v>164</v>
      </c>
      <c r="AU474" s="20" t="s">
        <v>162</v>
      </c>
    </row>
    <row r="475" s="13" customFormat="1">
      <c r="A475" s="13"/>
      <c r="B475" s="235"/>
      <c r="C475" s="236"/>
      <c r="D475" s="228" t="s">
        <v>168</v>
      </c>
      <c r="E475" s="236"/>
      <c r="F475" s="238" t="s">
        <v>578</v>
      </c>
      <c r="G475" s="236"/>
      <c r="H475" s="239">
        <v>12.359999999999999</v>
      </c>
      <c r="I475" s="240"/>
      <c r="J475" s="236"/>
      <c r="K475" s="236"/>
      <c r="L475" s="241"/>
      <c r="M475" s="242"/>
      <c r="N475" s="243"/>
      <c r="O475" s="243"/>
      <c r="P475" s="243"/>
      <c r="Q475" s="243"/>
      <c r="R475" s="243"/>
      <c r="S475" s="243"/>
      <c r="T475" s="244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5" t="s">
        <v>168</v>
      </c>
      <c r="AU475" s="245" t="s">
        <v>162</v>
      </c>
      <c r="AV475" s="13" t="s">
        <v>84</v>
      </c>
      <c r="AW475" s="13" t="s">
        <v>4</v>
      </c>
      <c r="AX475" s="13" t="s">
        <v>82</v>
      </c>
      <c r="AY475" s="245" t="s">
        <v>152</v>
      </c>
    </row>
    <row r="476" s="12" customFormat="1" ht="22.8" customHeight="1">
      <c r="A476" s="12"/>
      <c r="B476" s="199"/>
      <c r="C476" s="200"/>
      <c r="D476" s="201" t="s">
        <v>74</v>
      </c>
      <c r="E476" s="213" t="s">
        <v>212</v>
      </c>
      <c r="F476" s="213" t="s">
        <v>579</v>
      </c>
      <c r="G476" s="200"/>
      <c r="H476" s="200"/>
      <c r="I476" s="203"/>
      <c r="J476" s="214">
        <f>BK476</f>
        <v>0</v>
      </c>
      <c r="K476" s="200"/>
      <c r="L476" s="205"/>
      <c r="M476" s="206"/>
      <c r="N476" s="207"/>
      <c r="O476" s="207"/>
      <c r="P476" s="208">
        <f>SUM(P477:P480)</f>
        <v>0</v>
      </c>
      <c r="Q476" s="207"/>
      <c r="R476" s="208">
        <f>SUM(R477:R480)</f>
        <v>3.19956</v>
      </c>
      <c r="S476" s="207"/>
      <c r="T476" s="209">
        <f>SUM(T477:T480)</f>
        <v>1.7999999999999998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10" t="s">
        <v>82</v>
      </c>
      <c r="AT476" s="211" t="s">
        <v>74</v>
      </c>
      <c r="AU476" s="211" t="s">
        <v>82</v>
      </c>
      <c r="AY476" s="210" t="s">
        <v>152</v>
      </c>
      <c r="BK476" s="212">
        <f>SUM(BK477:BK480)</f>
        <v>0</v>
      </c>
    </row>
    <row r="477" s="2" customFormat="1" ht="24.15" customHeight="1">
      <c r="A477" s="41"/>
      <c r="B477" s="42"/>
      <c r="C477" s="215" t="s">
        <v>580</v>
      </c>
      <c r="D477" s="215" t="s">
        <v>156</v>
      </c>
      <c r="E477" s="216" t="s">
        <v>581</v>
      </c>
      <c r="F477" s="217" t="s">
        <v>582</v>
      </c>
      <c r="G477" s="218" t="s">
        <v>359</v>
      </c>
      <c r="H477" s="219">
        <v>6</v>
      </c>
      <c r="I477" s="220"/>
      <c r="J477" s="221">
        <f>ROUND(I477*H477,2)</f>
        <v>0</v>
      </c>
      <c r="K477" s="217" t="s">
        <v>160</v>
      </c>
      <c r="L477" s="47"/>
      <c r="M477" s="222" t="s">
        <v>19</v>
      </c>
      <c r="N477" s="223" t="s">
        <v>46</v>
      </c>
      <c r="O477" s="87"/>
      <c r="P477" s="224">
        <f>O477*H477</f>
        <v>0</v>
      </c>
      <c r="Q477" s="224">
        <v>0.53325999999999996</v>
      </c>
      <c r="R477" s="224">
        <f>Q477*H477</f>
        <v>3.19956</v>
      </c>
      <c r="S477" s="224">
        <v>0.29999999999999999</v>
      </c>
      <c r="T477" s="225">
        <f>S477*H477</f>
        <v>1.7999999999999998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26" t="s">
        <v>161</v>
      </c>
      <c r="AT477" s="226" t="s">
        <v>156</v>
      </c>
      <c r="AU477" s="226" t="s">
        <v>84</v>
      </c>
      <c r="AY477" s="20" t="s">
        <v>152</v>
      </c>
      <c r="BE477" s="227">
        <f>IF(N477="základní",J477,0)</f>
        <v>0</v>
      </c>
      <c r="BF477" s="227">
        <f>IF(N477="snížená",J477,0)</f>
        <v>0</v>
      </c>
      <c r="BG477" s="227">
        <f>IF(N477="zákl. přenesená",J477,0)</f>
        <v>0</v>
      </c>
      <c r="BH477" s="227">
        <f>IF(N477="sníž. přenesená",J477,0)</f>
        <v>0</v>
      </c>
      <c r="BI477" s="227">
        <f>IF(N477="nulová",J477,0)</f>
        <v>0</v>
      </c>
      <c r="BJ477" s="20" t="s">
        <v>82</v>
      </c>
      <c r="BK477" s="227">
        <f>ROUND(I477*H477,2)</f>
        <v>0</v>
      </c>
      <c r="BL477" s="20" t="s">
        <v>161</v>
      </c>
      <c r="BM477" s="226" t="s">
        <v>583</v>
      </c>
    </row>
    <row r="478" s="2" customFormat="1">
      <c r="A478" s="41"/>
      <c r="B478" s="42"/>
      <c r="C478" s="43"/>
      <c r="D478" s="228" t="s">
        <v>164</v>
      </c>
      <c r="E478" s="43"/>
      <c r="F478" s="229" t="s">
        <v>584</v>
      </c>
      <c r="G478" s="43"/>
      <c r="H478" s="43"/>
      <c r="I478" s="230"/>
      <c r="J478" s="43"/>
      <c r="K478" s="43"/>
      <c r="L478" s="47"/>
      <c r="M478" s="231"/>
      <c r="N478" s="232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164</v>
      </c>
      <c r="AU478" s="20" t="s">
        <v>84</v>
      </c>
    </row>
    <row r="479" s="2" customFormat="1">
      <c r="A479" s="41"/>
      <c r="B479" s="42"/>
      <c r="C479" s="43"/>
      <c r="D479" s="233" t="s">
        <v>166</v>
      </c>
      <c r="E479" s="43"/>
      <c r="F479" s="234" t="s">
        <v>585</v>
      </c>
      <c r="G479" s="43"/>
      <c r="H479" s="43"/>
      <c r="I479" s="230"/>
      <c r="J479" s="43"/>
      <c r="K479" s="43"/>
      <c r="L479" s="47"/>
      <c r="M479" s="231"/>
      <c r="N479" s="232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20" t="s">
        <v>166</v>
      </c>
      <c r="AU479" s="20" t="s">
        <v>84</v>
      </c>
    </row>
    <row r="480" s="13" customFormat="1">
      <c r="A480" s="13"/>
      <c r="B480" s="235"/>
      <c r="C480" s="236"/>
      <c r="D480" s="228" t="s">
        <v>168</v>
      </c>
      <c r="E480" s="237" t="s">
        <v>19</v>
      </c>
      <c r="F480" s="238" t="s">
        <v>586</v>
      </c>
      <c r="G480" s="236"/>
      <c r="H480" s="239">
        <v>6</v>
      </c>
      <c r="I480" s="240"/>
      <c r="J480" s="236"/>
      <c r="K480" s="236"/>
      <c r="L480" s="241"/>
      <c r="M480" s="242"/>
      <c r="N480" s="243"/>
      <c r="O480" s="243"/>
      <c r="P480" s="243"/>
      <c r="Q480" s="243"/>
      <c r="R480" s="243"/>
      <c r="S480" s="243"/>
      <c r="T480" s="244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5" t="s">
        <v>168</v>
      </c>
      <c r="AU480" s="245" t="s">
        <v>84</v>
      </c>
      <c r="AV480" s="13" t="s">
        <v>84</v>
      </c>
      <c r="AW480" s="13" t="s">
        <v>35</v>
      </c>
      <c r="AX480" s="13" t="s">
        <v>82</v>
      </c>
      <c r="AY480" s="245" t="s">
        <v>152</v>
      </c>
    </row>
    <row r="481" s="12" customFormat="1" ht="22.8" customHeight="1">
      <c r="A481" s="12"/>
      <c r="B481" s="199"/>
      <c r="C481" s="200"/>
      <c r="D481" s="201" t="s">
        <v>74</v>
      </c>
      <c r="E481" s="213" t="s">
        <v>220</v>
      </c>
      <c r="F481" s="213" t="s">
        <v>587</v>
      </c>
      <c r="G481" s="200"/>
      <c r="H481" s="200"/>
      <c r="I481" s="203"/>
      <c r="J481" s="214">
        <f>BK481</f>
        <v>0</v>
      </c>
      <c r="K481" s="200"/>
      <c r="L481" s="205"/>
      <c r="M481" s="206"/>
      <c r="N481" s="207"/>
      <c r="O481" s="207"/>
      <c r="P481" s="208">
        <f>P482+P540</f>
        <v>0</v>
      </c>
      <c r="Q481" s="207"/>
      <c r="R481" s="208">
        <f>R482+R540</f>
        <v>127.45380630800001</v>
      </c>
      <c r="S481" s="207"/>
      <c r="T481" s="209">
        <f>T482+T540</f>
        <v>0</v>
      </c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R481" s="210" t="s">
        <v>82</v>
      </c>
      <c r="AT481" s="211" t="s">
        <v>74</v>
      </c>
      <c r="AU481" s="211" t="s">
        <v>82</v>
      </c>
      <c r="AY481" s="210" t="s">
        <v>152</v>
      </c>
      <c r="BK481" s="212">
        <f>BK482+BK540</f>
        <v>0</v>
      </c>
    </row>
    <row r="482" s="12" customFormat="1" ht="20.88" customHeight="1">
      <c r="A482" s="12"/>
      <c r="B482" s="199"/>
      <c r="C482" s="200"/>
      <c r="D482" s="201" t="s">
        <v>74</v>
      </c>
      <c r="E482" s="213" t="s">
        <v>588</v>
      </c>
      <c r="F482" s="213" t="s">
        <v>589</v>
      </c>
      <c r="G482" s="200"/>
      <c r="H482" s="200"/>
      <c r="I482" s="203"/>
      <c r="J482" s="214">
        <f>BK482</f>
        <v>0</v>
      </c>
      <c r="K482" s="200"/>
      <c r="L482" s="205"/>
      <c r="M482" s="206"/>
      <c r="N482" s="207"/>
      <c r="O482" s="207"/>
      <c r="P482" s="208">
        <f>SUM(P483:P539)</f>
        <v>0</v>
      </c>
      <c r="Q482" s="207"/>
      <c r="R482" s="208">
        <f>SUM(R483:R539)</f>
        <v>122.75938630800002</v>
      </c>
      <c r="S482" s="207"/>
      <c r="T482" s="209">
        <f>SUM(T483:T539)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210" t="s">
        <v>82</v>
      </c>
      <c r="AT482" s="211" t="s">
        <v>74</v>
      </c>
      <c r="AU482" s="211" t="s">
        <v>84</v>
      </c>
      <c r="AY482" s="210" t="s">
        <v>152</v>
      </c>
      <c r="BK482" s="212">
        <f>SUM(BK483:BK539)</f>
        <v>0</v>
      </c>
    </row>
    <row r="483" s="2" customFormat="1" ht="33" customHeight="1">
      <c r="A483" s="41"/>
      <c r="B483" s="42"/>
      <c r="C483" s="215" t="s">
        <v>590</v>
      </c>
      <c r="D483" s="215" t="s">
        <v>156</v>
      </c>
      <c r="E483" s="216" t="s">
        <v>591</v>
      </c>
      <c r="F483" s="217" t="s">
        <v>592</v>
      </c>
      <c r="G483" s="218" t="s">
        <v>215</v>
      </c>
      <c r="H483" s="219">
        <v>114</v>
      </c>
      <c r="I483" s="220"/>
      <c r="J483" s="221">
        <f>ROUND(I483*H483,2)</f>
        <v>0</v>
      </c>
      <c r="K483" s="217" t="s">
        <v>160</v>
      </c>
      <c r="L483" s="47"/>
      <c r="M483" s="222" t="s">
        <v>19</v>
      </c>
      <c r="N483" s="223" t="s">
        <v>46</v>
      </c>
      <c r="O483" s="87"/>
      <c r="P483" s="224">
        <f>O483*H483</f>
        <v>0</v>
      </c>
      <c r="Q483" s="224">
        <v>0.15540000000000001</v>
      </c>
      <c r="R483" s="224">
        <f>Q483*H483</f>
        <v>17.715600000000002</v>
      </c>
      <c r="S483" s="224">
        <v>0</v>
      </c>
      <c r="T483" s="225">
        <f>S483*H483</f>
        <v>0</v>
      </c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R483" s="226" t="s">
        <v>161</v>
      </c>
      <c r="AT483" s="226" t="s">
        <v>156</v>
      </c>
      <c r="AU483" s="226" t="s">
        <v>162</v>
      </c>
      <c r="AY483" s="20" t="s">
        <v>152</v>
      </c>
      <c r="BE483" s="227">
        <f>IF(N483="základní",J483,0)</f>
        <v>0</v>
      </c>
      <c r="BF483" s="227">
        <f>IF(N483="snížená",J483,0)</f>
        <v>0</v>
      </c>
      <c r="BG483" s="227">
        <f>IF(N483="zákl. přenesená",J483,0)</f>
        <v>0</v>
      </c>
      <c r="BH483" s="227">
        <f>IF(N483="sníž. přenesená",J483,0)</f>
        <v>0</v>
      </c>
      <c r="BI483" s="227">
        <f>IF(N483="nulová",J483,0)</f>
        <v>0</v>
      </c>
      <c r="BJ483" s="20" t="s">
        <v>82</v>
      </c>
      <c r="BK483" s="227">
        <f>ROUND(I483*H483,2)</f>
        <v>0</v>
      </c>
      <c r="BL483" s="20" t="s">
        <v>161</v>
      </c>
      <c r="BM483" s="226" t="s">
        <v>593</v>
      </c>
    </row>
    <row r="484" s="2" customFormat="1">
      <c r="A484" s="41"/>
      <c r="B484" s="42"/>
      <c r="C484" s="43"/>
      <c r="D484" s="228" t="s">
        <v>164</v>
      </c>
      <c r="E484" s="43"/>
      <c r="F484" s="229" t="s">
        <v>594</v>
      </c>
      <c r="G484" s="43"/>
      <c r="H484" s="43"/>
      <c r="I484" s="230"/>
      <c r="J484" s="43"/>
      <c r="K484" s="43"/>
      <c r="L484" s="47"/>
      <c r="M484" s="231"/>
      <c r="N484" s="232"/>
      <c r="O484" s="87"/>
      <c r="P484" s="87"/>
      <c r="Q484" s="87"/>
      <c r="R484" s="87"/>
      <c r="S484" s="87"/>
      <c r="T484" s="88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T484" s="20" t="s">
        <v>164</v>
      </c>
      <c r="AU484" s="20" t="s">
        <v>162</v>
      </c>
    </row>
    <row r="485" s="2" customFormat="1">
      <c r="A485" s="41"/>
      <c r="B485" s="42"/>
      <c r="C485" s="43"/>
      <c r="D485" s="233" t="s">
        <v>166</v>
      </c>
      <c r="E485" s="43"/>
      <c r="F485" s="234" t="s">
        <v>595</v>
      </c>
      <c r="G485" s="43"/>
      <c r="H485" s="43"/>
      <c r="I485" s="230"/>
      <c r="J485" s="43"/>
      <c r="K485" s="43"/>
      <c r="L485" s="47"/>
      <c r="M485" s="231"/>
      <c r="N485" s="232"/>
      <c r="O485" s="87"/>
      <c r="P485" s="87"/>
      <c r="Q485" s="87"/>
      <c r="R485" s="87"/>
      <c r="S485" s="87"/>
      <c r="T485" s="88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T485" s="20" t="s">
        <v>166</v>
      </c>
      <c r="AU485" s="20" t="s">
        <v>162</v>
      </c>
    </row>
    <row r="486" s="14" customFormat="1">
      <c r="A486" s="14"/>
      <c r="B486" s="246"/>
      <c r="C486" s="247"/>
      <c r="D486" s="228" t="s">
        <v>168</v>
      </c>
      <c r="E486" s="248" t="s">
        <v>19</v>
      </c>
      <c r="F486" s="249" t="s">
        <v>596</v>
      </c>
      <c r="G486" s="247"/>
      <c r="H486" s="248" t="s">
        <v>19</v>
      </c>
      <c r="I486" s="250"/>
      <c r="J486" s="247"/>
      <c r="K486" s="247"/>
      <c r="L486" s="251"/>
      <c r="M486" s="252"/>
      <c r="N486" s="253"/>
      <c r="O486" s="253"/>
      <c r="P486" s="253"/>
      <c r="Q486" s="253"/>
      <c r="R486" s="253"/>
      <c r="S486" s="253"/>
      <c r="T486" s="25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5" t="s">
        <v>168</v>
      </c>
      <c r="AU486" s="255" t="s">
        <v>162</v>
      </c>
      <c r="AV486" s="14" t="s">
        <v>82</v>
      </c>
      <c r="AW486" s="14" t="s">
        <v>35</v>
      </c>
      <c r="AX486" s="14" t="s">
        <v>75</v>
      </c>
      <c r="AY486" s="255" t="s">
        <v>152</v>
      </c>
    </row>
    <row r="487" s="13" customFormat="1">
      <c r="A487" s="13"/>
      <c r="B487" s="235"/>
      <c r="C487" s="236"/>
      <c r="D487" s="228" t="s">
        <v>168</v>
      </c>
      <c r="E487" s="237" t="s">
        <v>19</v>
      </c>
      <c r="F487" s="238" t="s">
        <v>597</v>
      </c>
      <c r="G487" s="236"/>
      <c r="H487" s="239">
        <v>114</v>
      </c>
      <c r="I487" s="240"/>
      <c r="J487" s="236"/>
      <c r="K487" s="236"/>
      <c r="L487" s="241"/>
      <c r="M487" s="242"/>
      <c r="N487" s="243"/>
      <c r="O487" s="243"/>
      <c r="P487" s="243"/>
      <c r="Q487" s="243"/>
      <c r="R487" s="243"/>
      <c r="S487" s="243"/>
      <c r="T487" s="24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5" t="s">
        <v>168</v>
      </c>
      <c r="AU487" s="245" t="s">
        <v>162</v>
      </c>
      <c r="AV487" s="13" t="s">
        <v>84</v>
      </c>
      <c r="AW487" s="13" t="s">
        <v>35</v>
      </c>
      <c r="AX487" s="13" t="s">
        <v>82</v>
      </c>
      <c r="AY487" s="245" t="s">
        <v>152</v>
      </c>
    </row>
    <row r="488" s="2" customFormat="1" ht="16.5" customHeight="1">
      <c r="A488" s="41"/>
      <c r="B488" s="42"/>
      <c r="C488" s="267" t="s">
        <v>598</v>
      </c>
      <c r="D488" s="267" t="s">
        <v>439</v>
      </c>
      <c r="E488" s="268" t="s">
        <v>599</v>
      </c>
      <c r="F488" s="269" t="s">
        <v>600</v>
      </c>
      <c r="G488" s="270" t="s">
        <v>215</v>
      </c>
      <c r="H488" s="271">
        <v>116.28</v>
      </c>
      <c r="I488" s="272"/>
      <c r="J488" s="273">
        <f>ROUND(I488*H488,2)</f>
        <v>0</v>
      </c>
      <c r="K488" s="269" t="s">
        <v>160</v>
      </c>
      <c r="L488" s="274"/>
      <c r="M488" s="275" t="s">
        <v>19</v>
      </c>
      <c r="N488" s="276" t="s">
        <v>46</v>
      </c>
      <c r="O488" s="87"/>
      <c r="P488" s="224">
        <f>O488*H488</f>
        <v>0</v>
      </c>
      <c r="Q488" s="224">
        <v>0.080000000000000002</v>
      </c>
      <c r="R488" s="224">
        <f>Q488*H488</f>
        <v>9.3024000000000004</v>
      </c>
      <c r="S488" s="224">
        <v>0</v>
      </c>
      <c r="T488" s="225">
        <f>S488*H488</f>
        <v>0</v>
      </c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R488" s="226" t="s">
        <v>212</v>
      </c>
      <c r="AT488" s="226" t="s">
        <v>439</v>
      </c>
      <c r="AU488" s="226" t="s">
        <v>162</v>
      </c>
      <c r="AY488" s="20" t="s">
        <v>152</v>
      </c>
      <c r="BE488" s="227">
        <f>IF(N488="základní",J488,0)</f>
        <v>0</v>
      </c>
      <c r="BF488" s="227">
        <f>IF(N488="snížená",J488,0)</f>
        <v>0</v>
      </c>
      <c r="BG488" s="227">
        <f>IF(N488="zákl. přenesená",J488,0)</f>
        <v>0</v>
      </c>
      <c r="BH488" s="227">
        <f>IF(N488="sníž. přenesená",J488,0)</f>
        <v>0</v>
      </c>
      <c r="BI488" s="227">
        <f>IF(N488="nulová",J488,0)</f>
        <v>0</v>
      </c>
      <c r="BJ488" s="20" t="s">
        <v>82</v>
      </c>
      <c r="BK488" s="227">
        <f>ROUND(I488*H488,2)</f>
        <v>0</v>
      </c>
      <c r="BL488" s="20" t="s">
        <v>161</v>
      </c>
      <c r="BM488" s="226" t="s">
        <v>601</v>
      </c>
    </row>
    <row r="489" s="2" customFormat="1">
      <c r="A489" s="41"/>
      <c r="B489" s="42"/>
      <c r="C489" s="43"/>
      <c r="D489" s="228" t="s">
        <v>164</v>
      </c>
      <c r="E489" s="43"/>
      <c r="F489" s="229" t="s">
        <v>600</v>
      </c>
      <c r="G489" s="43"/>
      <c r="H489" s="43"/>
      <c r="I489" s="230"/>
      <c r="J489" s="43"/>
      <c r="K489" s="43"/>
      <c r="L489" s="47"/>
      <c r="M489" s="231"/>
      <c r="N489" s="232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164</v>
      </c>
      <c r="AU489" s="20" t="s">
        <v>162</v>
      </c>
    </row>
    <row r="490" s="13" customFormat="1">
      <c r="A490" s="13"/>
      <c r="B490" s="235"/>
      <c r="C490" s="236"/>
      <c r="D490" s="228" t="s">
        <v>168</v>
      </c>
      <c r="E490" s="236"/>
      <c r="F490" s="238" t="s">
        <v>602</v>
      </c>
      <c r="G490" s="236"/>
      <c r="H490" s="239">
        <v>116.28</v>
      </c>
      <c r="I490" s="240"/>
      <c r="J490" s="236"/>
      <c r="K490" s="236"/>
      <c r="L490" s="241"/>
      <c r="M490" s="242"/>
      <c r="N490" s="243"/>
      <c r="O490" s="243"/>
      <c r="P490" s="243"/>
      <c r="Q490" s="243"/>
      <c r="R490" s="243"/>
      <c r="S490" s="243"/>
      <c r="T490" s="24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5" t="s">
        <v>168</v>
      </c>
      <c r="AU490" s="245" t="s">
        <v>162</v>
      </c>
      <c r="AV490" s="13" t="s">
        <v>84</v>
      </c>
      <c r="AW490" s="13" t="s">
        <v>4</v>
      </c>
      <c r="AX490" s="13" t="s">
        <v>82</v>
      </c>
      <c r="AY490" s="245" t="s">
        <v>152</v>
      </c>
    </row>
    <row r="491" s="2" customFormat="1" ht="33" customHeight="1">
      <c r="A491" s="41"/>
      <c r="B491" s="42"/>
      <c r="C491" s="215" t="s">
        <v>603</v>
      </c>
      <c r="D491" s="215" t="s">
        <v>156</v>
      </c>
      <c r="E491" s="216" t="s">
        <v>591</v>
      </c>
      <c r="F491" s="217" t="s">
        <v>592</v>
      </c>
      <c r="G491" s="218" t="s">
        <v>215</v>
      </c>
      <c r="H491" s="219">
        <v>3.2000000000000002</v>
      </c>
      <c r="I491" s="220"/>
      <c r="J491" s="221">
        <f>ROUND(I491*H491,2)</f>
        <v>0</v>
      </c>
      <c r="K491" s="217" t="s">
        <v>160</v>
      </c>
      <c r="L491" s="47"/>
      <c r="M491" s="222" t="s">
        <v>19</v>
      </c>
      <c r="N491" s="223" t="s">
        <v>46</v>
      </c>
      <c r="O491" s="87"/>
      <c r="P491" s="224">
        <f>O491*H491</f>
        <v>0</v>
      </c>
      <c r="Q491" s="224">
        <v>0.15540000000000001</v>
      </c>
      <c r="R491" s="224">
        <f>Q491*H491</f>
        <v>0.49728000000000006</v>
      </c>
      <c r="S491" s="224">
        <v>0</v>
      </c>
      <c r="T491" s="225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26" t="s">
        <v>161</v>
      </c>
      <c r="AT491" s="226" t="s">
        <v>156</v>
      </c>
      <c r="AU491" s="226" t="s">
        <v>162</v>
      </c>
      <c r="AY491" s="20" t="s">
        <v>152</v>
      </c>
      <c r="BE491" s="227">
        <f>IF(N491="základní",J491,0)</f>
        <v>0</v>
      </c>
      <c r="BF491" s="227">
        <f>IF(N491="snížená",J491,0)</f>
        <v>0</v>
      </c>
      <c r="BG491" s="227">
        <f>IF(N491="zákl. přenesená",J491,0)</f>
        <v>0</v>
      </c>
      <c r="BH491" s="227">
        <f>IF(N491="sníž. přenesená",J491,0)</f>
        <v>0</v>
      </c>
      <c r="BI491" s="227">
        <f>IF(N491="nulová",J491,0)</f>
        <v>0</v>
      </c>
      <c r="BJ491" s="20" t="s">
        <v>82</v>
      </c>
      <c r="BK491" s="227">
        <f>ROUND(I491*H491,2)</f>
        <v>0</v>
      </c>
      <c r="BL491" s="20" t="s">
        <v>161</v>
      </c>
      <c r="BM491" s="226" t="s">
        <v>604</v>
      </c>
    </row>
    <row r="492" s="2" customFormat="1">
      <c r="A492" s="41"/>
      <c r="B492" s="42"/>
      <c r="C492" s="43"/>
      <c r="D492" s="228" t="s">
        <v>164</v>
      </c>
      <c r="E492" s="43"/>
      <c r="F492" s="229" t="s">
        <v>594</v>
      </c>
      <c r="G492" s="43"/>
      <c r="H492" s="43"/>
      <c r="I492" s="230"/>
      <c r="J492" s="43"/>
      <c r="K492" s="43"/>
      <c r="L492" s="47"/>
      <c r="M492" s="231"/>
      <c r="N492" s="232"/>
      <c r="O492" s="87"/>
      <c r="P492" s="87"/>
      <c r="Q492" s="87"/>
      <c r="R492" s="87"/>
      <c r="S492" s="87"/>
      <c r="T492" s="88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T492" s="20" t="s">
        <v>164</v>
      </c>
      <c r="AU492" s="20" t="s">
        <v>162</v>
      </c>
    </row>
    <row r="493" s="2" customFormat="1">
      <c r="A493" s="41"/>
      <c r="B493" s="42"/>
      <c r="C493" s="43"/>
      <c r="D493" s="233" t="s">
        <v>166</v>
      </c>
      <c r="E493" s="43"/>
      <c r="F493" s="234" t="s">
        <v>595</v>
      </c>
      <c r="G493" s="43"/>
      <c r="H493" s="43"/>
      <c r="I493" s="230"/>
      <c r="J493" s="43"/>
      <c r="K493" s="43"/>
      <c r="L493" s="47"/>
      <c r="M493" s="231"/>
      <c r="N493" s="232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20" t="s">
        <v>166</v>
      </c>
      <c r="AU493" s="20" t="s">
        <v>162</v>
      </c>
    </row>
    <row r="494" s="14" customFormat="1">
      <c r="A494" s="14"/>
      <c r="B494" s="246"/>
      <c r="C494" s="247"/>
      <c r="D494" s="228" t="s">
        <v>168</v>
      </c>
      <c r="E494" s="248" t="s">
        <v>19</v>
      </c>
      <c r="F494" s="249" t="s">
        <v>596</v>
      </c>
      <c r="G494" s="247"/>
      <c r="H494" s="248" t="s">
        <v>19</v>
      </c>
      <c r="I494" s="250"/>
      <c r="J494" s="247"/>
      <c r="K494" s="247"/>
      <c r="L494" s="251"/>
      <c r="M494" s="252"/>
      <c r="N494" s="253"/>
      <c r="O494" s="253"/>
      <c r="P494" s="253"/>
      <c r="Q494" s="253"/>
      <c r="R494" s="253"/>
      <c r="S494" s="253"/>
      <c r="T494" s="25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5" t="s">
        <v>168</v>
      </c>
      <c r="AU494" s="255" t="s">
        <v>162</v>
      </c>
      <c r="AV494" s="14" t="s">
        <v>82</v>
      </c>
      <c r="AW494" s="14" t="s">
        <v>35</v>
      </c>
      <c r="AX494" s="14" t="s">
        <v>75</v>
      </c>
      <c r="AY494" s="255" t="s">
        <v>152</v>
      </c>
    </row>
    <row r="495" s="13" customFormat="1">
      <c r="A495" s="13"/>
      <c r="B495" s="235"/>
      <c r="C495" s="236"/>
      <c r="D495" s="228" t="s">
        <v>168</v>
      </c>
      <c r="E495" s="237" t="s">
        <v>19</v>
      </c>
      <c r="F495" s="238" t="s">
        <v>605</v>
      </c>
      <c r="G495" s="236"/>
      <c r="H495" s="239">
        <v>3.2000000000000002</v>
      </c>
      <c r="I495" s="240"/>
      <c r="J495" s="236"/>
      <c r="K495" s="236"/>
      <c r="L495" s="241"/>
      <c r="M495" s="242"/>
      <c r="N495" s="243"/>
      <c r="O495" s="243"/>
      <c r="P495" s="243"/>
      <c r="Q495" s="243"/>
      <c r="R495" s="243"/>
      <c r="S495" s="243"/>
      <c r="T495" s="244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5" t="s">
        <v>168</v>
      </c>
      <c r="AU495" s="245" t="s">
        <v>162</v>
      </c>
      <c r="AV495" s="13" t="s">
        <v>84</v>
      </c>
      <c r="AW495" s="13" t="s">
        <v>35</v>
      </c>
      <c r="AX495" s="13" t="s">
        <v>82</v>
      </c>
      <c r="AY495" s="245" t="s">
        <v>152</v>
      </c>
    </row>
    <row r="496" s="2" customFormat="1" ht="24.15" customHeight="1">
      <c r="A496" s="41"/>
      <c r="B496" s="42"/>
      <c r="C496" s="267" t="s">
        <v>606</v>
      </c>
      <c r="D496" s="267" t="s">
        <v>439</v>
      </c>
      <c r="E496" s="268" t="s">
        <v>607</v>
      </c>
      <c r="F496" s="269" t="s">
        <v>608</v>
      </c>
      <c r="G496" s="270" t="s">
        <v>215</v>
      </c>
      <c r="H496" s="271">
        <v>3.2639999999999998</v>
      </c>
      <c r="I496" s="272"/>
      <c r="J496" s="273">
        <f>ROUND(I496*H496,2)</f>
        <v>0</v>
      </c>
      <c r="K496" s="269" t="s">
        <v>160</v>
      </c>
      <c r="L496" s="274"/>
      <c r="M496" s="275" t="s">
        <v>19</v>
      </c>
      <c r="N496" s="276" t="s">
        <v>46</v>
      </c>
      <c r="O496" s="87"/>
      <c r="P496" s="224">
        <f>O496*H496</f>
        <v>0</v>
      </c>
      <c r="Q496" s="224">
        <v>0.12</v>
      </c>
      <c r="R496" s="224">
        <f>Q496*H496</f>
        <v>0.39167999999999997</v>
      </c>
      <c r="S496" s="224">
        <v>0</v>
      </c>
      <c r="T496" s="225">
        <f>S496*H496</f>
        <v>0</v>
      </c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R496" s="226" t="s">
        <v>212</v>
      </c>
      <c r="AT496" s="226" t="s">
        <v>439</v>
      </c>
      <c r="AU496" s="226" t="s">
        <v>162</v>
      </c>
      <c r="AY496" s="20" t="s">
        <v>152</v>
      </c>
      <c r="BE496" s="227">
        <f>IF(N496="základní",J496,0)</f>
        <v>0</v>
      </c>
      <c r="BF496" s="227">
        <f>IF(N496="snížená",J496,0)</f>
        <v>0</v>
      </c>
      <c r="BG496" s="227">
        <f>IF(N496="zákl. přenesená",J496,0)</f>
        <v>0</v>
      </c>
      <c r="BH496" s="227">
        <f>IF(N496="sníž. přenesená",J496,0)</f>
        <v>0</v>
      </c>
      <c r="BI496" s="227">
        <f>IF(N496="nulová",J496,0)</f>
        <v>0</v>
      </c>
      <c r="BJ496" s="20" t="s">
        <v>82</v>
      </c>
      <c r="BK496" s="227">
        <f>ROUND(I496*H496,2)</f>
        <v>0</v>
      </c>
      <c r="BL496" s="20" t="s">
        <v>161</v>
      </c>
      <c r="BM496" s="226" t="s">
        <v>609</v>
      </c>
    </row>
    <row r="497" s="2" customFormat="1">
      <c r="A497" s="41"/>
      <c r="B497" s="42"/>
      <c r="C497" s="43"/>
      <c r="D497" s="228" t="s">
        <v>164</v>
      </c>
      <c r="E497" s="43"/>
      <c r="F497" s="229" t="s">
        <v>608</v>
      </c>
      <c r="G497" s="43"/>
      <c r="H497" s="43"/>
      <c r="I497" s="230"/>
      <c r="J497" s="43"/>
      <c r="K497" s="43"/>
      <c r="L497" s="47"/>
      <c r="M497" s="231"/>
      <c r="N497" s="232"/>
      <c r="O497" s="87"/>
      <c r="P497" s="87"/>
      <c r="Q497" s="87"/>
      <c r="R497" s="87"/>
      <c r="S497" s="87"/>
      <c r="T497" s="88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T497" s="20" t="s">
        <v>164</v>
      </c>
      <c r="AU497" s="20" t="s">
        <v>162</v>
      </c>
    </row>
    <row r="498" s="13" customFormat="1">
      <c r="A498" s="13"/>
      <c r="B498" s="235"/>
      <c r="C498" s="236"/>
      <c r="D498" s="228" t="s">
        <v>168</v>
      </c>
      <c r="E498" s="236"/>
      <c r="F498" s="238" t="s">
        <v>610</v>
      </c>
      <c r="G498" s="236"/>
      <c r="H498" s="239">
        <v>3.2639999999999998</v>
      </c>
      <c r="I498" s="240"/>
      <c r="J498" s="236"/>
      <c r="K498" s="236"/>
      <c r="L498" s="241"/>
      <c r="M498" s="242"/>
      <c r="N498" s="243"/>
      <c r="O498" s="243"/>
      <c r="P498" s="243"/>
      <c r="Q498" s="243"/>
      <c r="R498" s="243"/>
      <c r="S498" s="243"/>
      <c r="T498" s="244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5" t="s">
        <v>168</v>
      </c>
      <c r="AU498" s="245" t="s">
        <v>162</v>
      </c>
      <c r="AV498" s="13" t="s">
        <v>84</v>
      </c>
      <c r="AW498" s="13" t="s">
        <v>4</v>
      </c>
      <c r="AX498" s="13" t="s">
        <v>82</v>
      </c>
      <c r="AY498" s="245" t="s">
        <v>152</v>
      </c>
    </row>
    <row r="499" s="2" customFormat="1" ht="33" customHeight="1">
      <c r="A499" s="41"/>
      <c r="B499" s="42"/>
      <c r="C499" s="215" t="s">
        <v>611</v>
      </c>
      <c r="D499" s="215" t="s">
        <v>156</v>
      </c>
      <c r="E499" s="216" t="s">
        <v>591</v>
      </c>
      <c r="F499" s="217" t="s">
        <v>592</v>
      </c>
      <c r="G499" s="218" t="s">
        <v>215</v>
      </c>
      <c r="H499" s="219">
        <v>146</v>
      </c>
      <c r="I499" s="220"/>
      <c r="J499" s="221">
        <f>ROUND(I499*H499,2)</f>
        <v>0</v>
      </c>
      <c r="K499" s="217" t="s">
        <v>160</v>
      </c>
      <c r="L499" s="47"/>
      <c r="M499" s="222" t="s">
        <v>19</v>
      </c>
      <c r="N499" s="223" t="s">
        <v>46</v>
      </c>
      <c r="O499" s="87"/>
      <c r="P499" s="224">
        <f>O499*H499</f>
        <v>0</v>
      </c>
      <c r="Q499" s="224">
        <v>0.15540000000000001</v>
      </c>
      <c r="R499" s="224">
        <f>Q499*H499</f>
        <v>22.688400000000001</v>
      </c>
      <c r="S499" s="224">
        <v>0</v>
      </c>
      <c r="T499" s="225">
        <f>S499*H499</f>
        <v>0</v>
      </c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R499" s="226" t="s">
        <v>161</v>
      </c>
      <c r="AT499" s="226" t="s">
        <v>156</v>
      </c>
      <c r="AU499" s="226" t="s">
        <v>162</v>
      </c>
      <c r="AY499" s="20" t="s">
        <v>152</v>
      </c>
      <c r="BE499" s="227">
        <f>IF(N499="základní",J499,0)</f>
        <v>0</v>
      </c>
      <c r="BF499" s="227">
        <f>IF(N499="snížená",J499,0)</f>
        <v>0</v>
      </c>
      <c r="BG499" s="227">
        <f>IF(N499="zákl. přenesená",J499,0)</f>
        <v>0</v>
      </c>
      <c r="BH499" s="227">
        <f>IF(N499="sníž. přenesená",J499,0)</f>
        <v>0</v>
      </c>
      <c r="BI499" s="227">
        <f>IF(N499="nulová",J499,0)</f>
        <v>0</v>
      </c>
      <c r="BJ499" s="20" t="s">
        <v>82</v>
      </c>
      <c r="BK499" s="227">
        <f>ROUND(I499*H499,2)</f>
        <v>0</v>
      </c>
      <c r="BL499" s="20" t="s">
        <v>161</v>
      </c>
      <c r="BM499" s="226" t="s">
        <v>612</v>
      </c>
    </row>
    <row r="500" s="2" customFormat="1">
      <c r="A500" s="41"/>
      <c r="B500" s="42"/>
      <c r="C500" s="43"/>
      <c r="D500" s="228" t="s">
        <v>164</v>
      </c>
      <c r="E500" s="43"/>
      <c r="F500" s="229" t="s">
        <v>594</v>
      </c>
      <c r="G500" s="43"/>
      <c r="H500" s="43"/>
      <c r="I500" s="230"/>
      <c r="J500" s="43"/>
      <c r="K500" s="43"/>
      <c r="L500" s="47"/>
      <c r="M500" s="231"/>
      <c r="N500" s="232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164</v>
      </c>
      <c r="AU500" s="20" t="s">
        <v>162</v>
      </c>
    </row>
    <row r="501" s="2" customFormat="1">
      <c r="A501" s="41"/>
      <c r="B501" s="42"/>
      <c r="C501" s="43"/>
      <c r="D501" s="233" t="s">
        <v>166</v>
      </c>
      <c r="E501" s="43"/>
      <c r="F501" s="234" t="s">
        <v>595</v>
      </c>
      <c r="G501" s="43"/>
      <c r="H501" s="43"/>
      <c r="I501" s="230"/>
      <c r="J501" s="43"/>
      <c r="K501" s="43"/>
      <c r="L501" s="47"/>
      <c r="M501" s="231"/>
      <c r="N501" s="232"/>
      <c r="O501" s="87"/>
      <c r="P501" s="87"/>
      <c r="Q501" s="87"/>
      <c r="R501" s="87"/>
      <c r="S501" s="87"/>
      <c r="T501" s="88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T501" s="20" t="s">
        <v>166</v>
      </c>
      <c r="AU501" s="20" t="s">
        <v>162</v>
      </c>
    </row>
    <row r="502" s="14" customFormat="1">
      <c r="A502" s="14"/>
      <c r="B502" s="246"/>
      <c r="C502" s="247"/>
      <c r="D502" s="228" t="s">
        <v>168</v>
      </c>
      <c r="E502" s="248" t="s">
        <v>19</v>
      </c>
      <c r="F502" s="249" t="s">
        <v>596</v>
      </c>
      <c r="G502" s="247"/>
      <c r="H502" s="248" t="s">
        <v>19</v>
      </c>
      <c r="I502" s="250"/>
      <c r="J502" s="247"/>
      <c r="K502" s="247"/>
      <c r="L502" s="251"/>
      <c r="M502" s="252"/>
      <c r="N502" s="253"/>
      <c r="O502" s="253"/>
      <c r="P502" s="253"/>
      <c r="Q502" s="253"/>
      <c r="R502" s="253"/>
      <c r="S502" s="253"/>
      <c r="T502" s="25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5" t="s">
        <v>168</v>
      </c>
      <c r="AU502" s="255" t="s">
        <v>162</v>
      </c>
      <c r="AV502" s="14" t="s">
        <v>82</v>
      </c>
      <c r="AW502" s="14" t="s">
        <v>35</v>
      </c>
      <c r="AX502" s="14" t="s">
        <v>75</v>
      </c>
      <c r="AY502" s="255" t="s">
        <v>152</v>
      </c>
    </row>
    <row r="503" s="13" customFormat="1">
      <c r="A503" s="13"/>
      <c r="B503" s="235"/>
      <c r="C503" s="236"/>
      <c r="D503" s="228" t="s">
        <v>168</v>
      </c>
      <c r="E503" s="237" t="s">
        <v>19</v>
      </c>
      <c r="F503" s="238" t="s">
        <v>613</v>
      </c>
      <c r="G503" s="236"/>
      <c r="H503" s="239">
        <v>146</v>
      </c>
      <c r="I503" s="240"/>
      <c r="J503" s="236"/>
      <c r="K503" s="236"/>
      <c r="L503" s="241"/>
      <c r="M503" s="242"/>
      <c r="N503" s="243"/>
      <c r="O503" s="243"/>
      <c r="P503" s="243"/>
      <c r="Q503" s="243"/>
      <c r="R503" s="243"/>
      <c r="S503" s="243"/>
      <c r="T503" s="244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5" t="s">
        <v>168</v>
      </c>
      <c r="AU503" s="245" t="s">
        <v>162</v>
      </c>
      <c r="AV503" s="13" t="s">
        <v>84</v>
      </c>
      <c r="AW503" s="13" t="s">
        <v>35</v>
      </c>
      <c r="AX503" s="13" t="s">
        <v>82</v>
      </c>
      <c r="AY503" s="245" t="s">
        <v>152</v>
      </c>
    </row>
    <row r="504" s="2" customFormat="1" ht="24.15" customHeight="1">
      <c r="A504" s="41"/>
      <c r="B504" s="42"/>
      <c r="C504" s="267" t="s">
        <v>614</v>
      </c>
      <c r="D504" s="267" t="s">
        <v>439</v>
      </c>
      <c r="E504" s="268" t="s">
        <v>615</v>
      </c>
      <c r="F504" s="269" t="s">
        <v>616</v>
      </c>
      <c r="G504" s="270" t="s">
        <v>215</v>
      </c>
      <c r="H504" s="271">
        <v>148.91999999999999</v>
      </c>
      <c r="I504" s="272"/>
      <c r="J504" s="273">
        <f>ROUND(I504*H504,2)</f>
        <v>0</v>
      </c>
      <c r="K504" s="269" t="s">
        <v>160</v>
      </c>
      <c r="L504" s="274"/>
      <c r="M504" s="275" t="s">
        <v>19</v>
      </c>
      <c r="N504" s="276" t="s">
        <v>46</v>
      </c>
      <c r="O504" s="87"/>
      <c r="P504" s="224">
        <f>O504*H504</f>
        <v>0</v>
      </c>
      <c r="Q504" s="224">
        <v>0.048300000000000003</v>
      </c>
      <c r="R504" s="224">
        <f>Q504*H504</f>
        <v>7.1928359999999998</v>
      </c>
      <c r="S504" s="224">
        <v>0</v>
      </c>
      <c r="T504" s="225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26" t="s">
        <v>212</v>
      </c>
      <c r="AT504" s="226" t="s">
        <v>439</v>
      </c>
      <c r="AU504" s="226" t="s">
        <v>162</v>
      </c>
      <c r="AY504" s="20" t="s">
        <v>152</v>
      </c>
      <c r="BE504" s="227">
        <f>IF(N504="základní",J504,0)</f>
        <v>0</v>
      </c>
      <c r="BF504" s="227">
        <f>IF(N504="snížená",J504,0)</f>
        <v>0</v>
      </c>
      <c r="BG504" s="227">
        <f>IF(N504="zákl. přenesená",J504,0)</f>
        <v>0</v>
      </c>
      <c r="BH504" s="227">
        <f>IF(N504="sníž. přenesená",J504,0)</f>
        <v>0</v>
      </c>
      <c r="BI504" s="227">
        <f>IF(N504="nulová",J504,0)</f>
        <v>0</v>
      </c>
      <c r="BJ504" s="20" t="s">
        <v>82</v>
      </c>
      <c r="BK504" s="227">
        <f>ROUND(I504*H504,2)</f>
        <v>0</v>
      </c>
      <c r="BL504" s="20" t="s">
        <v>161</v>
      </c>
      <c r="BM504" s="226" t="s">
        <v>617</v>
      </c>
    </row>
    <row r="505" s="2" customFormat="1">
      <c r="A505" s="41"/>
      <c r="B505" s="42"/>
      <c r="C505" s="43"/>
      <c r="D505" s="228" t="s">
        <v>164</v>
      </c>
      <c r="E505" s="43"/>
      <c r="F505" s="229" t="s">
        <v>616</v>
      </c>
      <c r="G505" s="43"/>
      <c r="H505" s="43"/>
      <c r="I505" s="230"/>
      <c r="J505" s="43"/>
      <c r="K505" s="43"/>
      <c r="L505" s="47"/>
      <c r="M505" s="231"/>
      <c r="N505" s="232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20" t="s">
        <v>164</v>
      </c>
      <c r="AU505" s="20" t="s">
        <v>162</v>
      </c>
    </row>
    <row r="506" s="13" customFormat="1">
      <c r="A506" s="13"/>
      <c r="B506" s="235"/>
      <c r="C506" s="236"/>
      <c r="D506" s="228" t="s">
        <v>168</v>
      </c>
      <c r="E506" s="236"/>
      <c r="F506" s="238" t="s">
        <v>618</v>
      </c>
      <c r="G506" s="236"/>
      <c r="H506" s="239">
        <v>148.91999999999999</v>
      </c>
      <c r="I506" s="240"/>
      <c r="J506" s="236"/>
      <c r="K506" s="236"/>
      <c r="L506" s="241"/>
      <c r="M506" s="242"/>
      <c r="N506" s="243"/>
      <c r="O506" s="243"/>
      <c r="P506" s="243"/>
      <c r="Q506" s="243"/>
      <c r="R506" s="243"/>
      <c r="S506" s="243"/>
      <c r="T506" s="244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5" t="s">
        <v>168</v>
      </c>
      <c r="AU506" s="245" t="s">
        <v>162</v>
      </c>
      <c r="AV506" s="13" t="s">
        <v>84</v>
      </c>
      <c r="AW506" s="13" t="s">
        <v>4</v>
      </c>
      <c r="AX506" s="13" t="s">
        <v>82</v>
      </c>
      <c r="AY506" s="245" t="s">
        <v>152</v>
      </c>
    </row>
    <row r="507" s="2" customFormat="1" ht="33" customHeight="1">
      <c r="A507" s="41"/>
      <c r="B507" s="42"/>
      <c r="C507" s="215" t="s">
        <v>619</v>
      </c>
      <c r="D507" s="215" t="s">
        <v>156</v>
      </c>
      <c r="E507" s="216" t="s">
        <v>591</v>
      </c>
      <c r="F507" s="217" t="s">
        <v>592</v>
      </c>
      <c r="G507" s="218" t="s">
        <v>215</v>
      </c>
      <c r="H507" s="219">
        <v>38</v>
      </c>
      <c r="I507" s="220"/>
      <c r="J507" s="221">
        <f>ROUND(I507*H507,2)</f>
        <v>0</v>
      </c>
      <c r="K507" s="217" t="s">
        <v>160</v>
      </c>
      <c r="L507" s="47"/>
      <c r="M507" s="222" t="s">
        <v>19</v>
      </c>
      <c r="N507" s="223" t="s">
        <v>46</v>
      </c>
      <c r="O507" s="87"/>
      <c r="P507" s="224">
        <f>O507*H507</f>
        <v>0</v>
      </c>
      <c r="Q507" s="224">
        <v>0.15540000000000001</v>
      </c>
      <c r="R507" s="224">
        <f>Q507*H507</f>
        <v>5.9052000000000007</v>
      </c>
      <c r="S507" s="224">
        <v>0</v>
      </c>
      <c r="T507" s="225">
        <f>S507*H507</f>
        <v>0</v>
      </c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R507" s="226" t="s">
        <v>161</v>
      </c>
      <c r="AT507" s="226" t="s">
        <v>156</v>
      </c>
      <c r="AU507" s="226" t="s">
        <v>162</v>
      </c>
      <c r="AY507" s="20" t="s">
        <v>152</v>
      </c>
      <c r="BE507" s="227">
        <f>IF(N507="základní",J507,0)</f>
        <v>0</v>
      </c>
      <c r="BF507" s="227">
        <f>IF(N507="snížená",J507,0)</f>
        <v>0</v>
      </c>
      <c r="BG507" s="227">
        <f>IF(N507="zákl. přenesená",J507,0)</f>
        <v>0</v>
      </c>
      <c r="BH507" s="227">
        <f>IF(N507="sníž. přenesená",J507,0)</f>
        <v>0</v>
      </c>
      <c r="BI507" s="227">
        <f>IF(N507="nulová",J507,0)</f>
        <v>0</v>
      </c>
      <c r="BJ507" s="20" t="s">
        <v>82</v>
      </c>
      <c r="BK507" s="227">
        <f>ROUND(I507*H507,2)</f>
        <v>0</v>
      </c>
      <c r="BL507" s="20" t="s">
        <v>161</v>
      </c>
      <c r="BM507" s="226" t="s">
        <v>620</v>
      </c>
    </row>
    <row r="508" s="2" customFormat="1">
      <c r="A508" s="41"/>
      <c r="B508" s="42"/>
      <c r="C508" s="43"/>
      <c r="D508" s="228" t="s">
        <v>164</v>
      </c>
      <c r="E508" s="43"/>
      <c r="F508" s="229" t="s">
        <v>594</v>
      </c>
      <c r="G508" s="43"/>
      <c r="H508" s="43"/>
      <c r="I508" s="230"/>
      <c r="J508" s="43"/>
      <c r="K508" s="43"/>
      <c r="L508" s="47"/>
      <c r="M508" s="231"/>
      <c r="N508" s="232"/>
      <c r="O508" s="87"/>
      <c r="P508" s="87"/>
      <c r="Q508" s="87"/>
      <c r="R508" s="87"/>
      <c r="S508" s="87"/>
      <c r="T508" s="88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T508" s="20" t="s">
        <v>164</v>
      </c>
      <c r="AU508" s="20" t="s">
        <v>162</v>
      </c>
    </row>
    <row r="509" s="2" customFormat="1">
      <c r="A509" s="41"/>
      <c r="B509" s="42"/>
      <c r="C509" s="43"/>
      <c r="D509" s="233" t="s">
        <v>166</v>
      </c>
      <c r="E509" s="43"/>
      <c r="F509" s="234" t="s">
        <v>595</v>
      </c>
      <c r="G509" s="43"/>
      <c r="H509" s="43"/>
      <c r="I509" s="230"/>
      <c r="J509" s="43"/>
      <c r="K509" s="43"/>
      <c r="L509" s="47"/>
      <c r="M509" s="231"/>
      <c r="N509" s="232"/>
      <c r="O509" s="87"/>
      <c r="P509" s="87"/>
      <c r="Q509" s="87"/>
      <c r="R509" s="87"/>
      <c r="S509" s="87"/>
      <c r="T509" s="88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T509" s="20" t="s">
        <v>166</v>
      </c>
      <c r="AU509" s="20" t="s">
        <v>162</v>
      </c>
    </row>
    <row r="510" s="14" customFormat="1">
      <c r="A510" s="14"/>
      <c r="B510" s="246"/>
      <c r="C510" s="247"/>
      <c r="D510" s="228" t="s">
        <v>168</v>
      </c>
      <c r="E510" s="248" t="s">
        <v>19</v>
      </c>
      <c r="F510" s="249" t="s">
        <v>596</v>
      </c>
      <c r="G510" s="247"/>
      <c r="H510" s="248" t="s">
        <v>19</v>
      </c>
      <c r="I510" s="250"/>
      <c r="J510" s="247"/>
      <c r="K510" s="247"/>
      <c r="L510" s="251"/>
      <c r="M510" s="252"/>
      <c r="N510" s="253"/>
      <c r="O510" s="253"/>
      <c r="P510" s="253"/>
      <c r="Q510" s="253"/>
      <c r="R510" s="253"/>
      <c r="S510" s="253"/>
      <c r="T510" s="25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5" t="s">
        <v>168</v>
      </c>
      <c r="AU510" s="255" t="s">
        <v>162</v>
      </c>
      <c r="AV510" s="14" t="s">
        <v>82</v>
      </c>
      <c r="AW510" s="14" t="s">
        <v>35</v>
      </c>
      <c r="AX510" s="14" t="s">
        <v>75</v>
      </c>
      <c r="AY510" s="255" t="s">
        <v>152</v>
      </c>
    </row>
    <row r="511" s="13" customFormat="1">
      <c r="A511" s="13"/>
      <c r="B511" s="235"/>
      <c r="C511" s="236"/>
      <c r="D511" s="228" t="s">
        <v>168</v>
      </c>
      <c r="E511" s="237" t="s">
        <v>19</v>
      </c>
      <c r="F511" s="238" t="s">
        <v>621</v>
      </c>
      <c r="G511" s="236"/>
      <c r="H511" s="239">
        <v>19</v>
      </c>
      <c r="I511" s="240"/>
      <c r="J511" s="236"/>
      <c r="K511" s="236"/>
      <c r="L511" s="241"/>
      <c r="M511" s="242"/>
      <c r="N511" s="243"/>
      <c r="O511" s="243"/>
      <c r="P511" s="243"/>
      <c r="Q511" s="243"/>
      <c r="R511" s="243"/>
      <c r="S511" s="243"/>
      <c r="T511" s="244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5" t="s">
        <v>168</v>
      </c>
      <c r="AU511" s="245" t="s">
        <v>162</v>
      </c>
      <c r="AV511" s="13" t="s">
        <v>84</v>
      </c>
      <c r="AW511" s="13" t="s">
        <v>35</v>
      </c>
      <c r="AX511" s="13" t="s">
        <v>75</v>
      </c>
      <c r="AY511" s="245" t="s">
        <v>152</v>
      </c>
    </row>
    <row r="512" s="13" customFormat="1">
      <c r="A512" s="13"/>
      <c r="B512" s="235"/>
      <c r="C512" s="236"/>
      <c r="D512" s="228" t="s">
        <v>168</v>
      </c>
      <c r="E512" s="237" t="s">
        <v>19</v>
      </c>
      <c r="F512" s="238" t="s">
        <v>622</v>
      </c>
      <c r="G512" s="236"/>
      <c r="H512" s="239">
        <v>19</v>
      </c>
      <c r="I512" s="240"/>
      <c r="J512" s="236"/>
      <c r="K512" s="236"/>
      <c r="L512" s="241"/>
      <c r="M512" s="242"/>
      <c r="N512" s="243"/>
      <c r="O512" s="243"/>
      <c r="P512" s="243"/>
      <c r="Q512" s="243"/>
      <c r="R512" s="243"/>
      <c r="S512" s="243"/>
      <c r="T512" s="244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5" t="s">
        <v>168</v>
      </c>
      <c r="AU512" s="245" t="s">
        <v>162</v>
      </c>
      <c r="AV512" s="13" t="s">
        <v>84</v>
      </c>
      <c r="AW512" s="13" t="s">
        <v>35</v>
      </c>
      <c r="AX512" s="13" t="s">
        <v>75</v>
      </c>
      <c r="AY512" s="245" t="s">
        <v>152</v>
      </c>
    </row>
    <row r="513" s="15" customFormat="1">
      <c r="A513" s="15"/>
      <c r="B513" s="256"/>
      <c r="C513" s="257"/>
      <c r="D513" s="228" t="s">
        <v>168</v>
      </c>
      <c r="E513" s="258" t="s">
        <v>19</v>
      </c>
      <c r="F513" s="259" t="s">
        <v>203</v>
      </c>
      <c r="G513" s="257"/>
      <c r="H513" s="260">
        <v>38</v>
      </c>
      <c r="I513" s="261"/>
      <c r="J513" s="257"/>
      <c r="K513" s="257"/>
      <c r="L513" s="262"/>
      <c r="M513" s="263"/>
      <c r="N513" s="264"/>
      <c r="O513" s="264"/>
      <c r="P513" s="264"/>
      <c r="Q513" s="264"/>
      <c r="R513" s="264"/>
      <c r="S513" s="264"/>
      <c r="T513" s="26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66" t="s">
        <v>168</v>
      </c>
      <c r="AU513" s="266" t="s">
        <v>162</v>
      </c>
      <c r="AV513" s="15" t="s">
        <v>161</v>
      </c>
      <c r="AW513" s="15" t="s">
        <v>35</v>
      </c>
      <c r="AX513" s="15" t="s">
        <v>82</v>
      </c>
      <c r="AY513" s="266" t="s">
        <v>152</v>
      </c>
    </row>
    <row r="514" s="2" customFormat="1" ht="24.15" customHeight="1">
      <c r="A514" s="41"/>
      <c r="B514" s="42"/>
      <c r="C514" s="267" t="s">
        <v>623</v>
      </c>
      <c r="D514" s="267" t="s">
        <v>439</v>
      </c>
      <c r="E514" s="268" t="s">
        <v>624</v>
      </c>
      <c r="F514" s="269" t="s">
        <v>625</v>
      </c>
      <c r="G514" s="270" t="s">
        <v>215</v>
      </c>
      <c r="H514" s="271">
        <v>38.759999999999998</v>
      </c>
      <c r="I514" s="272"/>
      <c r="J514" s="273">
        <f>ROUND(I514*H514,2)</f>
        <v>0</v>
      </c>
      <c r="K514" s="269" t="s">
        <v>160</v>
      </c>
      <c r="L514" s="274"/>
      <c r="M514" s="275" t="s">
        <v>19</v>
      </c>
      <c r="N514" s="276" t="s">
        <v>46</v>
      </c>
      <c r="O514" s="87"/>
      <c r="P514" s="224">
        <f>O514*H514</f>
        <v>0</v>
      </c>
      <c r="Q514" s="224">
        <v>0.065670000000000006</v>
      </c>
      <c r="R514" s="224">
        <f>Q514*H514</f>
        <v>2.5453692000000001</v>
      </c>
      <c r="S514" s="224">
        <v>0</v>
      </c>
      <c r="T514" s="225">
        <f>S514*H514</f>
        <v>0</v>
      </c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R514" s="226" t="s">
        <v>212</v>
      </c>
      <c r="AT514" s="226" t="s">
        <v>439</v>
      </c>
      <c r="AU514" s="226" t="s">
        <v>162</v>
      </c>
      <c r="AY514" s="20" t="s">
        <v>152</v>
      </c>
      <c r="BE514" s="227">
        <f>IF(N514="základní",J514,0)</f>
        <v>0</v>
      </c>
      <c r="BF514" s="227">
        <f>IF(N514="snížená",J514,0)</f>
        <v>0</v>
      </c>
      <c r="BG514" s="227">
        <f>IF(N514="zákl. přenesená",J514,0)</f>
        <v>0</v>
      </c>
      <c r="BH514" s="227">
        <f>IF(N514="sníž. přenesená",J514,0)</f>
        <v>0</v>
      </c>
      <c r="BI514" s="227">
        <f>IF(N514="nulová",J514,0)</f>
        <v>0</v>
      </c>
      <c r="BJ514" s="20" t="s">
        <v>82</v>
      </c>
      <c r="BK514" s="227">
        <f>ROUND(I514*H514,2)</f>
        <v>0</v>
      </c>
      <c r="BL514" s="20" t="s">
        <v>161</v>
      </c>
      <c r="BM514" s="226" t="s">
        <v>626</v>
      </c>
    </row>
    <row r="515" s="2" customFormat="1">
      <c r="A515" s="41"/>
      <c r="B515" s="42"/>
      <c r="C515" s="43"/>
      <c r="D515" s="228" t="s">
        <v>164</v>
      </c>
      <c r="E515" s="43"/>
      <c r="F515" s="229" t="s">
        <v>625</v>
      </c>
      <c r="G515" s="43"/>
      <c r="H515" s="43"/>
      <c r="I515" s="230"/>
      <c r="J515" s="43"/>
      <c r="K515" s="43"/>
      <c r="L515" s="47"/>
      <c r="M515" s="231"/>
      <c r="N515" s="232"/>
      <c r="O515" s="87"/>
      <c r="P515" s="87"/>
      <c r="Q515" s="87"/>
      <c r="R515" s="87"/>
      <c r="S515" s="87"/>
      <c r="T515" s="88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T515" s="20" t="s">
        <v>164</v>
      </c>
      <c r="AU515" s="20" t="s">
        <v>162</v>
      </c>
    </row>
    <row r="516" s="13" customFormat="1">
      <c r="A516" s="13"/>
      <c r="B516" s="235"/>
      <c r="C516" s="236"/>
      <c r="D516" s="228" t="s">
        <v>168</v>
      </c>
      <c r="E516" s="236"/>
      <c r="F516" s="238" t="s">
        <v>627</v>
      </c>
      <c r="G516" s="236"/>
      <c r="H516" s="239">
        <v>38.759999999999998</v>
      </c>
      <c r="I516" s="240"/>
      <c r="J516" s="236"/>
      <c r="K516" s="236"/>
      <c r="L516" s="241"/>
      <c r="M516" s="242"/>
      <c r="N516" s="243"/>
      <c r="O516" s="243"/>
      <c r="P516" s="243"/>
      <c r="Q516" s="243"/>
      <c r="R516" s="243"/>
      <c r="S516" s="243"/>
      <c r="T516" s="244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5" t="s">
        <v>168</v>
      </c>
      <c r="AU516" s="245" t="s">
        <v>162</v>
      </c>
      <c r="AV516" s="13" t="s">
        <v>84</v>
      </c>
      <c r="AW516" s="13" t="s">
        <v>4</v>
      </c>
      <c r="AX516" s="13" t="s">
        <v>82</v>
      </c>
      <c r="AY516" s="245" t="s">
        <v>152</v>
      </c>
    </row>
    <row r="517" s="2" customFormat="1" ht="33" customHeight="1">
      <c r="A517" s="41"/>
      <c r="B517" s="42"/>
      <c r="C517" s="215" t="s">
        <v>628</v>
      </c>
      <c r="D517" s="215" t="s">
        <v>156</v>
      </c>
      <c r="E517" s="216" t="s">
        <v>591</v>
      </c>
      <c r="F517" s="217" t="s">
        <v>592</v>
      </c>
      <c r="G517" s="218" t="s">
        <v>215</v>
      </c>
      <c r="H517" s="219">
        <v>125</v>
      </c>
      <c r="I517" s="220"/>
      <c r="J517" s="221">
        <f>ROUND(I517*H517,2)</f>
        <v>0</v>
      </c>
      <c r="K517" s="217" t="s">
        <v>160</v>
      </c>
      <c r="L517" s="47"/>
      <c r="M517" s="222" t="s">
        <v>19</v>
      </c>
      <c r="N517" s="223" t="s">
        <v>46</v>
      </c>
      <c r="O517" s="87"/>
      <c r="P517" s="224">
        <f>O517*H517</f>
        <v>0</v>
      </c>
      <c r="Q517" s="224">
        <v>0.15540000000000001</v>
      </c>
      <c r="R517" s="224">
        <f>Q517*H517</f>
        <v>19.425000000000001</v>
      </c>
      <c r="S517" s="224">
        <v>0</v>
      </c>
      <c r="T517" s="225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26" t="s">
        <v>161</v>
      </c>
      <c r="AT517" s="226" t="s">
        <v>156</v>
      </c>
      <c r="AU517" s="226" t="s">
        <v>162</v>
      </c>
      <c r="AY517" s="20" t="s">
        <v>152</v>
      </c>
      <c r="BE517" s="227">
        <f>IF(N517="základní",J517,0)</f>
        <v>0</v>
      </c>
      <c r="BF517" s="227">
        <f>IF(N517="snížená",J517,0)</f>
        <v>0</v>
      </c>
      <c r="BG517" s="227">
        <f>IF(N517="zákl. přenesená",J517,0)</f>
        <v>0</v>
      </c>
      <c r="BH517" s="227">
        <f>IF(N517="sníž. přenesená",J517,0)</f>
        <v>0</v>
      </c>
      <c r="BI517" s="227">
        <f>IF(N517="nulová",J517,0)</f>
        <v>0</v>
      </c>
      <c r="BJ517" s="20" t="s">
        <v>82</v>
      </c>
      <c r="BK517" s="227">
        <f>ROUND(I517*H517,2)</f>
        <v>0</v>
      </c>
      <c r="BL517" s="20" t="s">
        <v>161</v>
      </c>
      <c r="BM517" s="226" t="s">
        <v>629</v>
      </c>
    </row>
    <row r="518" s="2" customFormat="1">
      <c r="A518" s="41"/>
      <c r="B518" s="42"/>
      <c r="C518" s="43"/>
      <c r="D518" s="228" t="s">
        <v>164</v>
      </c>
      <c r="E518" s="43"/>
      <c r="F518" s="229" t="s">
        <v>594</v>
      </c>
      <c r="G518" s="43"/>
      <c r="H518" s="43"/>
      <c r="I518" s="230"/>
      <c r="J518" s="43"/>
      <c r="K518" s="43"/>
      <c r="L518" s="47"/>
      <c r="M518" s="231"/>
      <c r="N518" s="232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164</v>
      </c>
      <c r="AU518" s="20" t="s">
        <v>162</v>
      </c>
    </row>
    <row r="519" s="2" customFormat="1">
      <c r="A519" s="41"/>
      <c r="B519" s="42"/>
      <c r="C519" s="43"/>
      <c r="D519" s="233" t="s">
        <v>166</v>
      </c>
      <c r="E519" s="43"/>
      <c r="F519" s="234" t="s">
        <v>595</v>
      </c>
      <c r="G519" s="43"/>
      <c r="H519" s="43"/>
      <c r="I519" s="230"/>
      <c r="J519" s="43"/>
      <c r="K519" s="43"/>
      <c r="L519" s="47"/>
      <c r="M519" s="231"/>
      <c r="N519" s="232"/>
      <c r="O519" s="87"/>
      <c r="P519" s="87"/>
      <c r="Q519" s="87"/>
      <c r="R519" s="87"/>
      <c r="S519" s="87"/>
      <c r="T519" s="88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T519" s="20" t="s">
        <v>166</v>
      </c>
      <c r="AU519" s="20" t="s">
        <v>162</v>
      </c>
    </row>
    <row r="520" s="14" customFormat="1">
      <c r="A520" s="14"/>
      <c r="B520" s="246"/>
      <c r="C520" s="247"/>
      <c r="D520" s="228" t="s">
        <v>168</v>
      </c>
      <c r="E520" s="248" t="s">
        <v>19</v>
      </c>
      <c r="F520" s="249" t="s">
        <v>596</v>
      </c>
      <c r="G520" s="247"/>
      <c r="H520" s="248" t="s">
        <v>19</v>
      </c>
      <c r="I520" s="250"/>
      <c r="J520" s="247"/>
      <c r="K520" s="247"/>
      <c r="L520" s="251"/>
      <c r="M520" s="252"/>
      <c r="N520" s="253"/>
      <c r="O520" s="253"/>
      <c r="P520" s="253"/>
      <c r="Q520" s="253"/>
      <c r="R520" s="253"/>
      <c r="S520" s="253"/>
      <c r="T520" s="25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5" t="s">
        <v>168</v>
      </c>
      <c r="AU520" s="255" t="s">
        <v>162</v>
      </c>
      <c r="AV520" s="14" t="s">
        <v>82</v>
      </c>
      <c r="AW520" s="14" t="s">
        <v>35</v>
      </c>
      <c r="AX520" s="14" t="s">
        <v>75</v>
      </c>
      <c r="AY520" s="255" t="s">
        <v>152</v>
      </c>
    </row>
    <row r="521" s="13" customFormat="1">
      <c r="A521" s="13"/>
      <c r="B521" s="235"/>
      <c r="C521" s="236"/>
      <c r="D521" s="228" t="s">
        <v>168</v>
      </c>
      <c r="E521" s="237" t="s">
        <v>19</v>
      </c>
      <c r="F521" s="238" t="s">
        <v>630</v>
      </c>
      <c r="G521" s="236"/>
      <c r="H521" s="239">
        <v>125</v>
      </c>
      <c r="I521" s="240"/>
      <c r="J521" s="236"/>
      <c r="K521" s="236"/>
      <c r="L521" s="241"/>
      <c r="M521" s="242"/>
      <c r="N521" s="243"/>
      <c r="O521" s="243"/>
      <c r="P521" s="243"/>
      <c r="Q521" s="243"/>
      <c r="R521" s="243"/>
      <c r="S521" s="243"/>
      <c r="T521" s="244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5" t="s">
        <v>168</v>
      </c>
      <c r="AU521" s="245" t="s">
        <v>162</v>
      </c>
      <c r="AV521" s="13" t="s">
        <v>84</v>
      </c>
      <c r="AW521" s="13" t="s">
        <v>35</v>
      </c>
      <c r="AX521" s="13" t="s">
        <v>82</v>
      </c>
      <c r="AY521" s="245" t="s">
        <v>152</v>
      </c>
    </row>
    <row r="522" s="2" customFormat="1" ht="16.5" customHeight="1">
      <c r="A522" s="41"/>
      <c r="B522" s="42"/>
      <c r="C522" s="267" t="s">
        <v>631</v>
      </c>
      <c r="D522" s="267" t="s">
        <v>439</v>
      </c>
      <c r="E522" s="268" t="s">
        <v>632</v>
      </c>
      <c r="F522" s="269" t="s">
        <v>633</v>
      </c>
      <c r="G522" s="270" t="s">
        <v>215</v>
      </c>
      <c r="H522" s="271">
        <v>127.5</v>
      </c>
      <c r="I522" s="272"/>
      <c r="J522" s="273">
        <f>ROUND(I522*H522,2)</f>
        <v>0</v>
      </c>
      <c r="K522" s="269" t="s">
        <v>160</v>
      </c>
      <c r="L522" s="274"/>
      <c r="M522" s="275" t="s">
        <v>19</v>
      </c>
      <c r="N522" s="276" t="s">
        <v>46</v>
      </c>
      <c r="O522" s="87"/>
      <c r="P522" s="224">
        <f>O522*H522</f>
        <v>0</v>
      </c>
      <c r="Q522" s="224">
        <v>0.056000000000000001</v>
      </c>
      <c r="R522" s="224">
        <f>Q522*H522</f>
        <v>7.1400000000000006</v>
      </c>
      <c r="S522" s="224">
        <v>0</v>
      </c>
      <c r="T522" s="225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26" t="s">
        <v>212</v>
      </c>
      <c r="AT522" s="226" t="s">
        <v>439</v>
      </c>
      <c r="AU522" s="226" t="s">
        <v>162</v>
      </c>
      <c r="AY522" s="20" t="s">
        <v>152</v>
      </c>
      <c r="BE522" s="227">
        <f>IF(N522="základní",J522,0)</f>
        <v>0</v>
      </c>
      <c r="BF522" s="227">
        <f>IF(N522="snížená",J522,0)</f>
        <v>0</v>
      </c>
      <c r="BG522" s="227">
        <f>IF(N522="zákl. přenesená",J522,0)</f>
        <v>0</v>
      </c>
      <c r="BH522" s="227">
        <f>IF(N522="sníž. přenesená",J522,0)</f>
        <v>0</v>
      </c>
      <c r="BI522" s="227">
        <f>IF(N522="nulová",J522,0)</f>
        <v>0</v>
      </c>
      <c r="BJ522" s="20" t="s">
        <v>82</v>
      </c>
      <c r="BK522" s="227">
        <f>ROUND(I522*H522,2)</f>
        <v>0</v>
      </c>
      <c r="BL522" s="20" t="s">
        <v>161</v>
      </c>
      <c r="BM522" s="226" t="s">
        <v>634</v>
      </c>
    </row>
    <row r="523" s="2" customFormat="1">
      <c r="A523" s="41"/>
      <c r="B523" s="42"/>
      <c r="C523" s="43"/>
      <c r="D523" s="228" t="s">
        <v>164</v>
      </c>
      <c r="E523" s="43"/>
      <c r="F523" s="229" t="s">
        <v>633</v>
      </c>
      <c r="G523" s="43"/>
      <c r="H523" s="43"/>
      <c r="I523" s="230"/>
      <c r="J523" s="43"/>
      <c r="K523" s="43"/>
      <c r="L523" s="47"/>
      <c r="M523" s="231"/>
      <c r="N523" s="232"/>
      <c r="O523" s="87"/>
      <c r="P523" s="87"/>
      <c r="Q523" s="87"/>
      <c r="R523" s="87"/>
      <c r="S523" s="87"/>
      <c r="T523" s="88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T523" s="20" t="s">
        <v>164</v>
      </c>
      <c r="AU523" s="20" t="s">
        <v>162</v>
      </c>
    </row>
    <row r="524" s="13" customFormat="1">
      <c r="A524" s="13"/>
      <c r="B524" s="235"/>
      <c r="C524" s="236"/>
      <c r="D524" s="228" t="s">
        <v>168</v>
      </c>
      <c r="E524" s="236"/>
      <c r="F524" s="238" t="s">
        <v>635</v>
      </c>
      <c r="G524" s="236"/>
      <c r="H524" s="239">
        <v>127.5</v>
      </c>
      <c r="I524" s="240"/>
      <c r="J524" s="236"/>
      <c r="K524" s="236"/>
      <c r="L524" s="241"/>
      <c r="M524" s="242"/>
      <c r="N524" s="243"/>
      <c r="O524" s="243"/>
      <c r="P524" s="243"/>
      <c r="Q524" s="243"/>
      <c r="R524" s="243"/>
      <c r="S524" s="243"/>
      <c r="T524" s="244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5" t="s">
        <v>168</v>
      </c>
      <c r="AU524" s="245" t="s">
        <v>162</v>
      </c>
      <c r="AV524" s="13" t="s">
        <v>84</v>
      </c>
      <c r="AW524" s="13" t="s">
        <v>4</v>
      </c>
      <c r="AX524" s="13" t="s">
        <v>82</v>
      </c>
      <c r="AY524" s="245" t="s">
        <v>152</v>
      </c>
    </row>
    <row r="525" s="2" customFormat="1" ht="24.15" customHeight="1">
      <c r="A525" s="41"/>
      <c r="B525" s="42"/>
      <c r="C525" s="215" t="s">
        <v>636</v>
      </c>
      <c r="D525" s="215" t="s">
        <v>156</v>
      </c>
      <c r="E525" s="216" t="s">
        <v>637</v>
      </c>
      <c r="F525" s="217" t="s">
        <v>638</v>
      </c>
      <c r="G525" s="218" t="s">
        <v>283</v>
      </c>
      <c r="H525" s="219">
        <v>13.276199999999999</v>
      </c>
      <c r="I525" s="220"/>
      <c r="J525" s="221">
        <f>ROUND(I525*H525,2)</f>
        <v>0</v>
      </c>
      <c r="K525" s="217" t="s">
        <v>160</v>
      </c>
      <c r="L525" s="47"/>
      <c r="M525" s="222" t="s">
        <v>19</v>
      </c>
      <c r="N525" s="223" t="s">
        <v>46</v>
      </c>
      <c r="O525" s="87"/>
      <c r="P525" s="224">
        <f>O525*H525</f>
        <v>0</v>
      </c>
      <c r="Q525" s="224">
        <v>2.2563399999999998</v>
      </c>
      <c r="R525" s="224">
        <f>Q525*H525</f>
        <v>29.955621107999995</v>
      </c>
      <c r="S525" s="224">
        <v>0</v>
      </c>
      <c r="T525" s="225">
        <f>S525*H525</f>
        <v>0</v>
      </c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R525" s="226" t="s">
        <v>161</v>
      </c>
      <c r="AT525" s="226" t="s">
        <v>156</v>
      </c>
      <c r="AU525" s="226" t="s">
        <v>162</v>
      </c>
      <c r="AY525" s="20" t="s">
        <v>152</v>
      </c>
      <c r="BE525" s="227">
        <f>IF(N525="základní",J525,0)</f>
        <v>0</v>
      </c>
      <c r="BF525" s="227">
        <f>IF(N525="snížená",J525,0)</f>
        <v>0</v>
      </c>
      <c r="BG525" s="227">
        <f>IF(N525="zákl. přenesená",J525,0)</f>
        <v>0</v>
      </c>
      <c r="BH525" s="227">
        <f>IF(N525="sníž. přenesená",J525,0)</f>
        <v>0</v>
      </c>
      <c r="BI525" s="227">
        <f>IF(N525="nulová",J525,0)</f>
        <v>0</v>
      </c>
      <c r="BJ525" s="20" t="s">
        <v>82</v>
      </c>
      <c r="BK525" s="227">
        <f>ROUND(I525*H525,2)</f>
        <v>0</v>
      </c>
      <c r="BL525" s="20" t="s">
        <v>161</v>
      </c>
      <c r="BM525" s="226" t="s">
        <v>639</v>
      </c>
    </row>
    <row r="526" s="2" customFormat="1">
      <c r="A526" s="41"/>
      <c r="B526" s="42"/>
      <c r="C526" s="43"/>
      <c r="D526" s="228" t="s">
        <v>164</v>
      </c>
      <c r="E526" s="43"/>
      <c r="F526" s="229" t="s">
        <v>638</v>
      </c>
      <c r="G526" s="43"/>
      <c r="H526" s="43"/>
      <c r="I526" s="230"/>
      <c r="J526" s="43"/>
      <c r="K526" s="43"/>
      <c r="L526" s="47"/>
      <c r="M526" s="231"/>
      <c r="N526" s="232"/>
      <c r="O526" s="87"/>
      <c r="P526" s="87"/>
      <c r="Q526" s="87"/>
      <c r="R526" s="87"/>
      <c r="S526" s="87"/>
      <c r="T526" s="88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T526" s="20" t="s">
        <v>164</v>
      </c>
      <c r="AU526" s="20" t="s">
        <v>162</v>
      </c>
    </row>
    <row r="527" s="2" customFormat="1">
      <c r="A527" s="41"/>
      <c r="B527" s="42"/>
      <c r="C527" s="43"/>
      <c r="D527" s="233" t="s">
        <v>166</v>
      </c>
      <c r="E527" s="43"/>
      <c r="F527" s="234" t="s">
        <v>640</v>
      </c>
      <c r="G527" s="43"/>
      <c r="H527" s="43"/>
      <c r="I527" s="230"/>
      <c r="J527" s="43"/>
      <c r="K527" s="43"/>
      <c r="L527" s="47"/>
      <c r="M527" s="231"/>
      <c r="N527" s="232"/>
      <c r="O527" s="87"/>
      <c r="P527" s="87"/>
      <c r="Q527" s="87"/>
      <c r="R527" s="87"/>
      <c r="S527" s="87"/>
      <c r="T527" s="88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T527" s="20" t="s">
        <v>166</v>
      </c>
      <c r="AU527" s="20" t="s">
        <v>162</v>
      </c>
    </row>
    <row r="528" s="14" customFormat="1">
      <c r="A528" s="14"/>
      <c r="B528" s="246"/>
      <c r="C528" s="247"/>
      <c r="D528" s="228" t="s">
        <v>168</v>
      </c>
      <c r="E528" s="248" t="s">
        <v>19</v>
      </c>
      <c r="F528" s="249" t="s">
        <v>641</v>
      </c>
      <c r="G528" s="247"/>
      <c r="H528" s="248" t="s">
        <v>19</v>
      </c>
      <c r="I528" s="250"/>
      <c r="J528" s="247"/>
      <c r="K528" s="247"/>
      <c r="L528" s="251"/>
      <c r="M528" s="252"/>
      <c r="N528" s="253"/>
      <c r="O528" s="253"/>
      <c r="P528" s="253"/>
      <c r="Q528" s="253"/>
      <c r="R528" s="253"/>
      <c r="S528" s="253"/>
      <c r="T528" s="25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55" t="s">
        <v>168</v>
      </c>
      <c r="AU528" s="255" t="s">
        <v>162</v>
      </c>
      <c r="AV528" s="14" t="s">
        <v>82</v>
      </c>
      <c r="AW528" s="14" t="s">
        <v>35</v>
      </c>
      <c r="AX528" s="14" t="s">
        <v>75</v>
      </c>
      <c r="AY528" s="255" t="s">
        <v>152</v>
      </c>
    </row>
    <row r="529" s="13" customFormat="1">
      <c r="A529" s="13"/>
      <c r="B529" s="235"/>
      <c r="C529" s="236"/>
      <c r="D529" s="228" t="s">
        <v>168</v>
      </c>
      <c r="E529" s="237" t="s">
        <v>19</v>
      </c>
      <c r="F529" s="238" t="s">
        <v>642</v>
      </c>
      <c r="G529" s="236"/>
      <c r="H529" s="239">
        <v>5.1100000000000003</v>
      </c>
      <c r="I529" s="240"/>
      <c r="J529" s="236"/>
      <c r="K529" s="236"/>
      <c r="L529" s="241"/>
      <c r="M529" s="242"/>
      <c r="N529" s="243"/>
      <c r="O529" s="243"/>
      <c r="P529" s="243"/>
      <c r="Q529" s="243"/>
      <c r="R529" s="243"/>
      <c r="S529" s="243"/>
      <c r="T529" s="244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5" t="s">
        <v>168</v>
      </c>
      <c r="AU529" s="245" t="s">
        <v>162</v>
      </c>
      <c r="AV529" s="13" t="s">
        <v>84</v>
      </c>
      <c r="AW529" s="13" t="s">
        <v>35</v>
      </c>
      <c r="AX529" s="13" t="s">
        <v>75</v>
      </c>
      <c r="AY529" s="245" t="s">
        <v>152</v>
      </c>
    </row>
    <row r="530" s="13" customFormat="1">
      <c r="A530" s="13"/>
      <c r="B530" s="235"/>
      <c r="C530" s="236"/>
      <c r="D530" s="228" t="s">
        <v>168</v>
      </c>
      <c r="E530" s="237" t="s">
        <v>19</v>
      </c>
      <c r="F530" s="238" t="s">
        <v>643</v>
      </c>
      <c r="G530" s="236"/>
      <c r="H530" s="239">
        <v>0.66500000000000004</v>
      </c>
      <c r="I530" s="240"/>
      <c r="J530" s="236"/>
      <c r="K530" s="236"/>
      <c r="L530" s="241"/>
      <c r="M530" s="242"/>
      <c r="N530" s="243"/>
      <c r="O530" s="243"/>
      <c r="P530" s="243"/>
      <c r="Q530" s="243"/>
      <c r="R530" s="243"/>
      <c r="S530" s="243"/>
      <c r="T530" s="244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5" t="s">
        <v>168</v>
      </c>
      <c r="AU530" s="245" t="s">
        <v>162</v>
      </c>
      <c r="AV530" s="13" t="s">
        <v>84</v>
      </c>
      <c r="AW530" s="13" t="s">
        <v>35</v>
      </c>
      <c r="AX530" s="13" t="s">
        <v>75</v>
      </c>
      <c r="AY530" s="245" t="s">
        <v>152</v>
      </c>
    </row>
    <row r="531" s="13" customFormat="1">
      <c r="A531" s="13"/>
      <c r="B531" s="235"/>
      <c r="C531" s="236"/>
      <c r="D531" s="228" t="s">
        <v>168</v>
      </c>
      <c r="E531" s="237" t="s">
        <v>19</v>
      </c>
      <c r="F531" s="238" t="s">
        <v>644</v>
      </c>
      <c r="G531" s="236"/>
      <c r="H531" s="239">
        <v>0.66500000000000004</v>
      </c>
      <c r="I531" s="240"/>
      <c r="J531" s="236"/>
      <c r="K531" s="236"/>
      <c r="L531" s="241"/>
      <c r="M531" s="242"/>
      <c r="N531" s="243"/>
      <c r="O531" s="243"/>
      <c r="P531" s="243"/>
      <c r="Q531" s="243"/>
      <c r="R531" s="243"/>
      <c r="S531" s="243"/>
      <c r="T531" s="244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5" t="s">
        <v>168</v>
      </c>
      <c r="AU531" s="245" t="s">
        <v>162</v>
      </c>
      <c r="AV531" s="13" t="s">
        <v>84</v>
      </c>
      <c r="AW531" s="13" t="s">
        <v>35</v>
      </c>
      <c r="AX531" s="13" t="s">
        <v>75</v>
      </c>
      <c r="AY531" s="245" t="s">
        <v>152</v>
      </c>
    </row>
    <row r="532" s="13" customFormat="1">
      <c r="A532" s="13"/>
      <c r="B532" s="235"/>
      <c r="C532" s="236"/>
      <c r="D532" s="228" t="s">
        <v>168</v>
      </c>
      <c r="E532" s="237" t="s">
        <v>19</v>
      </c>
      <c r="F532" s="238" t="s">
        <v>645</v>
      </c>
      <c r="G532" s="236"/>
      <c r="H532" s="239">
        <v>4.375</v>
      </c>
      <c r="I532" s="240"/>
      <c r="J532" s="236"/>
      <c r="K532" s="236"/>
      <c r="L532" s="241"/>
      <c r="M532" s="242"/>
      <c r="N532" s="243"/>
      <c r="O532" s="243"/>
      <c r="P532" s="243"/>
      <c r="Q532" s="243"/>
      <c r="R532" s="243"/>
      <c r="S532" s="243"/>
      <c r="T532" s="244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5" t="s">
        <v>168</v>
      </c>
      <c r="AU532" s="245" t="s">
        <v>162</v>
      </c>
      <c r="AV532" s="13" t="s">
        <v>84</v>
      </c>
      <c r="AW532" s="13" t="s">
        <v>35</v>
      </c>
      <c r="AX532" s="13" t="s">
        <v>75</v>
      </c>
      <c r="AY532" s="245" t="s">
        <v>152</v>
      </c>
    </row>
    <row r="533" s="16" customFormat="1">
      <c r="A533" s="16"/>
      <c r="B533" s="277"/>
      <c r="C533" s="278"/>
      <c r="D533" s="228" t="s">
        <v>168</v>
      </c>
      <c r="E533" s="279" t="s">
        <v>19</v>
      </c>
      <c r="F533" s="280" t="s">
        <v>646</v>
      </c>
      <c r="G533" s="278"/>
      <c r="H533" s="281">
        <v>10.815</v>
      </c>
      <c r="I533" s="282"/>
      <c r="J533" s="278"/>
      <c r="K533" s="278"/>
      <c r="L533" s="283"/>
      <c r="M533" s="284"/>
      <c r="N533" s="285"/>
      <c r="O533" s="285"/>
      <c r="P533" s="285"/>
      <c r="Q533" s="285"/>
      <c r="R533" s="285"/>
      <c r="S533" s="285"/>
      <c r="T533" s="28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87" t="s">
        <v>168</v>
      </c>
      <c r="AU533" s="287" t="s">
        <v>162</v>
      </c>
      <c r="AV533" s="16" t="s">
        <v>162</v>
      </c>
      <c r="AW533" s="16" t="s">
        <v>35</v>
      </c>
      <c r="AX533" s="16" t="s">
        <v>75</v>
      </c>
      <c r="AY533" s="287" t="s">
        <v>152</v>
      </c>
    </row>
    <row r="534" s="14" customFormat="1">
      <c r="A534" s="14"/>
      <c r="B534" s="246"/>
      <c r="C534" s="247"/>
      <c r="D534" s="228" t="s">
        <v>168</v>
      </c>
      <c r="E534" s="248" t="s">
        <v>19</v>
      </c>
      <c r="F534" s="249" t="s">
        <v>647</v>
      </c>
      <c r="G534" s="247"/>
      <c r="H534" s="248" t="s">
        <v>19</v>
      </c>
      <c r="I534" s="250"/>
      <c r="J534" s="247"/>
      <c r="K534" s="247"/>
      <c r="L534" s="251"/>
      <c r="M534" s="252"/>
      <c r="N534" s="253"/>
      <c r="O534" s="253"/>
      <c r="P534" s="253"/>
      <c r="Q534" s="253"/>
      <c r="R534" s="253"/>
      <c r="S534" s="253"/>
      <c r="T534" s="25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5" t="s">
        <v>168</v>
      </c>
      <c r="AU534" s="255" t="s">
        <v>162</v>
      </c>
      <c r="AV534" s="14" t="s">
        <v>82</v>
      </c>
      <c r="AW534" s="14" t="s">
        <v>35</v>
      </c>
      <c r="AX534" s="14" t="s">
        <v>75</v>
      </c>
      <c r="AY534" s="255" t="s">
        <v>152</v>
      </c>
    </row>
    <row r="535" s="13" customFormat="1">
      <c r="A535" s="13"/>
      <c r="B535" s="235"/>
      <c r="C535" s="236"/>
      <c r="D535" s="228" t="s">
        <v>168</v>
      </c>
      <c r="E535" s="237" t="s">
        <v>19</v>
      </c>
      <c r="F535" s="238" t="s">
        <v>648</v>
      </c>
      <c r="G535" s="236"/>
      <c r="H535" s="239">
        <v>2.3940000000000001</v>
      </c>
      <c r="I535" s="240"/>
      <c r="J535" s="236"/>
      <c r="K535" s="236"/>
      <c r="L535" s="241"/>
      <c r="M535" s="242"/>
      <c r="N535" s="243"/>
      <c r="O535" s="243"/>
      <c r="P535" s="243"/>
      <c r="Q535" s="243"/>
      <c r="R535" s="243"/>
      <c r="S535" s="243"/>
      <c r="T535" s="244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5" t="s">
        <v>168</v>
      </c>
      <c r="AU535" s="245" t="s">
        <v>162</v>
      </c>
      <c r="AV535" s="13" t="s">
        <v>84</v>
      </c>
      <c r="AW535" s="13" t="s">
        <v>35</v>
      </c>
      <c r="AX535" s="13" t="s">
        <v>75</v>
      </c>
      <c r="AY535" s="245" t="s">
        <v>152</v>
      </c>
    </row>
    <row r="536" s="13" customFormat="1">
      <c r="A536" s="13"/>
      <c r="B536" s="235"/>
      <c r="C536" s="236"/>
      <c r="D536" s="228" t="s">
        <v>168</v>
      </c>
      <c r="E536" s="237" t="s">
        <v>19</v>
      </c>
      <c r="F536" s="238" t="s">
        <v>649</v>
      </c>
      <c r="G536" s="236"/>
      <c r="H536" s="239">
        <v>0.067199999999999996</v>
      </c>
      <c r="I536" s="240"/>
      <c r="J536" s="236"/>
      <c r="K536" s="236"/>
      <c r="L536" s="241"/>
      <c r="M536" s="242"/>
      <c r="N536" s="243"/>
      <c r="O536" s="243"/>
      <c r="P536" s="243"/>
      <c r="Q536" s="243"/>
      <c r="R536" s="243"/>
      <c r="S536" s="243"/>
      <c r="T536" s="244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5" t="s">
        <v>168</v>
      </c>
      <c r="AU536" s="245" t="s">
        <v>162</v>
      </c>
      <c r="AV536" s="13" t="s">
        <v>84</v>
      </c>
      <c r="AW536" s="13" t="s">
        <v>35</v>
      </c>
      <c r="AX536" s="13" t="s">
        <v>75</v>
      </c>
      <c r="AY536" s="245" t="s">
        <v>152</v>
      </c>
    </row>
    <row r="537" s="13" customFormat="1">
      <c r="A537" s="13"/>
      <c r="B537" s="235"/>
      <c r="C537" s="236"/>
      <c r="D537" s="228" t="s">
        <v>168</v>
      </c>
      <c r="E537" s="237" t="s">
        <v>19</v>
      </c>
      <c r="F537" s="238" t="s">
        <v>650</v>
      </c>
      <c r="G537" s="236"/>
      <c r="H537" s="239">
        <v>0</v>
      </c>
      <c r="I537" s="240"/>
      <c r="J537" s="236"/>
      <c r="K537" s="236"/>
      <c r="L537" s="241"/>
      <c r="M537" s="242"/>
      <c r="N537" s="243"/>
      <c r="O537" s="243"/>
      <c r="P537" s="243"/>
      <c r="Q537" s="243"/>
      <c r="R537" s="243"/>
      <c r="S537" s="243"/>
      <c r="T537" s="244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5" t="s">
        <v>168</v>
      </c>
      <c r="AU537" s="245" t="s">
        <v>162</v>
      </c>
      <c r="AV537" s="13" t="s">
        <v>84</v>
      </c>
      <c r="AW537" s="13" t="s">
        <v>35</v>
      </c>
      <c r="AX537" s="13" t="s">
        <v>75</v>
      </c>
      <c r="AY537" s="245" t="s">
        <v>152</v>
      </c>
    </row>
    <row r="538" s="16" customFormat="1">
      <c r="A538" s="16"/>
      <c r="B538" s="277"/>
      <c r="C538" s="278"/>
      <c r="D538" s="228" t="s">
        <v>168</v>
      </c>
      <c r="E538" s="279" t="s">
        <v>19</v>
      </c>
      <c r="F538" s="280" t="s">
        <v>646</v>
      </c>
      <c r="G538" s="278"/>
      <c r="H538" s="281">
        <v>2.4611999999999998</v>
      </c>
      <c r="I538" s="282"/>
      <c r="J538" s="278"/>
      <c r="K538" s="278"/>
      <c r="L538" s="283"/>
      <c r="M538" s="284"/>
      <c r="N538" s="285"/>
      <c r="O538" s="285"/>
      <c r="P538" s="285"/>
      <c r="Q538" s="285"/>
      <c r="R538" s="285"/>
      <c r="S538" s="285"/>
      <c r="T538" s="28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T538" s="287" t="s">
        <v>168</v>
      </c>
      <c r="AU538" s="287" t="s">
        <v>162</v>
      </c>
      <c r="AV538" s="16" t="s">
        <v>162</v>
      </c>
      <c r="AW538" s="16" t="s">
        <v>35</v>
      </c>
      <c r="AX538" s="16" t="s">
        <v>75</v>
      </c>
      <c r="AY538" s="287" t="s">
        <v>152</v>
      </c>
    </row>
    <row r="539" s="15" customFormat="1">
      <c r="A539" s="15"/>
      <c r="B539" s="256"/>
      <c r="C539" s="257"/>
      <c r="D539" s="228" t="s">
        <v>168</v>
      </c>
      <c r="E539" s="258" t="s">
        <v>19</v>
      </c>
      <c r="F539" s="259" t="s">
        <v>203</v>
      </c>
      <c r="G539" s="257"/>
      <c r="H539" s="260">
        <v>13.276199999999999</v>
      </c>
      <c r="I539" s="261"/>
      <c r="J539" s="257"/>
      <c r="K539" s="257"/>
      <c r="L539" s="262"/>
      <c r="M539" s="263"/>
      <c r="N539" s="264"/>
      <c r="O539" s="264"/>
      <c r="P539" s="264"/>
      <c r="Q539" s="264"/>
      <c r="R539" s="264"/>
      <c r="S539" s="264"/>
      <c r="T539" s="26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T539" s="266" t="s">
        <v>168</v>
      </c>
      <c r="AU539" s="266" t="s">
        <v>162</v>
      </c>
      <c r="AV539" s="15" t="s">
        <v>161</v>
      </c>
      <c r="AW539" s="15" t="s">
        <v>35</v>
      </c>
      <c r="AX539" s="15" t="s">
        <v>82</v>
      </c>
      <c r="AY539" s="266" t="s">
        <v>152</v>
      </c>
    </row>
    <row r="540" s="12" customFormat="1" ht="20.88" customHeight="1">
      <c r="A540" s="12"/>
      <c r="B540" s="199"/>
      <c r="C540" s="200"/>
      <c r="D540" s="201" t="s">
        <v>74</v>
      </c>
      <c r="E540" s="213" t="s">
        <v>651</v>
      </c>
      <c r="F540" s="213" t="s">
        <v>652</v>
      </c>
      <c r="G540" s="200"/>
      <c r="H540" s="200"/>
      <c r="I540" s="203"/>
      <c r="J540" s="214">
        <f>BK540</f>
        <v>0</v>
      </c>
      <c r="K540" s="200"/>
      <c r="L540" s="205"/>
      <c r="M540" s="206"/>
      <c r="N540" s="207"/>
      <c r="O540" s="207"/>
      <c r="P540" s="208">
        <f>SUM(P541:P562)</f>
        <v>0</v>
      </c>
      <c r="Q540" s="207"/>
      <c r="R540" s="208">
        <f>SUM(R541:R562)</f>
        <v>4.69442</v>
      </c>
      <c r="S540" s="207"/>
      <c r="T540" s="209">
        <f>SUM(T541:T562)</f>
        <v>0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R540" s="210" t="s">
        <v>82</v>
      </c>
      <c r="AT540" s="211" t="s">
        <v>74</v>
      </c>
      <c r="AU540" s="211" t="s">
        <v>84</v>
      </c>
      <c r="AY540" s="210" t="s">
        <v>152</v>
      </c>
      <c r="BK540" s="212">
        <f>SUM(BK541:BK562)</f>
        <v>0</v>
      </c>
    </row>
    <row r="541" s="2" customFormat="1" ht="24.15" customHeight="1">
      <c r="A541" s="41"/>
      <c r="B541" s="42"/>
      <c r="C541" s="215" t="s">
        <v>653</v>
      </c>
      <c r="D541" s="215" t="s">
        <v>156</v>
      </c>
      <c r="E541" s="216" t="s">
        <v>654</v>
      </c>
      <c r="F541" s="217" t="s">
        <v>655</v>
      </c>
      <c r="G541" s="218" t="s">
        <v>215</v>
      </c>
      <c r="H541" s="219">
        <v>12</v>
      </c>
      <c r="I541" s="220"/>
      <c r="J541" s="221">
        <f>ROUND(I541*H541,2)</f>
        <v>0</v>
      </c>
      <c r="K541" s="217" t="s">
        <v>160</v>
      </c>
      <c r="L541" s="47"/>
      <c r="M541" s="222" t="s">
        <v>19</v>
      </c>
      <c r="N541" s="223" t="s">
        <v>46</v>
      </c>
      <c r="O541" s="87"/>
      <c r="P541" s="224">
        <f>O541*H541</f>
        <v>0</v>
      </c>
      <c r="Q541" s="224">
        <v>0.29221000000000003</v>
      </c>
      <c r="R541" s="224">
        <f>Q541*H541</f>
        <v>3.5065200000000001</v>
      </c>
      <c r="S541" s="224">
        <v>0</v>
      </c>
      <c r="T541" s="225">
        <f>S541*H541</f>
        <v>0</v>
      </c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R541" s="226" t="s">
        <v>161</v>
      </c>
      <c r="AT541" s="226" t="s">
        <v>156</v>
      </c>
      <c r="AU541" s="226" t="s">
        <v>162</v>
      </c>
      <c r="AY541" s="20" t="s">
        <v>152</v>
      </c>
      <c r="BE541" s="227">
        <f>IF(N541="základní",J541,0)</f>
        <v>0</v>
      </c>
      <c r="BF541" s="227">
        <f>IF(N541="snížená",J541,0)</f>
        <v>0</v>
      </c>
      <c r="BG541" s="227">
        <f>IF(N541="zákl. přenesená",J541,0)</f>
        <v>0</v>
      </c>
      <c r="BH541" s="227">
        <f>IF(N541="sníž. přenesená",J541,0)</f>
        <v>0</v>
      </c>
      <c r="BI541" s="227">
        <f>IF(N541="nulová",J541,0)</f>
        <v>0</v>
      </c>
      <c r="BJ541" s="20" t="s">
        <v>82</v>
      </c>
      <c r="BK541" s="227">
        <f>ROUND(I541*H541,2)</f>
        <v>0</v>
      </c>
      <c r="BL541" s="20" t="s">
        <v>161</v>
      </c>
      <c r="BM541" s="226" t="s">
        <v>656</v>
      </c>
    </row>
    <row r="542" s="2" customFormat="1">
      <c r="A542" s="41"/>
      <c r="B542" s="42"/>
      <c r="C542" s="43"/>
      <c r="D542" s="228" t="s">
        <v>164</v>
      </c>
      <c r="E542" s="43"/>
      <c r="F542" s="229" t="s">
        <v>657</v>
      </c>
      <c r="G542" s="43"/>
      <c r="H542" s="43"/>
      <c r="I542" s="230"/>
      <c r="J542" s="43"/>
      <c r="K542" s="43"/>
      <c r="L542" s="47"/>
      <c r="M542" s="231"/>
      <c r="N542" s="232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164</v>
      </c>
      <c r="AU542" s="20" t="s">
        <v>162</v>
      </c>
    </row>
    <row r="543" s="2" customFormat="1">
      <c r="A543" s="41"/>
      <c r="B543" s="42"/>
      <c r="C543" s="43"/>
      <c r="D543" s="233" t="s">
        <v>166</v>
      </c>
      <c r="E543" s="43"/>
      <c r="F543" s="234" t="s">
        <v>658</v>
      </c>
      <c r="G543" s="43"/>
      <c r="H543" s="43"/>
      <c r="I543" s="230"/>
      <c r="J543" s="43"/>
      <c r="K543" s="43"/>
      <c r="L543" s="47"/>
      <c r="M543" s="231"/>
      <c r="N543" s="232"/>
      <c r="O543" s="87"/>
      <c r="P543" s="87"/>
      <c r="Q543" s="87"/>
      <c r="R543" s="87"/>
      <c r="S543" s="87"/>
      <c r="T543" s="88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T543" s="20" t="s">
        <v>166</v>
      </c>
      <c r="AU543" s="20" t="s">
        <v>162</v>
      </c>
    </row>
    <row r="544" s="13" customFormat="1">
      <c r="A544" s="13"/>
      <c r="B544" s="235"/>
      <c r="C544" s="236"/>
      <c r="D544" s="228" t="s">
        <v>168</v>
      </c>
      <c r="E544" s="237" t="s">
        <v>19</v>
      </c>
      <c r="F544" s="238" t="s">
        <v>659</v>
      </c>
      <c r="G544" s="236"/>
      <c r="H544" s="239">
        <v>12</v>
      </c>
      <c r="I544" s="240"/>
      <c r="J544" s="236"/>
      <c r="K544" s="236"/>
      <c r="L544" s="241"/>
      <c r="M544" s="242"/>
      <c r="N544" s="243"/>
      <c r="O544" s="243"/>
      <c r="P544" s="243"/>
      <c r="Q544" s="243"/>
      <c r="R544" s="243"/>
      <c r="S544" s="243"/>
      <c r="T544" s="244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5" t="s">
        <v>168</v>
      </c>
      <c r="AU544" s="245" t="s">
        <v>162</v>
      </c>
      <c r="AV544" s="13" t="s">
        <v>84</v>
      </c>
      <c r="AW544" s="13" t="s">
        <v>35</v>
      </c>
      <c r="AX544" s="13" t="s">
        <v>82</v>
      </c>
      <c r="AY544" s="245" t="s">
        <v>152</v>
      </c>
    </row>
    <row r="545" s="2" customFormat="1" ht="24.15" customHeight="1">
      <c r="A545" s="41"/>
      <c r="B545" s="42"/>
      <c r="C545" s="267" t="s">
        <v>660</v>
      </c>
      <c r="D545" s="267" t="s">
        <v>439</v>
      </c>
      <c r="E545" s="268" t="s">
        <v>661</v>
      </c>
      <c r="F545" s="269" t="s">
        <v>662</v>
      </c>
      <c r="G545" s="270" t="s">
        <v>215</v>
      </c>
      <c r="H545" s="271">
        <v>12</v>
      </c>
      <c r="I545" s="272"/>
      <c r="J545" s="273">
        <f>ROUND(I545*H545,2)</f>
        <v>0</v>
      </c>
      <c r="K545" s="269" t="s">
        <v>160</v>
      </c>
      <c r="L545" s="274"/>
      <c r="M545" s="275" t="s">
        <v>19</v>
      </c>
      <c r="N545" s="276" t="s">
        <v>46</v>
      </c>
      <c r="O545" s="87"/>
      <c r="P545" s="224">
        <f>O545*H545</f>
        <v>0</v>
      </c>
      <c r="Q545" s="224">
        <v>0.033000000000000002</v>
      </c>
      <c r="R545" s="224">
        <f>Q545*H545</f>
        <v>0.39600000000000002</v>
      </c>
      <c r="S545" s="224">
        <v>0</v>
      </c>
      <c r="T545" s="225">
        <f>S545*H545</f>
        <v>0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26" t="s">
        <v>212</v>
      </c>
      <c r="AT545" s="226" t="s">
        <v>439</v>
      </c>
      <c r="AU545" s="226" t="s">
        <v>162</v>
      </c>
      <c r="AY545" s="20" t="s">
        <v>152</v>
      </c>
      <c r="BE545" s="227">
        <f>IF(N545="základní",J545,0)</f>
        <v>0</v>
      </c>
      <c r="BF545" s="227">
        <f>IF(N545="snížená",J545,0)</f>
        <v>0</v>
      </c>
      <c r="BG545" s="227">
        <f>IF(N545="zákl. přenesená",J545,0)</f>
        <v>0</v>
      </c>
      <c r="BH545" s="227">
        <f>IF(N545="sníž. přenesená",J545,0)</f>
        <v>0</v>
      </c>
      <c r="BI545" s="227">
        <f>IF(N545="nulová",J545,0)</f>
        <v>0</v>
      </c>
      <c r="BJ545" s="20" t="s">
        <v>82</v>
      </c>
      <c r="BK545" s="227">
        <f>ROUND(I545*H545,2)</f>
        <v>0</v>
      </c>
      <c r="BL545" s="20" t="s">
        <v>161</v>
      </c>
      <c r="BM545" s="226" t="s">
        <v>663</v>
      </c>
    </row>
    <row r="546" s="2" customFormat="1">
      <c r="A546" s="41"/>
      <c r="B546" s="42"/>
      <c r="C546" s="43"/>
      <c r="D546" s="228" t="s">
        <v>164</v>
      </c>
      <c r="E546" s="43"/>
      <c r="F546" s="229" t="s">
        <v>662</v>
      </c>
      <c r="G546" s="43"/>
      <c r="H546" s="43"/>
      <c r="I546" s="230"/>
      <c r="J546" s="43"/>
      <c r="K546" s="43"/>
      <c r="L546" s="47"/>
      <c r="M546" s="231"/>
      <c r="N546" s="232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164</v>
      </c>
      <c r="AU546" s="20" t="s">
        <v>162</v>
      </c>
    </row>
    <row r="547" s="13" customFormat="1">
      <c r="A547" s="13"/>
      <c r="B547" s="235"/>
      <c r="C547" s="236"/>
      <c r="D547" s="228" t="s">
        <v>168</v>
      </c>
      <c r="E547" s="237" t="s">
        <v>19</v>
      </c>
      <c r="F547" s="238" t="s">
        <v>659</v>
      </c>
      <c r="G547" s="236"/>
      <c r="H547" s="239">
        <v>12</v>
      </c>
      <c r="I547" s="240"/>
      <c r="J547" s="236"/>
      <c r="K547" s="236"/>
      <c r="L547" s="241"/>
      <c r="M547" s="242"/>
      <c r="N547" s="243"/>
      <c r="O547" s="243"/>
      <c r="P547" s="243"/>
      <c r="Q547" s="243"/>
      <c r="R547" s="243"/>
      <c r="S547" s="243"/>
      <c r="T547" s="244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5" t="s">
        <v>168</v>
      </c>
      <c r="AU547" s="245" t="s">
        <v>162</v>
      </c>
      <c r="AV547" s="13" t="s">
        <v>84</v>
      </c>
      <c r="AW547" s="13" t="s">
        <v>35</v>
      </c>
      <c r="AX547" s="13" t="s">
        <v>82</v>
      </c>
      <c r="AY547" s="245" t="s">
        <v>152</v>
      </c>
    </row>
    <row r="548" s="2" customFormat="1" ht="24.15" customHeight="1">
      <c r="A548" s="41"/>
      <c r="B548" s="42"/>
      <c r="C548" s="267" t="s">
        <v>664</v>
      </c>
      <c r="D548" s="267" t="s">
        <v>439</v>
      </c>
      <c r="E548" s="268" t="s">
        <v>665</v>
      </c>
      <c r="F548" s="269" t="s">
        <v>666</v>
      </c>
      <c r="G548" s="270" t="s">
        <v>359</v>
      </c>
      <c r="H548" s="271">
        <v>2</v>
      </c>
      <c r="I548" s="272"/>
      <c r="J548" s="273">
        <f>ROUND(I548*H548,2)</f>
        <v>0</v>
      </c>
      <c r="K548" s="269" t="s">
        <v>160</v>
      </c>
      <c r="L548" s="274"/>
      <c r="M548" s="275" t="s">
        <v>19</v>
      </c>
      <c r="N548" s="276" t="s">
        <v>46</v>
      </c>
      <c r="O548" s="87"/>
      <c r="P548" s="224">
        <f>O548*H548</f>
        <v>0</v>
      </c>
      <c r="Q548" s="224">
        <v>0.00020000000000000001</v>
      </c>
      <c r="R548" s="224">
        <f>Q548*H548</f>
        <v>0.00040000000000000002</v>
      </c>
      <c r="S548" s="224">
        <v>0</v>
      </c>
      <c r="T548" s="225">
        <f>S548*H548</f>
        <v>0</v>
      </c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R548" s="226" t="s">
        <v>667</v>
      </c>
      <c r="AT548" s="226" t="s">
        <v>439</v>
      </c>
      <c r="AU548" s="226" t="s">
        <v>162</v>
      </c>
      <c r="AY548" s="20" t="s">
        <v>152</v>
      </c>
      <c r="BE548" s="227">
        <f>IF(N548="základní",J548,0)</f>
        <v>0</v>
      </c>
      <c r="BF548" s="227">
        <f>IF(N548="snížená",J548,0)</f>
        <v>0</v>
      </c>
      <c r="BG548" s="227">
        <f>IF(N548="zákl. přenesená",J548,0)</f>
        <v>0</v>
      </c>
      <c r="BH548" s="227">
        <f>IF(N548="sníž. přenesená",J548,0)</f>
        <v>0</v>
      </c>
      <c r="BI548" s="227">
        <f>IF(N548="nulová",J548,0)</f>
        <v>0</v>
      </c>
      <c r="BJ548" s="20" t="s">
        <v>82</v>
      </c>
      <c r="BK548" s="227">
        <f>ROUND(I548*H548,2)</f>
        <v>0</v>
      </c>
      <c r="BL548" s="20" t="s">
        <v>667</v>
      </c>
      <c r="BM548" s="226" t="s">
        <v>668</v>
      </c>
    </row>
    <row r="549" s="2" customFormat="1">
      <c r="A549" s="41"/>
      <c r="B549" s="42"/>
      <c r="C549" s="43"/>
      <c r="D549" s="228" t="s">
        <v>164</v>
      </c>
      <c r="E549" s="43"/>
      <c r="F549" s="229" t="s">
        <v>666</v>
      </c>
      <c r="G549" s="43"/>
      <c r="H549" s="43"/>
      <c r="I549" s="230"/>
      <c r="J549" s="43"/>
      <c r="K549" s="43"/>
      <c r="L549" s="47"/>
      <c r="M549" s="231"/>
      <c r="N549" s="232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164</v>
      </c>
      <c r="AU549" s="20" t="s">
        <v>162</v>
      </c>
    </row>
    <row r="550" s="13" customFormat="1">
      <c r="A550" s="13"/>
      <c r="B550" s="235"/>
      <c r="C550" s="236"/>
      <c r="D550" s="228" t="s">
        <v>168</v>
      </c>
      <c r="E550" s="237" t="s">
        <v>19</v>
      </c>
      <c r="F550" s="238" t="s">
        <v>669</v>
      </c>
      <c r="G550" s="236"/>
      <c r="H550" s="239">
        <v>2</v>
      </c>
      <c r="I550" s="240"/>
      <c r="J550" s="236"/>
      <c r="K550" s="236"/>
      <c r="L550" s="241"/>
      <c r="M550" s="242"/>
      <c r="N550" s="243"/>
      <c r="O550" s="243"/>
      <c r="P550" s="243"/>
      <c r="Q550" s="243"/>
      <c r="R550" s="243"/>
      <c r="S550" s="243"/>
      <c r="T550" s="244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5" t="s">
        <v>168</v>
      </c>
      <c r="AU550" s="245" t="s">
        <v>162</v>
      </c>
      <c r="AV550" s="13" t="s">
        <v>84</v>
      </c>
      <c r="AW550" s="13" t="s">
        <v>35</v>
      </c>
      <c r="AX550" s="13" t="s">
        <v>82</v>
      </c>
      <c r="AY550" s="245" t="s">
        <v>152</v>
      </c>
    </row>
    <row r="551" s="2" customFormat="1" ht="24.15" customHeight="1">
      <c r="A551" s="41"/>
      <c r="B551" s="42"/>
      <c r="C551" s="267" t="s">
        <v>670</v>
      </c>
      <c r="D551" s="267" t="s">
        <v>439</v>
      </c>
      <c r="E551" s="268" t="s">
        <v>671</v>
      </c>
      <c r="F551" s="269" t="s">
        <v>672</v>
      </c>
      <c r="G551" s="270" t="s">
        <v>359</v>
      </c>
      <c r="H551" s="271">
        <v>2</v>
      </c>
      <c r="I551" s="272"/>
      <c r="J551" s="273">
        <f>ROUND(I551*H551,2)</f>
        <v>0</v>
      </c>
      <c r="K551" s="269" t="s">
        <v>160</v>
      </c>
      <c r="L551" s="274"/>
      <c r="M551" s="275" t="s">
        <v>19</v>
      </c>
      <c r="N551" s="276" t="s">
        <v>46</v>
      </c>
      <c r="O551" s="87"/>
      <c r="P551" s="224">
        <f>O551*H551</f>
        <v>0</v>
      </c>
      <c r="Q551" s="224">
        <v>0.00069999999999999999</v>
      </c>
      <c r="R551" s="224">
        <f>Q551*H551</f>
        <v>0.0014</v>
      </c>
      <c r="S551" s="224">
        <v>0</v>
      </c>
      <c r="T551" s="225">
        <f>S551*H551</f>
        <v>0</v>
      </c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R551" s="226" t="s">
        <v>667</v>
      </c>
      <c r="AT551" s="226" t="s">
        <v>439</v>
      </c>
      <c r="AU551" s="226" t="s">
        <v>162</v>
      </c>
      <c r="AY551" s="20" t="s">
        <v>152</v>
      </c>
      <c r="BE551" s="227">
        <f>IF(N551="základní",J551,0)</f>
        <v>0</v>
      </c>
      <c r="BF551" s="227">
        <f>IF(N551="snížená",J551,0)</f>
        <v>0</v>
      </c>
      <c r="BG551" s="227">
        <f>IF(N551="zákl. přenesená",J551,0)</f>
        <v>0</v>
      </c>
      <c r="BH551" s="227">
        <f>IF(N551="sníž. přenesená",J551,0)</f>
        <v>0</v>
      </c>
      <c r="BI551" s="227">
        <f>IF(N551="nulová",J551,0)</f>
        <v>0</v>
      </c>
      <c r="BJ551" s="20" t="s">
        <v>82</v>
      </c>
      <c r="BK551" s="227">
        <f>ROUND(I551*H551,2)</f>
        <v>0</v>
      </c>
      <c r="BL551" s="20" t="s">
        <v>667</v>
      </c>
      <c r="BM551" s="226" t="s">
        <v>673</v>
      </c>
    </row>
    <row r="552" s="2" customFormat="1">
      <c r="A552" s="41"/>
      <c r="B552" s="42"/>
      <c r="C552" s="43"/>
      <c r="D552" s="228" t="s">
        <v>164</v>
      </c>
      <c r="E552" s="43"/>
      <c r="F552" s="229" t="s">
        <v>672</v>
      </c>
      <c r="G552" s="43"/>
      <c r="H552" s="43"/>
      <c r="I552" s="230"/>
      <c r="J552" s="43"/>
      <c r="K552" s="43"/>
      <c r="L552" s="47"/>
      <c r="M552" s="231"/>
      <c r="N552" s="232"/>
      <c r="O552" s="87"/>
      <c r="P552" s="87"/>
      <c r="Q552" s="87"/>
      <c r="R552" s="87"/>
      <c r="S552" s="87"/>
      <c r="T552" s="88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T552" s="20" t="s">
        <v>164</v>
      </c>
      <c r="AU552" s="20" t="s">
        <v>162</v>
      </c>
    </row>
    <row r="553" s="13" customFormat="1">
      <c r="A553" s="13"/>
      <c r="B553" s="235"/>
      <c r="C553" s="236"/>
      <c r="D553" s="228" t="s">
        <v>168</v>
      </c>
      <c r="E553" s="237" t="s">
        <v>19</v>
      </c>
      <c r="F553" s="238" t="s">
        <v>669</v>
      </c>
      <c r="G553" s="236"/>
      <c r="H553" s="239">
        <v>2</v>
      </c>
      <c r="I553" s="240"/>
      <c r="J553" s="236"/>
      <c r="K553" s="236"/>
      <c r="L553" s="241"/>
      <c r="M553" s="242"/>
      <c r="N553" s="243"/>
      <c r="O553" s="243"/>
      <c r="P553" s="243"/>
      <c r="Q553" s="243"/>
      <c r="R553" s="243"/>
      <c r="S553" s="243"/>
      <c r="T553" s="244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5" t="s">
        <v>168</v>
      </c>
      <c r="AU553" s="245" t="s">
        <v>162</v>
      </c>
      <c r="AV553" s="13" t="s">
        <v>84</v>
      </c>
      <c r="AW553" s="13" t="s">
        <v>35</v>
      </c>
      <c r="AX553" s="13" t="s">
        <v>82</v>
      </c>
      <c r="AY553" s="245" t="s">
        <v>152</v>
      </c>
    </row>
    <row r="554" s="2" customFormat="1" ht="16.5" customHeight="1">
      <c r="A554" s="41"/>
      <c r="B554" s="42"/>
      <c r="C554" s="267" t="s">
        <v>674</v>
      </c>
      <c r="D554" s="267" t="s">
        <v>439</v>
      </c>
      <c r="E554" s="268" t="s">
        <v>675</v>
      </c>
      <c r="F554" s="269" t="s">
        <v>676</v>
      </c>
      <c r="G554" s="270" t="s">
        <v>215</v>
      </c>
      <c r="H554" s="271">
        <v>12</v>
      </c>
      <c r="I554" s="272"/>
      <c r="J554" s="273">
        <f>ROUND(I554*H554,2)</f>
        <v>0</v>
      </c>
      <c r="K554" s="269" t="s">
        <v>160</v>
      </c>
      <c r="L554" s="274"/>
      <c r="M554" s="275" t="s">
        <v>19</v>
      </c>
      <c r="N554" s="276" t="s">
        <v>46</v>
      </c>
      <c r="O554" s="87"/>
      <c r="P554" s="224">
        <f>O554*H554</f>
        <v>0</v>
      </c>
      <c r="Q554" s="224">
        <v>0.012999999999999999</v>
      </c>
      <c r="R554" s="224">
        <f>Q554*H554</f>
        <v>0.156</v>
      </c>
      <c r="S554" s="224">
        <v>0</v>
      </c>
      <c r="T554" s="225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26" t="s">
        <v>667</v>
      </c>
      <c r="AT554" s="226" t="s">
        <v>439</v>
      </c>
      <c r="AU554" s="226" t="s">
        <v>162</v>
      </c>
      <c r="AY554" s="20" t="s">
        <v>152</v>
      </c>
      <c r="BE554" s="227">
        <f>IF(N554="základní",J554,0)</f>
        <v>0</v>
      </c>
      <c r="BF554" s="227">
        <f>IF(N554="snížená",J554,0)</f>
        <v>0</v>
      </c>
      <c r="BG554" s="227">
        <f>IF(N554="zákl. přenesená",J554,0)</f>
        <v>0</v>
      </c>
      <c r="BH554" s="227">
        <f>IF(N554="sníž. přenesená",J554,0)</f>
        <v>0</v>
      </c>
      <c r="BI554" s="227">
        <f>IF(N554="nulová",J554,0)</f>
        <v>0</v>
      </c>
      <c r="BJ554" s="20" t="s">
        <v>82</v>
      </c>
      <c r="BK554" s="227">
        <f>ROUND(I554*H554,2)</f>
        <v>0</v>
      </c>
      <c r="BL554" s="20" t="s">
        <v>667</v>
      </c>
      <c r="BM554" s="226" t="s">
        <v>677</v>
      </c>
    </row>
    <row r="555" s="2" customFormat="1">
      <c r="A555" s="41"/>
      <c r="B555" s="42"/>
      <c r="C555" s="43"/>
      <c r="D555" s="228" t="s">
        <v>164</v>
      </c>
      <c r="E555" s="43"/>
      <c r="F555" s="229" t="s">
        <v>676</v>
      </c>
      <c r="G555" s="43"/>
      <c r="H555" s="43"/>
      <c r="I555" s="230"/>
      <c r="J555" s="43"/>
      <c r="K555" s="43"/>
      <c r="L555" s="47"/>
      <c r="M555" s="231"/>
      <c r="N555" s="232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164</v>
      </c>
      <c r="AU555" s="20" t="s">
        <v>162</v>
      </c>
    </row>
    <row r="556" s="13" customFormat="1">
      <c r="A556" s="13"/>
      <c r="B556" s="235"/>
      <c r="C556" s="236"/>
      <c r="D556" s="228" t="s">
        <v>168</v>
      </c>
      <c r="E556" s="237" t="s">
        <v>19</v>
      </c>
      <c r="F556" s="238" t="s">
        <v>659</v>
      </c>
      <c r="G556" s="236"/>
      <c r="H556" s="239">
        <v>12</v>
      </c>
      <c r="I556" s="240"/>
      <c r="J556" s="236"/>
      <c r="K556" s="236"/>
      <c r="L556" s="241"/>
      <c r="M556" s="242"/>
      <c r="N556" s="243"/>
      <c r="O556" s="243"/>
      <c r="P556" s="243"/>
      <c r="Q556" s="243"/>
      <c r="R556" s="243"/>
      <c r="S556" s="243"/>
      <c r="T556" s="244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5" t="s">
        <v>168</v>
      </c>
      <c r="AU556" s="245" t="s">
        <v>162</v>
      </c>
      <c r="AV556" s="13" t="s">
        <v>84</v>
      </c>
      <c r="AW556" s="13" t="s">
        <v>35</v>
      </c>
      <c r="AX556" s="13" t="s">
        <v>82</v>
      </c>
      <c r="AY556" s="245" t="s">
        <v>152</v>
      </c>
    </row>
    <row r="557" s="2" customFormat="1" ht="33" customHeight="1">
      <c r="A557" s="41"/>
      <c r="B557" s="42"/>
      <c r="C557" s="215" t="s">
        <v>678</v>
      </c>
      <c r="D557" s="215" t="s">
        <v>156</v>
      </c>
      <c r="E557" s="216" t="s">
        <v>679</v>
      </c>
      <c r="F557" s="217" t="s">
        <v>680</v>
      </c>
      <c r="G557" s="218" t="s">
        <v>359</v>
      </c>
      <c r="H557" s="219">
        <v>2</v>
      </c>
      <c r="I557" s="220"/>
      <c r="J557" s="221">
        <f>ROUND(I557*H557,2)</f>
        <v>0</v>
      </c>
      <c r="K557" s="217" t="s">
        <v>160</v>
      </c>
      <c r="L557" s="47"/>
      <c r="M557" s="222" t="s">
        <v>19</v>
      </c>
      <c r="N557" s="223" t="s">
        <v>46</v>
      </c>
      <c r="O557" s="87"/>
      <c r="P557" s="224">
        <f>O557*H557</f>
        <v>0</v>
      </c>
      <c r="Q557" s="224">
        <v>0.27205000000000001</v>
      </c>
      <c r="R557" s="224">
        <f>Q557*H557</f>
        <v>0.54410000000000003</v>
      </c>
      <c r="S557" s="224">
        <v>0</v>
      </c>
      <c r="T557" s="225">
        <f>S557*H557</f>
        <v>0</v>
      </c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R557" s="226" t="s">
        <v>161</v>
      </c>
      <c r="AT557" s="226" t="s">
        <v>156</v>
      </c>
      <c r="AU557" s="226" t="s">
        <v>162</v>
      </c>
      <c r="AY557" s="20" t="s">
        <v>152</v>
      </c>
      <c r="BE557" s="227">
        <f>IF(N557="základní",J557,0)</f>
        <v>0</v>
      </c>
      <c r="BF557" s="227">
        <f>IF(N557="snížená",J557,0)</f>
        <v>0</v>
      </c>
      <c r="BG557" s="227">
        <f>IF(N557="zákl. přenesená",J557,0)</f>
        <v>0</v>
      </c>
      <c r="BH557" s="227">
        <f>IF(N557="sníž. přenesená",J557,0)</f>
        <v>0</v>
      </c>
      <c r="BI557" s="227">
        <f>IF(N557="nulová",J557,0)</f>
        <v>0</v>
      </c>
      <c r="BJ557" s="20" t="s">
        <v>82</v>
      </c>
      <c r="BK557" s="227">
        <f>ROUND(I557*H557,2)</f>
        <v>0</v>
      </c>
      <c r="BL557" s="20" t="s">
        <v>161</v>
      </c>
      <c r="BM557" s="226" t="s">
        <v>681</v>
      </c>
    </row>
    <row r="558" s="2" customFormat="1">
      <c r="A558" s="41"/>
      <c r="B558" s="42"/>
      <c r="C558" s="43"/>
      <c r="D558" s="228" t="s">
        <v>164</v>
      </c>
      <c r="E558" s="43"/>
      <c r="F558" s="229" t="s">
        <v>682</v>
      </c>
      <c r="G558" s="43"/>
      <c r="H558" s="43"/>
      <c r="I558" s="230"/>
      <c r="J558" s="43"/>
      <c r="K558" s="43"/>
      <c r="L558" s="47"/>
      <c r="M558" s="231"/>
      <c r="N558" s="232"/>
      <c r="O558" s="87"/>
      <c r="P558" s="87"/>
      <c r="Q558" s="87"/>
      <c r="R558" s="87"/>
      <c r="S558" s="87"/>
      <c r="T558" s="88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T558" s="20" t="s">
        <v>164</v>
      </c>
      <c r="AU558" s="20" t="s">
        <v>162</v>
      </c>
    </row>
    <row r="559" s="2" customFormat="1">
      <c r="A559" s="41"/>
      <c r="B559" s="42"/>
      <c r="C559" s="43"/>
      <c r="D559" s="233" t="s">
        <v>166</v>
      </c>
      <c r="E559" s="43"/>
      <c r="F559" s="234" t="s">
        <v>683</v>
      </c>
      <c r="G559" s="43"/>
      <c r="H559" s="43"/>
      <c r="I559" s="230"/>
      <c r="J559" s="43"/>
      <c r="K559" s="43"/>
      <c r="L559" s="47"/>
      <c r="M559" s="231"/>
      <c r="N559" s="232"/>
      <c r="O559" s="87"/>
      <c r="P559" s="87"/>
      <c r="Q559" s="87"/>
      <c r="R559" s="87"/>
      <c r="S559" s="87"/>
      <c r="T559" s="88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T559" s="20" t="s">
        <v>166</v>
      </c>
      <c r="AU559" s="20" t="s">
        <v>162</v>
      </c>
    </row>
    <row r="560" s="13" customFormat="1">
      <c r="A560" s="13"/>
      <c r="B560" s="235"/>
      <c r="C560" s="236"/>
      <c r="D560" s="228" t="s">
        <v>168</v>
      </c>
      <c r="E560" s="237" t="s">
        <v>19</v>
      </c>
      <c r="F560" s="238" t="s">
        <v>684</v>
      </c>
      <c r="G560" s="236"/>
      <c r="H560" s="239">
        <v>2</v>
      </c>
      <c r="I560" s="240"/>
      <c r="J560" s="236"/>
      <c r="K560" s="236"/>
      <c r="L560" s="241"/>
      <c r="M560" s="242"/>
      <c r="N560" s="243"/>
      <c r="O560" s="243"/>
      <c r="P560" s="243"/>
      <c r="Q560" s="243"/>
      <c r="R560" s="243"/>
      <c r="S560" s="243"/>
      <c r="T560" s="244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5" t="s">
        <v>168</v>
      </c>
      <c r="AU560" s="245" t="s">
        <v>162</v>
      </c>
      <c r="AV560" s="13" t="s">
        <v>84</v>
      </c>
      <c r="AW560" s="13" t="s">
        <v>35</v>
      </c>
      <c r="AX560" s="13" t="s">
        <v>82</v>
      </c>
      <c r="AY560" s="245" t="s">
        <v>152</v>
      </c>
    </row>
    <row r="561" s="2" customFormat="1" ht="37.8" customHeight="1">
      <c r="A561" s="41"/>
      <c r="B561" s="42"/>
      <c r="C561" s="267" t="s">
        <v>685</v>
      </c>
      <c r="D561" s="267" t="s">
        <v>439</v>
      </c>
      <c r="E561" s="268" t="s">
        <v>686</v>
      </c>
      <c r="F561" s="269" t="s">
        <v>687</v>
      </c>
      <c r="G561" s="270" t="s">
        <v>359</v>
      </c>
      <c r="H561" s="271">
        <v>2</v>
      </c>
      <c r="I561" s="272"/>
      <c r="J561" s="273">
        <f>ROUND(I561*H561,2)</f>
        <v>0</v>
      </c>
      <c r="K561" s="269" t="s">
        <v>160</v>
      </c>
      <c r="L561" s="274"/>
      <c r="M561" s="275" t="s">
        <v>19</v>
      </c>
      <c r="N561" s="276" t="s">
        <v>46</v>
      </c>
      <c r="O561" s="87"/>
      <c r="P561" s="224">
        <f>O561*H561</f>
        <v>0</v>
      </c>
      <c r="Q561" s="224">
        <v>0.044999999999999998</v>
      </c>
      <c r="R561" s="224">
        <f>Q561*H561</f>
        <v>0.089999999999999997</v>
      </c>
      <c r="S561" s="224">
        <v>0</v>
      </c>
      <c r="T561" s="225">
        <f>S561*H561</f>
        <v>0</v>
      </c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R561" s="226" t="s">
        <v>212</v>
      </c>
      <c r="AT561" s="226" t="s">
        <v>439</v>
      </c>
      <c r="AU561" s="226" t="s">
        <v>162</v>
      </c>
      <c r="AY561" s="20" t="s">
        <v>152</v>
      </c>
      <c r="BE561" s="227">
        <f>IF(N561="základní",J561,0)</f>
        <v>0</v>
      </c>
      <c r="BF561" s="227">
        <f>IF(N561="snížená",J561,0)</f>
        <v>0</v>
      </c>
      <c r="BG561" s="227">
        <f>IF(N561="zákl. přenesená",J561,0)</f>
        <v>0</v>
      </c>
      <c r="BH561" s="227">
        <f>IF(N561="sníž. přenesená",J561,0)</f>
        <v>0</v>
      </c>
      <c r="BI561" s="227">
        <f>IF(N561="nulová",J561,0)</f>
        <v>0</v>
      </c>
      <c r="BJ561" s="20" t="s">
        <v>82</v>
      </c>
      <c r="BK561" s="227">
        <f>ROUND(I561*H561,2)</f>
        <v>0</v>
      </c>
      <c r="BL561" s="20" t="s">
        <v>161</v>
      </c>
      <c r="BM561" s="226" t="s">
        <v>688</v>
      </c>
    </row>
    <row r="562" s="2" customFormat="1">
      <c r="A562" s="41"/>
      <c r="B562" s="42"/>
      <c r="C562" s="43"/>
      <c r="D562" s="228" t="s">
        <v>164</v>
      </c>
      <c r="E562" s="43"/>
      <c r="F562" s="229" t="s">
        <v>687</v>
      </c>
      <c r="G562" s="43"/>
      <c r="H562" s="43"/>
      <c r="I562" s="230"/>
      <c r="J562" s="43"/>
      <c r="K562" s="43"/>
      <c r="L562" s="47"/>
      <c r="M562" s="231"/>
      <c r="N562" s="232"/>
      <c r="O562" s="87"/>
      <c r="P562" s="87"/>
      <c r="Q562" s="87"/>
      <c r="R562" s="87"/>
      <c r="S562" s="87"/>
      <c r="T562" s="88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T562" s="20" t="s">
        <v>164</v>
      </c>
      <c r="AU562" s="20" t="s">
        <v>162</v>
      </c>
    </row>
    <row r="563" s="12" customFormat="1" ht="22.8" customHeight="1">
      <c r="A563" s="12"/>
      <c r="B563" s="199"/>
      <c r="C563" s="200"/>
      <c r="D563" s="201" t="s">
        <v>74</v>
      </c>
      <c r="E563" s="213" t="s">
        <v>689</v>
      </c>
      <c r="F563" s="213" t="s">
        <v>690</v>
      </c>
      <c r="G563" s="200"/>
      <c r="H563" s="200"/>
      <c r="I563" s="203"/>
      <c r="J563" s="214">
        <f>BK563</f>
        <v>0</v>
      </c>
      <c r="K563" s="200"/>
      <c r="L563" s="205"/>
      <c r="M563" s="206"/>
      <c r="N563" s="207"/>
      <c r="O563" s="207"/>
      <c r="P563" s="208">
        <f>SUM(P564:P569)</f>
        <v>0</v>
      </c>
      <c r="Q563" s="207"/>
      <c r="R563" s="208">
        <f>SUM(R564:R569)</f>
        <v>0</v>
      </c>
      <c r="S563" s="207"/>
      <c r="T563" s="209">
        <f>SUM(T564:T569)</f>
        <v>0</v>
      </c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R563" s="210" t="s">
        <v>82</v>
      </c>
      <c r="AT563" s="211" t="s">
        <v>74</v>
      </c>
      <c r="AU563" s="211" t="s">
        <v>82</v>
      </c>
      <c r="AY563" s="210" t="s">
        <v>152</v>
      </c>
      <c r="BK563" s="212">
        <f>SUM(BK564:BK569)</f>
        <v>0</v>
      </c>
    </row>
    <row r="564" s="2" customFormat="1" ht="33" customHeight="1">
      <c r="A564" s="41"/>
      <c r="B564" s="42"/>
      <c r="C564" s="215" t="s">
        <v>691</v>
      </c>
      <c r="D564" s="215" t="s">
        <v>156</v>
      </c>
      <c r="E564" s="216" t="s">
        <v>692</v>
      </c>
      <c r="F564" s="217" t="s">
        <v>693</v>
      </c>
      <c r="G564" s="218" t="s">
        <v>172</v>
      </c>
      <c r="H564" s="219">
        <v>288.29410000000001</v>
      </c>
      <c r="I564" s="220"/>
      <c r="J564" s="221">
        <f>ROUND(I564*H564,2)</f>
        <v>0</v>
      </c>
      <c r="K564" s="217" t="s">
        <v>160</v>
      </c>
      <c r="L564" s="47"/>
      <c r="M564" s="222" t="s">
        <v>19</v>
      </c>
      <c r="N564" s="223" t="s">
        <v>46</v>
      </c>
      <c r="O564" s="87"/>
      <c r="P564" s="224">
        <f>O564*H564</f>
        <v>0</v>
      </c>
      <c r="Q564" s="224">
        <v>0</v>
      </c>
      <c r="R564" s="224">
        <f>Q564*H564</f>
        <v>0</v>
      </c>
      <c r="S564" s="224">
        <v>0</v>
      </c>
      <c r="T564" s="225">
        <f>S564*H564</f>
        <v>0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26" t="s">
        <v>161</v>
      </c>
      <c r="AT564" s="226" t="s">
        <v>156</v>
      </c>
      <c r="AU564" s="226" t="s">
        <v>84</v>
      </c>
      <c r="AY564" s="20" t="s">
        <v>152</v>
      </c>
      <c r="BE564" s="227">
        <f>IF(N564="základní",J564,0)</f>
        <v>0</v>
      </c>
      <c r="BF564" s="227">
        <f>IF(N564="snížená",J564,0)</f>
        <v>0</v>
      </c>
      <c r="BG564" s="227">
        <f>IF(N564="zákl. přenesená",J564,0)</f>
        <v>0</v>
      </c>
      <c r="BH564" s="227">
        <f>IF(N564="sníž. přenesená",J564,0)</f>
        <v>0</v>
      </c>
      <c r="BI564" s="227">
        <f>IF(N564="nulová",J564,0)</f>
        <v>0</v>
      </c>
      <c r="BJ564" s="20" t="s">
        <v>82</v>
      </c>
      <c r="BK564" s="227">
        <f>ROUND(I564*H564,2)</f>
        <v>0</v>
      </c>
      <c r="BL564" s="20" t="s">
        <v>161</v>
      </c>
      <c r="BM564" s="226" t="s">
        <v>694</v>
      </c>
    </row>
    <row r="565" s="2" customFormat="1">
      <c r="A565" s="41"/>
      <c r="B565" s="42"/>
      <c r="C565" s="43"/>
      <c r="D565" s="228" t="s">
        <v>164</v>
      </c>
      <c r="E565" s="43"/>
      <c r="F565" s="229" t="s">
        <v>695</v>
      </c>
      <c r="G565" s="43"/>
      <c r="H565" s="43"/>
      <c r="I565" s="230"/>
      <c r="J565" s="43"/>
      <c r="K565" s="43"/>
      <c r="L565" s="47"/>
      <c r="M565" s="231"/>
      <c r="N565" s="232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164</v>
      </c>
      <c r="AU565" s="20" t="s">
        <v>84</v>
      </c>
    </row>
    <row r="566" s="2" customFormat="1">
      <c r="A566" s="41"/>
      <c r="B566" s="42"/>
      <c r="C566" s="43"/>
      <c r="D566" s="233" t="s">
        <v>166</v>
      </c>
      <c r="E566" s="43"/>
      <c r="F566" s="234" t="s">
        <v>696</v>
      </c>
      <c r="G566" s="43"/>
      <c r="H566" s="43"/>
      <c r="I566" s="230"/>
      <c r="J566" s="43"/>
      <c r="K566" s="43"/>
      <c r="L566" s="47"/>
      <c r="M566" s="231"/>
      <c r="N566" s="232"/>
      <c r="O566" s="87"/>
      <c r="P566" s="87"/>
      <c r="Q566" s="87"/>
      <c r="R566" s="87"/>
      <c r="S566" s="87"/>
      <c r="T566" s="88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T566" s="20" t="s">
        <v>166</v>
      </c>
      <c r="AU566" s="20" t="s">
        <v>84</v>
      </c>
    </row>
    <row r="567" s="2" customFormat="1" ht="33" customHeight="1">
      <c r="A567" s="41"/>
      <c r="B567" s="42"/>
      <c r="C567" s="215" t="s">
        <v>697</v>
      </c>
      <c r="D567" s="215" t="s">
        <v>156</v>
      </c>
      <c r="E567" s="216" t="s">
        <v>698</v>
      </c>
      <c r="F567" s="217" t="s">
        <v>699</v>
      </c>
      <c r="G567" s="218" t="s">
        <v>172</v>
      </c>
      <c r="H567" s="219">
        <v>288.29410000000001</v>
      </c>
      <c r="I567" s="220"/>
      <c r="J567" s="221">
        <f>ROUND(I567*H567,2)</f>
        <v>0</v>
      </c>
      <c r="K567" s="217" t="s">
        <v>160</v>
      </c>
      <c r="L567" s="47"/>
      <c r="M567" s="222" t="s">
        <v>19</v>
      </c>
      <c r="N567" s="223" t="s">
        <v>46</v>
      </c>
      <c r="O567" s="87"/>
      <c r="P567" s="224">
        <f>O567*H567</f>
        <v>0</v>
      </c>
      <c r="Q567" s="224">
        <v>0</v>
      </c>
      <c r="R567" s="224">
        <f>Q567*H567</f>
        <v>0</v>
      </c>
      <c r="S567" s="224">
        <v>0</v>
      </c>
      <c r="T567" s="225">
        <f>S567*H567</f>
        <v>0</v>
      </c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R567" s="226" t="s">
        <v>161</v>
      </c>
      <c r="AT567" s="226" t="s">
        <v>156</v>
      </c>
      <c r="AU567" s="226" t="s">
        <v>84</v>
      </c>
      <c r="AY567" s="20" t="s">
        <v>152</v>
      </c>
      <c r="BE567" s="227">
        <f>IF(N567="základní",J567,0)</f>
        <v>0</v>
      </c>
      <c r="BF567" s="227">
        <f>IF(N567="snížená",J567,0)</f>
        <v>0</v>
      </c>
      <c r="BG567" s="227">
        <f>IF(N567="zákl. přenesená",J567,0)</f>
        <v>0</v>
      </c>
      <c r="BH567" s="227">
        <f>IF(N567="sníž. přenesená",J567,0)</f>
        <v>0</v>
      </c>
      <c r="BI567" s="227">
        <f>IF(N567="nulová",J567,0)</f>
        <v>0</v>
      </c>
      <c r="BJ567" s="20" t="s">
        <v>82</v>
      </c>
      <c r="BK567" s="227">
        <f>ROUND(I567*H567,2)</f>
        <v>0</v>
      </c>
      <c r="BL567" s="20" t="s">
        <v>161</v>
      </c>
      <c r="BM567" s="226" t="s">
        <v>700</v>
      </c>
    </row>
    <row r="568" s="2" customFormat="1">
      <c r="A568" s="41"/>
      <c r="B568" s="42"/>
      <c r="C568" s="43"/>
      <c r="D568" s="228" t="s">
        <v>164</v>
      </c>
      <c r="E568" s="43"/>
      <c r="F568" s="229" t="s">
        <v>701</v>
      </c>
      <c r="G568" s="43"/>
      <c r="H568" s="43"/>
      <c r="I568" s="230"/>
      <c r="J568" s="43"/>
      <c r="K568" s="43"/>
      <c r="L568" s="47"/>
      <c r="M568" s="231"/>
      <c r="N568" s="232"/>
      <c r="O568" s="87"/>
      <c r="P568" s="87"/>
      <c r="Q568" s="87"/>
      <c r="R568" s="87"/>
      <c r="S568" s="87"/>
      <c r="T568" s="88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T568" s="20" t="s">
        <v>164</v>
      </c>
      <c r="AU568" s="20" t="s">
        <v>84</v>
      </c>
    </row>
    <row r="569" s="2" customFormat="1">
      <c r="A569" s="41"/>
      <c r="B569" s="42"/>
      <c r="C569" s="43"/>
      <c r="D569" s="233" t="s">
        <v>166</v>
      </c>
      <c r="E569" s="43"/>
      <c r="F569" s="234" t="s">
        <v>702</v>
      </c>
      <c r="G569" s="43"/>
      <c r="H569" s="43"/>
      <c r="I569" s="230"/>
      <c r="J569" s="43"/>
      <c r="K569" s="43"/>
      <c r="L569" s="47"/>
      <c r="M569" s="231"/>
      <c r="N569" s="232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166</v>
      </c>
      <c r="AU569" s="20" t="s">
        <v>84</v>
      </c>
    </row>
    <row r="570" s="12" customFormat="1" ht="25.92" customHeight="1">
      <c r="A570" s="12"/>
      <c r="B570" s="199"/>
      <c r="C570" s="200"/>
      <c r="D570" s="201" t="s">
        <v>74</v>
      </c>
      <c r="E570" s="202" t="s">
        <v>703</v>
      </c>
      <c r="F570" s="202" t="s">
        <v>704</v>
      </c>
      <c r="G570" s="200"/>
      <c r="H570" s="200"/>
      <c r="I570" s="203"/>
      <c r="J570" s="204">
        <f>BK570</f>
        <v>0</v>
      </c>
      <c r="K570" s="200"/>
      <c r="L570" s="205"/>
      <c r="M570" s="206"/>
      <c r="N570" s="207"/>
      <c r="O570" s="207"/>
      <c r="P570" s="208">
        <f>P571</f>
        <v>0</v>
      </c>
      <c r="Q570" s="207"/>
      <c r="R570" s="208">
        <f>R571</f>
        <v>0.039899999999999998</v>
      </c>
      <c r="S570" s="207"/>
      <c r="T570" s="209">
        <f>T571</f>
        <v>0</v>
      </c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R570" s="210" t="s">
        <v>84</v>
      </c>
      <c r="AT570" s="211" t="s">
        <v>74</v>
      </c>
      <c r="AU570" s="211" t="s">
        <v>75</v>
      </c>
      <c r="AY570" s="210" t="s">
        <v>152</v>
      </c>
      <c r="BK570" s="212">
        <f>BK571</f>
        <v>0</v>
      </c>
    </row>
    <row r="571" s="12" customFormat="1" ht="22.8" customHeight="1">
      <c r="A571" s="12"/>
      <c r="B571" s="199"/>
      <c r="C571" s="200"/>
      <c r="D571" s="201" t="s">
        <v>74</v>
      </c>
      <c r="E571" s="213" t="s">
        <v>705</v>
      </c>
      <c r="F571" s="213" t="s">
        <v>706</v>
      </c>
      <c r="G571" s="200"/>
      <c r="H571" s="200"/>
      <c r="I571" s="203"/>
      <c r="J571" s="214">
        <f>BK571</f>
        <v>0</v>
      </c>
      <c r="K571" s="200"/>
      <c r="L571" s="205"/>
      <c r="M571" s="206"/>
      <c r="N571" s="207"/>
      <c r="O571" s="207"/>
      <c r="P571" s="208">
        <f>SUM(P572:P585)</f>
        <v>0</v>
      </c>
      <c r="Q571" s="207"/>
      <c r="R571" s="208">
        <f>SUM(R572:R585)</f>
        <v>0.039899999999999998</v>
      </c>
      <c r="S571" s="207"/>
      <c r="T571" s="209">
        <f>SUM(T572:T585)</f>
        <v>0</v>
      </c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R571" s="210" t="s">
        <v>84</v>
      </c>
      <c r="AT571" s="211" t="s">
        <v>74</v>
      </c>
      <c r="AU571" s="211" t="s">
        <v>82</v>
      </c>
      <c r="AY571" s="210" t="s">
        <v>152</v>
      </c>
      <c r="BK571" s="212">
        <f>SUM(BK572:BK585)</f>
        <v>0</v>
      </c>
    </row>
    <row r="572" s="2" customFormat="1" ht="24.15" customHeight="1">
      <c r="A572" s="41"/>
      <c r="B572" s="42"/>
      <c r="C572" s="215" t="s">
        <v>707</v>
      </c>
      <c r="D572" s="215" t="s">
        <v>156</v>
      </c>
      <c r="E572" s="216" t="s">
        <v>708</v>
      </c>
      <c r="F572" s="217" t="s">
        <v>709</v>
      </c>
      <c r="G572" s="218" t="s">
        <v>159</v>
      </c>
      <c r="H572" s="219">
        <v>42</v>
      </c>
      <c r="I572" s="220"/>
      <c r="J572" s="221">
        <f>ROUND(I572*H572,2)</f>
        <v>0</v>
      </c>
      <c r="K572" s="217" t="s">
        <v>160</v>
      </c>
      <c r="L572" s="47"/>
      <c r="M572" s="222" t="s">
        <v>19</v>
      </c>
      <c r="N572" s="223" t="s">
        <v>46</v>
      </c>
      <c r="O572" s="87"/>
      <c r="P572" s="224">
        <f>O572*H572</f>
        <v>0</v>
      </c>
      <c r="Q572" s="224">
        <v>0.00035</v>
      </c>
      <c r="R572" s="224">
        <f>Q572*H572</f>
        <v>0.0147</v>
      </c>
      <c r="S572" s="224">
        <v>0</v>
      </c>
      <c r="T572" s="225">
        <f>S572*H572</f>
        <v>0</v>
      </c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R572" s="226" t="s">
        <v>263</v>
      </c>
      <c r="AT572" s="226" t="s">
        <v>156</v>
      </c>
      <c r="AU572" s="226" t="s">
        <v>84</v>
      </c>
      <c r="AY572" s="20" t="s">
        <v>152</v>
      </c>
      <c r="BE572" s="227">
        <f>IF(N572="základní",J572,0)</f>
        <v>0</v>
      </c>
      <c r="BF572" s="227">
        <f>IF(N572="snížená",J572,0)</f>
        <v>0</v>
      </c>
      <c r="BG572" s="227">
        <f>IF(N572="zákl. přenesená",J572,0)</f>
        <v>0</v>
      </c>
      <c r="BH572" s="227">
        <f>IF(N572="sníž. přenesená",J572,0)</f>
        <v>0</v>
      </c>
      <c r="BI572" s="227">
        <f>IF(N572="nulová",J572,0)</f>
        <v>0</v>
      </c>
      <c r="BJ572" s="20" t="s">
        <v>82</v>
      </c>
      <c r="BK572" s="227">
        <f>ROUND(I572*H572,2)</f>
        <v>0</v>
      </c>
      <c r="BL572" s="20" t="s">
        <v>263</v>
      </c>
      <c r="BM572" s="226" t="s">
        <v>710</v>
      </c>
    </row>
    <row r="573" s="2" customFormat="1">
      <c r="A573" s="41"/>
      <c r="B573" s="42"/>
      <c r="C573" s="43"/>
      <c r="D573" s="228" t="s">
        <v>164</v>
      </c>
      <c r="E573" s="43"/>
      <c r="F573" s="229" t="s">
        <v>711</v>
      </c>
      <c r="G573" s="43"/>
      <c r="H573" s="43"/>
      <c r="I573" s="230"/>
      <c r="J573" s="43"/>
      <c r="K573" s="43"/>
      <c r="L573" s="47"/>
      <c r="M573" s="231"/>
      <c r="N573" s="232"/>
      <c r="O573" s="87"/>
      <c r="P573" s="87"/>
      <c r="Q573" s="87"/>
      <c r="R573" s="87"/>
      <c r="S573" s="87"/>
      <c r="T573" s="88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T573" s="20" t="s">
        <v>164</v>
      </c>
      <c r="AU573" s="20" t="s">
        <v>84</v>
      </c>
    </row>
    <row r="574" s="2" customFormat="1">
      <c r="A574" s="41"/>
      <c r="B574" s="42"/>
      <c r="C574" s="43"/>
      <c r="D574" s="233" t="s">
        <v>166</v>
      </c>
      <c r="E574" s="43"/>
      <c r="F574" s="234" t="s">
        <v>712</v>
      </c>
      <c r="G574" s="43"/>
      <c r="H574" s="43"/>
      <c r="I574" s="230"/>
      <c r="J574" s="43"/>
      <c r="K574" s="43"/>
      <c r="L574" s="47"/>
      <c r="M574" s="231"/>
      <c r="N574" s="232"/>
      <c r="O574" s="87"/>
      <c r="P574" s="87"/>
      <c r="Q574" s="87"/>
      <c r="R574" s="87"/>
      <c r="S574" s="87"/>
      <c r="T574" s="88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T574" s="20" t="s">
        <v>166</v>
      </c>
      <c r="AU574" s="20" t="s">
        <v>84</v>
      </c>
    </row>
    <row r="575" s="13" customFormat="1">
      <c r="A575" s="13"/>
      <c r="B575" s="235"/>
      <c r="C575" s="236"/>
      <c r="D575" s="228" t="s">
        <v>168</v>
      </c>
      <c r="E575" s="237" t="s">
        <v>19</v>
      </c>
      <c r="F575" s="238" t="s">
        <v>713</v>
      </c>
      <c r="G575" s="236"/>
      <c r="H575" s="239">
        <v>42</v>
      </c>
      <c r="I575" s="240"/>
      <c r="J575" s="236"/>
      <c r="K575" s="236"/>
      <c r="L575" s="241"/>
      <c r="M575" s="242"/>
      <c r="N575" s="243"/>
      <c r="O575" s="243"/>
      <c r="P575" s="243"/>
      <c r="Q575" s="243"/>
      <c r="R575" s="243"/>
      <c r="S575" s="243"/>
      <c r="T575" s="244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5" t="s">
        <v>168</v>
      </c>
      <c r="AU575" s="245" t="s">
        <v>84</v>
      </c>
      <c r="AV575" s="13" t="s">
        <v>84</v>
      </c>
      <c r="AW575" s="13" t="s">
        <v>35</v>
      </c>
      <c r="AX575" s="13" t="s">
        <v>82</v>
      </c>
      <c r="AY575" s="245" t="s">
        <v>152</v>
      </c>
    </row>
    <row r="576" s="2" customFormat="1" ht="24.15" customHeight="1">
      <c r="A576" s="41"/>
      <c r="B576" s="42"/>
      <c r="C576" s="215" t="s">
        <v>714</v>
      </c>
      <c r="D576" s="215" t="s">
        <v>156</v>
      </c>
      <c r="E576" s="216" t="s">
        <v>715</v>
      </c>
      <c r="F576" s="217" t="s">
        <v>716</v>
      </c>
      <c r="G576" s="218" t="s">
        <v>159</v>
      </c>
      <c r="H576" s="219">
        <v>63</v>
      </c>
      <c r="I576" s="220"/>
      <c r="J576" s="221">
        <f>ROUND(I576*H576,2)</f>
        <v>0</v>
      </c>
      <c r="K576" s="217" t="s">
        <v>160</v>
      </c>
      <c r="L576" s="47"/>
      <c r="M576" s="222" t="s">
        <v>19</v>
      </c>
      <c r="N576" s="223" t="s">
        <v>46</v>
      </c>
      <c r="O576" s="87"/>
      <c r="P576" s="224">
        <f>O576*H576</f>
        <v>0</v>
      </c>
      <c r="Q576" s="224">
        <v>0.00040000000000000002</v>
      </c>
      <c r="R576" s="224">
        <f>Q576*H576</f>
        <v>0.0252</v>
      </c>
      <c r="S576" s="224">
        <v>0</v>
      </c>
      <c r="T576" s="225">
        <f>S576*H576</f>
        <v>0</v>
      </c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R576" s="226" t="s">
        <v>263</v>
      </c>
      <c r="AT576" s="226" t="s">
        <v>156</v>
      </c>
      <c r="AU576" s="226" t="s">
        <v>84</v>
      </c>
      <c r="AY576" s="20" t="s">
        <v>152</v>
      </c>
      <c r="BE576" s="227">
        <f>IF(N576="základní",J576,0)</f>
        <v>0</v>
      </c>
      <c r="BF576" s="227">
        <f>IF(N576="snížená",J576,0)</f>
        <v>0</v>
      </c>
      <c r="BG576" s="227">
        <f>IF(N576="zákl. přenesená",J576,0)</f>
        <v>0</v>
      </c>
      <c r="BH576" s="227">
        <f>IF(N576="sníž. přenesená",J576,0)</f>
        <v>0</v>
      </c>
      <c r="BI576" s="227">
        <f>IF(N576="nulová",J576,0)</f>
        <v>0</v>
      </c>
      <c r="BJ576" s="20" t="s">
        <v>82</v>
      </c>
      <c r="BK576" s="227">
        <f>ROUND(I576*H576,2)</f>
        <v>0</v>
      </c>
      <c r="BL576" s="20" t="s">
        <v>263</v>
      </c>
      <c r="BM576" s="226" t="s">
        <v>717</v>
      </c>
    </row>
    <row r="577" s="2" customFormat="1">
      <c r="A577" s="41"/>
      <c r="B577" s="42"/>
      <c r="C577" s="43"/>
      <c r="D577" s="228" t="s">
        <v>164</v>
      </c>
      <c r="E577" s="43"/>
      <c r="F577" s="229" t="s">
        <v>718</v>
      </c>
      <c r="G577" s="43"/>
      <c r="H577" s="43"/>
      <c r="I577" s="230"/>
      <c r="J577" s="43"/>
      <c r="K577" s="43"/>
      <c r="L577" s="47"/>
      <c r="M577" s="231"/>
      <c r="N577" s="232"/>
      <c r="O577" s="87"/>
      <c r="P577" s="87"/>
      <c r="Q577" s="87"/>
      <c r="R577" s="87"/>
      <c r="S577" s="87"/>
      <c r="T577" s="88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T577" s="20" t="s">
        <v>164</v>
      </c>
      <c r="AU577" s="20" t="s">
        <v>84</v>
      </c>
    </row>
    <row r="578" s="2" customFormat="1">
      <c r="A578" s="41"/>
      <c r="B578" s="42"/>
      <c r="C578" s="43"/>
      <c r="D578" s="233" t="s">
        <v>166</v>
      </c>
      <c r="E578" s="43"/>
      <c r="F578" s="234" t="s">
        <v>719</v>
      </c>
      <c r="G578" s="43"/>
      <c r="H578" s="43"/>
      <c r="I578" s="230"/>
      <c r="J578" s="43"/>
      <c r="K578" s="43"/>
      <c r="L578" s="47"/>
      <c r="M578" s="231"/>
      <c r="N578" s="232"/>
      <c r="O578" s="87"/>
      <c r="P578" s="87"/>
      <c r="Q578" s="87"/>
      <c r="R578" s="87"/>
      <c r="S578" s="87"/>
      <c r="T578" s="88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T578" s="20" t="s">
        <v>166</v>
      </c>
      <c r="AU578" s="20" t="s">
        <v>84</v>
      </c>
    </row>
    <row r="579" s="13" customFormat="1">
      <c r="A579" s="13"/>
      <c r="B579" s="235"/>
      <c r="C579" s="236"/>
      <c r="D579" s="228" t="s">
        <v>168</v>
      </c>
      <c r="E579" s="237" t="s">
        <v>19</v>
      </c>
      <c r="F579" s="238" t="s">
        <v>720</v>
      </c>
      <c r="G579" s="236"/>
      <c r="H579" s="239">
        <v>63</v>
      </c>
      <c r="I579" s="240"/>
      <c r="J579" s="236"/>
      <c r="K579" s="236"/>
      <c r="L579" s="241"/>
      <c r="M579" s="242"/>
      <c r="N579" s="243"/>
      <c r="O579" s="243"/>
      <c r="P579" s="243"/>
      <c r="Q579" s="243"/>
      <c r="R579" s="243"/>
      <c r="S579" s="243"/>
      <c r="T579" s="244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5" t="s">
        <v>168</v>
      </c>
      <c r="AU579" s="245" t="s">
        <v>84</v>
      </c>
      <c r="AV579" s="13" t="s">
        <v>84</v>
      </c>
      <c r="AW579" s="13" t="s">
        <v>35</v>
      </c>
      <c r="AX579" s="13" t="s">
        <v>82</v>
      </c>
      <c r="AY579" s="245" t="s">
        <v>152</v>
      </c>
    </row>
    <row r="580" s="2" customFormat="1" ht="24.15" customHeight="1">
      <c r="A580" s="41"/>
      <c r="B580" s="42"/>
      <c r="C580" s="215" t="s">
        <v>721</v>
      </c>
      <c r="D580" s="215" t="s">
        <v>156</v>
      </c>
      <c r="E580" s="216" t="s">
        <v>722</v>
      </c>
      <c r="F580" s="217" t="s">
        <v>723</v>
      </c>
      <c r="G580" s="218" t="s">
        <v>172</v>
      </c>
      <c r="H580" s="219">
        <v>0.039899999999999998</v>
      </c>
      <c r="I580" s="220"/>
      <c r="J580" s="221">
        <f>ROUND(I580*H580,2)</f>
        <v>0</v>
      </c>
      <c r="K580" s="217" t="s">
        <v>160</v>
      </c>
      <c r="L580" s="47"/>
      <c r="M580" s="222" t="s">
        <v>19</v>
      </c>
      <c r="N580" s="223" t="s">
        <v>46</v>
      </c>
      <c r="O580" s="87"/>
      <c r="P580" s="224">
        <f>O580*H580</f>
        <v>0</v>
      </c>
      <c r="Q580" s="224">
        <v>0</v>
      </c>
      <c r="R580" s="224">
        <f>Q580*H580</f>
        <v>0</v>
      </c>
      <c r="S580" s="224">
        <v>0</v>
      </c>
      <c r="T580" s="225">
        <f>S580*H580</f>
        <v>0</v>
      </c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R580" s="226" t="s">
        <v>263</v>
      </c>
      <c r="AT580" s="226" t="s">
        <v>156</v>
      </c>
      <c r="AU580" s="226" t="s">
        <v>84</v>
      </c>
      <c r="AY580" s="20" t="s">
        <v>152</v>
      </c>
      <c r="BE580" s="227">
        <f>IF(N580="základní",J580,0)</f>
        <v>0</v>
      </c>
      <c r="BF580" s="227">
        <f>IF(N580="snížená",J580,0)</f>
        <v>0</v>
      </c>
      <c r="BG580" s="227">
        <f>IF(N580="zákl. přenesená",J580,0)</f>
        <v>0</v>
      </c>
      <c r="BH580" s="227">
        <f>IF(N580="sníž. přenesená",J580,0)</f>
        <v>0</v>
      </c>
      <c r="BI580" s="227">
        <f>IF(N580="nulová",J580,0)</f>
        <v>0</v>
      </c>
      <c r="BJ580" s="20" t="s">
        <v>82</v>
      </c>
      <c r="BK580" s="227">
        <f>ROUND(I580*H580,2)</f>
        <v>0</v>
      </c>
      <c r="BL580" s="20" t="s">
        <v>263</v>
      </c>
      <c r="BM580" s="226" t="s">
        <v>724</v>
      </c>
    </row>
    <row r="581" s="2" customFormat="1">
      <c r="A581" s="41"/>
      <c r="B581" s="42"/>
      <c r="C581" s="43"/>
      <c r="D581" s="228" t="s">
        <v>164</v>
      </c>
      <c r="E581" s="43"/>
      <c r="F581" s="229" t="s">
        <v>725</v>
      </c>
      <c r="G581" s="43"/>
      <c r="H581" s="43"/>
      <c r="I581" s="230"/>
      <c r="J581" s="43"/>
      <c r="K581" s="43"/>
      <c r="L581" s="47"/>
      <c r="M581" s="231"/>
      <c r="N581" s="232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164</v>
      </c>
      <c r="AU581" s="20" t="s">
        <v>84</v>
      </c>
    </row>
    <row r="582" s="2" customFormat="1">
      <c r="A582" s="41"/>
      <c r="B582" s="42"/>
      <c r="C582" s="43"/>
      <c r="D582" s="233" t="s">
        <v>166</v>
      </c>
      <c r="E582" s="43"/>
      <c r="F582" s="234" t="s">
        <v>726</v>
      </c>
      <c r="G582" s="43"/>
      <c r="H582" s="43"/>
      <c r="I582" s="230"/>
      <c r="J582" s="43"/>
      <c r="K582" s="43"/>
      <c r="L582" s="47"/>
      <c r="M582" s="231"/>
      <c r="N582" s="232"/>
      <c r="O582" s="87"/>
      <c r="P582" s="87"/>
      <c r="Q582" s="87"/>
      <c r="R582" s="87"/>
      <c r="S582" s="87"/>
      <c r="T582" s="88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T582" s="20" t="s">
        <v>166</v>
      </c>
      <c r="AU582" s="20" t="s">
        <v>84</v>
      </c>
    </row>
    <row r="583" s="2" customFormat="1" ht="33" customHeight="1">
      <c r="A583" s="41"/>
      <c r="B583" s="42"/>
      <c r="C583" s="215" t="s">
        <v>727</v>
      </c>
      <c r="D583" s="215" t="s">
        <v>156</v>
      </c>
      <c r="E583" s="216" t="s">
        <v>728</v>
      </c>
      <c r="F583" s="217" t="s">
        <v>729</v>
      </c>
      <c r="G583" s="218" t="s">
        <v>172</v>
      </c>
      <c r="H583" s="219">
        <v>0.039899999999999998</v>
      </c>
      <c r="I583" s="220"/>
      <c r="J583" s="221">
        <f>ROUND(I583*H583,2)</f>
        <v>0</v>
      </c>
      <c r="K583" s="217" t="s">
        <v>160</v>
      </c>
      <c r="L583" s="47"/>
      <c r="M583" s="222" t="s">
        <v>19</v>
      </c>
      <c r="N583" s="223" t="s">
        <v>46</v>
      </c>
      <c r="O583" s="87"/>
      <c r="P583" s="224">
        <f>O583*H583</f>
        <v>0</v>
      </c>
      <c r="Q583" s="224">
        <v>0</v>
      </c>
      <c r="R583" s="224">
        <f>Q583*H583</f>
        <v>0</v>
      </c>
      <c r="S583" s="224">
        <v>0</v>
      </c>
      <c r="T583" s="225">
        <f>S583*H583</f>
        <v>0</v>
      </c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R583" s="226" t="s">
        <v>263</v>
      </c>
      <c r="AT583" s="226" t="s">
        <v>156</v>
      </c>
      <c r="AU583" s="226" t="s">
        <v>84</v>
      </c>
      <c r="AY583" s="20" t="s">
        <v>152</v>
      </c>
      <c r="BE583" s="227">
        <f>IF(N583="základní",J583,0)</f>
        <v>0</v>
      </c>
      <c r="BF583" s="227">
        <f>IF(N583="snížená",J583,0)</f>
        <v>0</v>
      </c>
      <c r="BG583" s="227">
        <f>IF(N583="zákl. přenesená",J583,0)</f>
        <v>0</v>
      </c>
      <c r="BH583" s="227">
        <f>IF(N583="sníž. přenesená",J583,0)</f>
        <v>0</v>
      </c>
      <c r="BI583" s="227">
        <f>IF(N583="nulová",J583,0)</f>
        <v>0</v>
      </c>
      <c r="BJ583" s="20" t="s">
        <v>82</v>
      </c>
      <c r="BK583" s="227">
        <f>ROUND(I583*H583,2)</f>
        <v>0</v>
      </c>
      <c r="BL583" s="20" t="s">
        <v>263</v>
      </c>
      <c r="BM583" s="226" t="s">
        <v>730</v>
      </c>
    </row>
    <row r="584" s="2" customFormat="1">
      <c r="A584" s="41"/>
      <c r="B584" s="42"/>
      <c r="C584" s="43"/>
      <c r="D584" s="228" t="s">
        <v>164</v>
      </c>
      <c r="E584" s="43"/>
      <c r="F584" s="229" t="s">
        <v>731</v>
      </c>
      <c r="G584" s="43"/>
      <c r="H584" s="43"/>
      <c r="I584" s="230"/>
      <c r="J584" s="43"/>
      <c r="K584" s="43"/>
      <c r="L584" s="47"/>
      <c r="M584" s="231"/>
      <c r="N584" s="232"/>
      <c r="O584" s="87"/>
      <c r="P584" s="87"/>
      <c r="Q584" s="87"/>
      <c r="R584" s="87"/>
      <c r="S584" s="87"/>
      <c r="T584" s="88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T584" s="20" t="s">
        <v>164</v>
      </c>
      <c r="AU584" s="20" t="s">
        <v>84</v>
      </c>
    </row>
    <row r="585" s="2" customFormat="1">
      <c r="A585" s="41"/>
      <c r="B585" s="42"/>
      <c r="C585" s="43"/>
      <c r="D585" s="233" t="s">
        <v>166</v>
      </c>
      <c r="E585" s="43"/>
      <c r="F585" s="234" t="s">
        <v>732</v>
      </c>
      <c r="G585" s="43"/>
      <c r="H585" s="43"/>
      <c r="I585" s="230"/>
      <c r="J585" s="43"/>
      <c r="K585" s="43"/>
      <c r="L585" s="47"/>
      <c r="M585" s="231"/>
      <c r="N585" s="232"/>
      <c r="O585" s="87"/>
      <c r="P585" s="87"/>
      <c r="Q585" s="87"/>
      <c r="R585" s="87"/>
      <c r="S585" s="87"/>
      <c r="T585" s="88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T585" s="20" t="s">
        <v>166</v>
      </c>
      <c r="AU585" s="20" t="s">
        <v>84</v>
      </c>
    </row>
    <row r="586" s="12" customFormat="1" ht="25.92" customHeight="1">
      <c r="A586" s="12"/>
      <c r="B586" s="199"/>
      <c r="C586" s="200"/>
      <c r="D586" s="201" t="s">
        <v>74</v>
      </c>
      <c r="E586" s="202" t="s">
        <v>439</v>
      </c>
      <c r="F586" s="202" t="s">
        <v>733</v>
      </c>
      <c r="G586" s="200"/>
      <c r="H586" s="200"/>
      <c r="I586" s="203"/>
      <c r="J586" s="204">
        <f>BK586</f>
        <v>0</v>
      </c>
      <c r="K586" s="200"/>
      <c r="L586" s="205"/>
      <c r="M586" s="206"/>
      <c r="N586" s="207"/>
      <c r="O586" s="207"/>
      <c r="P586" s="208">
        <f>P587+P595</f>
        <v>0</v>
      </c>
      <c r="Q586" s="207"/>
      <c r="R586" s="208">
        <f>R587+R595</f>
        <v>0.028665</v>
      </c>
      <c r="S586" s="207"/>
      <c r="T586" s="209">
        <f>T587+T595</f>
        <v>0</v>
      </c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R586" s="210" t="s">
        <v>162</v>
      </c>
      <c r="AT586" s="211" t="s">
        <v>74</v>
      </c>
      <c r="AU586" s="211" t="s">
        <v>75</v>
      </c>
      <c r="AY586" s="210" t="s">
        <v>152</v>
      </c>
      <c r="BK586" s="212">
        <f>BK587+BK595</f>
        <v>0</v>
      </c>
    </row>
    <row r="587" s="12" customFormat="1" ht="22.8" customHeight="1">
      <c r="A587" s="12"/>
      <c r="B587" s="199"/>
      <c r="C587" s="200"/>
      <c r="D587" s="201" t="s">
        <v>74</v>
      </c>
      <c r="E587" s="213" t="s">
        <v>734</v>
      </c>
      <c r="F587" s="213" t="s">
        <v>735</v>
      </c>
      <c r="G587" s="200"/>
      <c r="H587" s="200"/>
      <c r="I587" s="203"/>
      <c r="J587" s="214">
        <f>BK587</f>
        <v>0</v>
      </c>
      <c r="K587" s="200"/>
      <c r="L587" s="205"/>
      <c r="M587" s="206"/>
      <c r="N587" s="207"/>
      <c r="O587" s="207"/>
      <c r="P587" s="208">
        <f>SUM(P588:P594)</f>
        <v>0</v>
      </c>
      <c r="Q587" s="207"/>
      <c r="R587" s="208">
        <f>SUM(R588:R594)</f>
        <v>0.028665</v>
      </c>
      <c r="S587" s="207"/>
      <c r="T587" s="209">
        <f>SUM(T588:T594)</f>
        <v>0</v>
      </c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R587" s="210" t="s">
        <v>162</v>
      </c>
      <c r="AT587" s="211" t="s">
        <v>74</v>
      </c>
      <c r="AU587" s="211" t="s">
        <v>82</v>
      </c>
      <c r="AY587" s="210" t="s">
        <v>152</v>
      </c>
      <c r="BK587" s="212">
        <f>SUM(BK588:BK594)</f>
        <v>0</v>
      </c>
    </row>
    <row r="588" s="2" customFormat="1" ht="24.15" customHeight="1">
      <c r="A588" s="41"/>
      <c r="B588" s="42"/>
      <c r="C588" s="215" t="s">
        <v>736</v>
      </c>
      <c r="D588" s="215" t="s">
        <v>156</v>
      </c>
      <c r="E588" s="216" t="s">
        <v>737</v>
      </c>
      <c r="F588" s="217" t="s">
        <v>738</v>
      </c>
      <c r="G588" s="218" t="s">
        <v>215</v>
      </c>
      <c r="H588" s="219">
        <v>35</v>
      </c>
      <c r="I588" s="220"/>
      <c r="J588" s="221">
        <f>ROUND(I588*H588,2)</f>
        <v>0</v>
      </c>
      <c r="K588" s="217" t="s">
        <v>160</v>
      </c>
      <c r="L588" s="47"/>
      <c r="M588" s="222" t="s">
        <v>19</v>
      </c>
      <c r="N588" s="223" t="s">
        <v>46</v>
      </c>
      <c r="O588" s="87"/>
      <c r="P588" s="224">
        <f>O588*H588</f>
        <v>0</v>
      </c>
      <c r="Q588" s="224">
        <v>0</v>
      </c>
      <c r="R588" s="224">
        <f>Q588*H588</f>
        <v>0</v>
      </c>
      <c r="S588" s="224">
        <v>0</v>
      </c>
      <c r="T588" s="225">
        <f>S588*H588</f>
        <v>0</v>
      </c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R588" s="226" t="s">
        <v>580</v>
      </c>
      <c r="AT588" s="226" t="s">
        <v>156</v>
      </c>
      <c r="AU588" s="226" t="s">
        <v>84</v>
      </c>
      <c r="AY588" s="20" t="s">
        <v>152</v>
      </c>
      <c r="BE588" s="227">
        <f>IF(N588="základní",J588,0)</f>
        <v>0</v>
      </c>
      <c r="BF588" s="227">
        <f>IF(N588="snížená",J588,0)</f>
        <v>0</v>
      </c>
      <c r="BG588" s="227">
        <f>IF(N588="zákl. přenesená",J588,0)</f>
        <v>0</v>
      </c>
      <c r="BH588" s="227">
        <f>IF(N588="sníž. přenesená",J588,0)</f>
        <v>0</v>
      </c>
      <c r="BI588" s="227">
        <f>IF(N588="nulová",J588,0)</f>
        <v>0</v>
      </c>
      <c r="BJ588" s="20" t="s">
        <v>82</v>
      </c>
      <c r="BK588" s="227">
        <f>ROUND(I588*H588,2)</f>
        <v>0</v>
      </c>
      <c r="BL588" s="20" t="s">
        <v>580</v>
      </c>
      <c r="BM588" s="226" t="s">
        <v>739</v>
      </c>
    </row>
    <row r="589" s="2" customFormat="1">
      <c r="A589" s="41"/>
      <c r="B589" s="42"/>
      <c r="C589" s="43"/>
      <c r="D589" s="228" t="s">
        <v>164</v>
      </c>
      <c r="E589" s="43"/>
      <c r="F589" s="229" t="s">
        <v>738</v>
      </c>
      <c r="G589" s="43"/>
      <c r="H589" s="43"/>
      <c r="I589" s="230"/>
      <c r="J589" s="43"/>
      <c r="K589" s="43"/>
      <c r="L589" s="47"/>
      <c r="M589" s="231"/>
      <c r="N589" s="232"/>
      <c r="O589" s="87"/>
      <c r="P589" s="87"/>
      <c r="Q589" s="87"/>
      <c r="R589" s="87"/>
      <c r="S589" s="87"/>
      <c r="T589" s="88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T589" s="20" t="s">
        <v>164</v>
      </c>
      <c r="AU589" s="20" t="s">
        <v>84</v>
      </c>
    </row>
    <row r="590" s="2" customFormat="1">
      <c r="A590" s="41"/>
      <c r="B590" s="42"/>
      <c r="C590" s="43"/>
      <c r="D590" s="233" t="s">
        <v>166</v>
      </c>
      <c r="E590" s="43"/>
      <c r="F590" s="234" t="s">
        <v>740</v>
      </c>
      <c r="G590" s="43"/>
      <c r="H590" s="43"/>
      <c r="I590" s="230"/>
      <c r="J590" s="43"/>
      <c r="K590" s="43"/>
      <c r="L590" s="47"/>
      <c r="M590" s="231"/>
      <c r="N590" s="232"/>
      <c r="O590" s="87"/>
      <c r="P590" s="87"/>
      <c r="Q590" s="87"/>
      <c r="R590" s="87"/>
      <c r="S590" s="87"/>
      <c r="T590" s="88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T590" s="20" t="s">
        <v>166</v>
      </c>
      <c r="AU590" s="20" t="s">
        <v>84</v>
      </c>
    </row>
    <row r="591" s="13" customFormat="1">
      <c r="A591" s="13"/>
      <c r="B591" s="235"/>
      <c r="C591" s="236"/>
      <c r="D591" s="228" t="s">
        <v>168</v>
      </c>
      <c r="E591" s="237" t="s">
        <v>19</v>
      </c>
      <c r="F591" s="238" t="s">
        <v>741</v>
      </c>
      <c r="G591" s="236"/>
      <c r="H591" s="239">
        <v>35</v>
      </c>
      <c r="I591" s="240"/>
      <c r="J591" s="236"/>
      <c r="K591" s="236"/>
      <c r="L591" s="241"/>
      <c r="M591" s="242"/>
      <c r="N591" s="243"/>
      <c r="O591" s="243"/>
      <c r="P591" s="243"/>
      <c r="Q591" s="243"/>
      <c r="R591" s="243"/>
      <c r="S591" s="243"/>
      <c r="T591" s="244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5" t="s">
        <v>168</v>
      </c>
      <c r="AU591" s="245" t="s">
        <v>84</v>
      </c>
      <c r="AV591" s="13" t="s">
        <v>84</v>
      </c>
      <c r="AW591" s="13" t="s">
        <v>35</v>
      </c>
      <c r="AX591" s="13" t="s">
        <v>82</v>
      </c>
      <c r="AY591" s="245" t="s">
        <v>152</v>
      </c>
    </row>
    <row r="592" s="2" customFormat="1" ht="24.15" customHeight="1">
      <c r="A592" s="41"/>
      <c r="B592" s="42"/>
      <c r="C592" s="267" t="s">
        <v>742</v>
      </c>
      <c r="D592" s="267" t="s">
        <v>439</v>
      </c>
      <c r="E592" s="268" t="s">
        <v>743</v>
      </c>
      <c r="F592" s="269" t="s">
        <v>744</v>
      </c>
      <c r="G592" s="270" t="s">
        <v>215</v>
      </c>
      <c r="H592" s="271">
        <v>36.75</v>
      </c>
      <c r="I592" s="272"/>
      <c r="J592" s="273">
        <f>ROUND(I592*H592,2)</f>
        <v>0</v>
      </c>
      <c r="K592" s="269" t="s">
        <v>160</v>
      </c>
      <c r="L592" s="274"/>
      <c r="M592" s="275" t="s">
        <v>19</v>
      </c>
      <c r="N592" s="276" t="s">
        <v>46</v>
      </c>
      <c r="O592" s="87"/>
      <c r="P592" s="224">
        <f>O592*H592</f>
        <v>0</v>
      </c>
      <c r="Q592" s="224">
        <v>0.00077999999999999999</v>
      </c>
      <c r="R592" s="224">
        <f>Q592*H592</f>
        <v>0.028665</v>
      </c>
      <c r="S592" s="224">
        <v>0</v>
      </c>
      <c r="T592" s="225">
        <f>S592*H592</f>
        <v>0</v>
      </c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R592" s="226" t="s">
        <v>667</v>
      </c>
      <c r="AT592" s="226" t="s">
        <v>439</v>
      </c>
      <c r="AU592" s="226" t="s">
        <v>84</v>
      </c>
      <c r="AY592" s="20" t="s">
        <v>152</v>
      </c>
      <c r="BE592" s="227">
        <f>IF(N592="základní",J592,0)</f>
        <v>0</v>
      </c>
      <c r="BF592" s="227">
        <f>IF(N592="snížená",J592,0)</f>
        <v>0</v>
      </c>
      <c r="BG592" s="227">
        <f>IF(N592="zákl. přenesená",J592,0)</f>
        <v>0</v>
      </c>
      <c r="BH592" s="227">
        <f>IF(N592="sníž. přenesená",J592,0)</f>
        <v>0</v>
      </c>
      <c r="BI592" s="227">
        <f>IF(N592="nulová",J592,0)</f>
        <v>0</v>
      </c>
      <c r="BJ592" s="20" t="s">
        <v>82</v>
      </c>
      <c r="BK592" s="227">
        <f>ROUND(I592*H592,2)</f>
        <v>0</v>
      </c>
      <c r="BL592" s="20" t="s">
        <v>667</v>
      </c>
      <c r="BM592" s="226" t="s">
        <v>745</v>
      </c>
    </row>
    <row r="593" s="2" customFormat="1">
      <c r="A593" s="41"/>
      <c r="B593" s="42"/>
      <c r="C593" s="43"/>
      <c r="D593" s="228" t="s">
        <v>164</v>
      </c>
      <c r="E593" s="43"/>
      <c r="F593" s="229" t="s">
        <v>744</v>
      </c>
      <c r="G593" s="43"/>
      <c r="H593" s="43"/>
      <c r="I593" s="230"/>
      <c r="J593" s="43"/>
      <c r="K593" s="43"/>
      <c r="L593" s="47"/>
      <c r="M593" s="231"/>
      <c r="N593" s="232"/>
      <c r="O593" s="87"/>
      <c r="P593" s="87"/>
      <c r="Q593" s="87"/>
      <c r="R593" s="87"/>
      <c r="S593" s="87"/>
      <c r="T593" s="88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T593" s="20" t="s">
        <v>164</v>
      </c>
      <c r="AU593" s="20" t="s">
        <v>84</v>
      </c>
    </row>
    <row r="594" s="13" customFormat="1">
      <c r="A594" s="13"/>
      <c r="B594" s="235"/>
      <c r="C594" s="236"/>
      <c r="D594" s="228" t="s">
        <v>168</v>
      </c>
      <c r="E594" s="236"/>
      <c r="F594" s="238" t="s">
        <v>746</v>
      </c>
      <c r="G594" s="236"/>
      <c r="H594" s="239">
        <v>36.75</v>
      </c>
      <c r="I594" s="240"/>
      <c r="J594" s="236"/>
      <c r="K594" s="236"/>
      <c r="L594" s="241"/>
      <c r="M594" s="242"/>
      <c r="N594" s="243"/>
      <c r="O594" s="243"/>
      <c r="P594" s="243"/>
      <c r="Q594" s="243"/>
      <c r="R594" s="243"/>
      <c r="S594" s="243"/>
      <c r="T594" s="244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5" t="s">
        <v>168</v>
      </c>
      <c r="AU594" s="245" t="s">
        <v>84</v>
      </c>
      <c r="AV594" s="13" t="s">
        <v>84</v>
      </c>
      <c r="AW594" s="13" t="s">
        <v>4</v>
      </c>
      <c r="AX594" s="13" t="s">
        <v>82</v>
      </c>
      <c r="AY594" s="245" t="s">
        <v>152</v>
      </c>
    </row>
    <row r="595" s="12" customFormat="1" ht="22.8" customHeight="1">
      <c r="A595" s="12"/>
      <c r="B595" s="199"/>
      <c r="C595" s="200"/>
      <c r="D595" s="201" t="s">
        <v>74</v>
      </c>
      <c r="E595" s="213" t="s">
        <v>747</v>
      </c>
      <c r="F595" s="213" t="s">
        <v>748</v>
      </c>
      <c r="G595" s="200"/>
      <c r="H595" s="200"/>
      <c r="I595" s="203"/>
      <c r="J595" s="214">
        <f>BK595</f>
        <v>0</v>
      </c>
      <c r="K595" s="200"/>
      <c r="L595" s="205"/>
      <c r="M595" s="206"/>
      <c r="N595" s="207"/>
      <c r="O595" s="207"/>
      <c r="P595" s="208">
        <f>SUM(P596:P607)</f>
        <v>0</v>
      </c>
      <c r="Q595" s="207"/>
      <c r="R595" s="208">
        <f>SUM(R596:R607)</f>
        <v>0</v>
      </c>
      <c r="S595" s="207"/>
      <c r="T595" s="209">
        <f>SUM(T596:T607)</f>
        <v>0</v>
      </c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R595" s="210" t="s">
        <v>162</v>
      </c>
      <c r="AT595" s="211" t="s">
        <v>74</v>
      </c>
      <c r="AU595" s="211" t="s">
        <v>82</v>
      </c>
      <c r="AY595" s="210" t="s">
        <v>152</v>
      </c>
      <c r="BK595" s="212">
        <f>SUM(BK596:BK607)</f>
        <v>0</v>
      </c>
    </row>
    <row r="596" s="2" customFormat="1" ht="24.15" customHeight="1">
      <c r="A596" s="41"/>
      <c r="B596" s="42"/>
      <c r="C596" s="215" t="s">
        <v>588</v>
      </c>
      <c r="D596" s="215" t="s">
        <v>156</v>
      </c>
      <c r="E596" s="216" t="s">
        <v>749</v>
      </c>
      <c r="F596" s="217" t="s">
        <v>750</v>
      </c>
      <c r="G596" s="218" t="s">
        <v>215</v>
      </c>
      <c r="H596" s="219">
        <v>35</v>
      </c>
      <c r="I596" s="220"/>
      <c r="J596" s="221">
        <f>ROUND(I596*H596,2)</f>
        <v>0</v>
      </c>
      <c r="K596" s="217" t="s">
        <v>160</v>
      </c>
      <c r="L596" s="47"/>
      <c r="M596" s="222" t="s">
        <v>19</v>
      </c>
      <c r="N596" s="223" t="s">
        <v>46</v>
      </c>
      <c r="O596" s="87"/>
      <c r="P596" s="224">
        <f>O596*H596</f>
        <v>0</v>
      </c>
      <c r="Q596" s="224">
        <v>0</v>
      </c>
      <c r="R596" s="224">
        <f>Q596*H596</f>
        <v>0</v>
      </c>
      <c r="S596" s="224">
        <v>0</v>
      </c>
      <c r="T596" s="225">
        <f>S596*H596</f>
        <v>0</v>
      </c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R596" s="226" t="s">
        <v>580</v>
      </c>
      <c r="AT596" s="226" t="s">
        <v>156</v>
      </c>
      <c r="AU596" s="226" t="s">
        <v>84</v>
      </c>
      <c r="AY596" s="20" t="s">
        <v>152</v>
      </c>
      <c r="BE596" s="227">
        <f>IF(N596="základní",J596,0)</f>
        <v>0</v>
      </c>
      <c r="BF596" s="227">
        <f>IF(N596="snížená",J596,0)</f>
        <v>0</v>
      </c>
      <c r="BG596" s="227">
        <f>IF(N596="zákl. přenesená",J596,0)</f>
        <v>0</v>
      </c>
      <c r="BH596" s="227">
        <f>IF(N596="sníž. přenesená",J596,0)</f>
        <v>0</v>
      </c>
      <c r="BI596" s="227">
        <f>IF(N596="nulová",J596,0)</f>
        <v>0</v>
      </c>
      <c r="BJ596" s="20" t="s">
        <v>82</v>
      </c>
      <c r="BK596" s="227">
        <f>ROUND(I596*H596,2)</f>
        <v>0</v>
      </c>
      <c r="BL596" s="20" t="s">
        <v>580</v>
      </c>
      <c r="BM596" s="226" t="s">
        <v>751</v>
      </c>
    </row>
    <row r="597" s="2" customFormat="1">
      <c r="A597" s="41"/>
      <c r="B597" s="42"/>
      <c r="C597" s="43"/>
      <c r="D597" s="228" t="s">
        <v>164</v>
      </c>
      <c r="E597" s="43"/>
      <c r="F597" s="229" t="s">
        <v>752</v>
      </c>
      <c r="G597" s="43"/>
      <c r="H597" s="43"/>
      <c r="I597" s="230"/>
      <c r="J597" s="43"/>
      <c r="K597" s="43"/>
      <c r="L597" s="47"/>
      <c r="M597" s="231"/>
      <c r="N597" s="232"/>
      <c r="O597" s="87"/>
      <c r="P597" s="87"/>
      <c r="Q597" s="87"/>
      <c r="R597" s="87"/>
      <c r="S597" s="87"/>
      <c r="T597" s="88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T597" s="20" t="s">
        <v>164</v>
      </c>
      <c r="AU597" s="20" t="s">
        <v>84</v>
      </c>
    </row>
    <row r="598" s="2" customFormat="1">
      <c r="A598" s="41"/>
      <c r="B598" s="42"/>
      <c r="C598" s="43"/>
      <c r="D598" s="233" t="s">
        <v>166</v>
      </c>
      <c r="E598" s="43"/>
      <c r="F598" s="234" t="s">
        <v>753</v>
      </c>
      <c r="G598" s="43"/>
      <c r="H598" s="43"/>
      <c r="I598" s="230"/>
      <c r="J598" s="43"/>
      <c r="K598" s="43"/>
      <c r="L598" s="47"/>
      <c r="M598" s="231"/>
      <c r="N598" s="232"/>
      <c r="O598" s="87"/>
      <c r="P598" s="87"/>
      <c r="Q598" s="87"/>
      <c r="R598" s="87"/>
      <c r="S598" s="87"/>
      <c r="T598" s="88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T598" s="20" t="s">
        <v>166</v>
      </c>
      <c r="AU598" s="20" t="s">
        <v>84</v>
      </c>
    </row>
    <row r="599" s="13" customFormat="1">
      <c r="A599" s="13"/>
      <c r="B599" s="235"/>
      <c r="C599" s="236"/>
      <c r="D599" s="228" t="s">
        <v>168</v>
      </c>
      <c r="E599" s="237" t="s">
        <v>19</v>
      </c>
      <c r="F599" s="238" t="s">
        <v>741</v>
      </c>
      <c r="G599" s="236"/>
      <c r="H599" s="239">
        <v>35</v>
      </c>
      <c r="I599" s="240"/>
      <c r="J599" s="236"/>
      <c r="K599" s="236"/>
      <c r="L599" s="241"/>
      <c r="M599" s="242"/>
      <c r="N599" s="243"/>
      <c r="O599" s="243"/>
      <c r="P599" s="243"/>
      <c r="Q599" s="243"/>
      <c r="R599" s="243"/>
      <c r="S599" s="243"/>
      <c r="T599" s="244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5" t="s">
        <v>168</v>
      </c>
      <c r="AU599" s="245" t="s">
        <v>84</v>
      </c>
      <c r="AV599" s="13" t="s">
        <v>84</v>
      </c>
      <c r="AW599" s="13" t="s">
        <v>35</v>
      </c>
      <c r="AX599" s="13" t="s">
        <v>82</v>
      </c>
      <c r="AY599" s="245" t="s">
        <v>152</v>
      </c>
    </row>
    <row r="600" s="2" customFormat="1" ht="24.15" customHeight="1">
      <c r="A600" s="41"/>
      <c r="B600" s="42"/>
      <c r="C600" s="215" t="s">
        <v>754</v>
      </c>
      <c r="D600" s="215" t="s">
        <v>156</v>
      </c>
      <c r="E600" s="216" t="s">
        <v>755</v>
      </c>
      <c r="F600" s="217" t="s">
        <v>756</v>
      </c>
      <c r="G600" s="218" t="s">
        <v>283</v>
      </c>
      <c r="H600" s="219">
        <v>3.6749999999999998</v>
      </c>
      <c r="I600" s="220"/>
      <c r="J600" s="221">
        <f>ROUND(I600*H600,2)</f>
        <v>0</v>
      </c>
      <c r="K600" s="217" t="s">
        <v>160</v>
      </c>
      <c r="L600" s="47"/>
      <c r="M600" s="222" t="s">
        <v>19</v>
      </c>
      <c r="N600" s="223" t="s">
        <v>46</v>
      </c>
      <c r="O600" s="87"/>
      <c r="P600" s="224">
        <f>O600*H600</f>
        <v>0</v>
      </c>
      <c r="Q600" s="224">
        <v>0</v>
      </c>
      <c r="R600" s="224">
        <f>Q600*H600</f>
        <v>0</v>
      </c>
      <c r="S600" s="224">
        <v>0</v>
      </c>
      <c r="T600" s="225">
        <f>S600*H600</f>
        <v>0</v>
      </c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R600" s="226" t="s">
        <v>580</v>
      </c>
      <c r="AT600" s="226" t="s">
        <v>156</v>
      </c>
      <c r="AU600" s="226" t="s">
        <v>84</v>
      </c>
      <c r="AY600" s="20" t="s">
        <v>152</v>
      </c>
      <c r="BE600" s="227">
        <f>IF(N600="základní",J600,0)</f>
        <v>0</v>
      </c>
      <c r="BF600" s="227">
        <f>IF(N600="snížená",J600,0)</f>
        <v>0</v>
      </c>
      <c r="BG600" s="227">
        <f>IF(N600="zákl. přenesená",J600,0)</f>
        <v>0</v>
      </c>
      <c r="BH600" s="227">
        <f>IF(N600="sníž. přenesená",J600,0)</f>
        <v>0</v>
      </c>
      <c r="BI600" s="227">
        <f>IF(N600="nulová",J600,0)</f>
        <v>0</v>
      </c>
      <c r="BJ600" s="20" t="s">
        <v>82</v>
      </c>
      <c r="BK600" s="227">
        <f>ROUND(I600*H600,2)</f>
        <v>0</v>
      </c>
      <c r="BL600" s="20" t="s">
        <v>580</v>
      </c>
      <c r="BM600" s="226" t="s">
        <v>757</v>
      </c>
    </row>
    <row r="601" s="2" customFormat="1">
      <c r="A601" s="41"/>
      <c r="B601" s="42"/>
      <c r="C601" s="43"/>
      <c r="D601" s="228" t="s">
        <v>164</v>
      </c>
      <c r="E601" s="43"/>
      <c r="F601" s="229" t="s">
        <v>758</v>
      </c>
      <c r="G601" s="43"/>
      <c r="H601" s="43"/>
      <c r="I601" s="230"/>
      <c r="J601" s="43"/>
      <c r="K601" s="43"/>
      <c r="L601" s="47"/>
      <c r="M601" s="231"/>
      <c r="N601" s="232"/>
      <c r="O601" s="87"/>
      <c r="P601" s="87"/>
      <c r="Q601" s="87"/>
      <c r="R601" s="87"/>
      <c r="S601" s="87"/>
      <c r="T601" s="88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T601" s="20" t="s">
        <v>164</v>
      </c>
      <c r="AU601" s="20" t="s">
        <v>84</v>
      </c>
    </row>
    <row r="602" s="2" customFormat="1">
      <c r="A602" s="41"/>
      <c r="B602" s="42"/>
      <c r="C602" s="43"/>
      <c r="D602" s="233" t="s">
        <v>166</v>
      </c>
      <c r="E602" s="43"/>
      <c r="F602" s="234" t="s">
        <v>759</v>
      </c>
      <c r="G602" s="43"/>
      <c r="H602" s="43"/>
      <c r="I602" s="230"/>
      <c r="J602" s="43"/>
      <c r="K602" s="43"/>
      <c r="L602" s="47"/>
      <c r="M602" s="231"/>
      <c r="N602" s="232"/>
      <c r="O602" s="87"/>
      <c r="P602" s="87"/>
      <c r="Q602" s="87"/>
      <c r="R602" s="87"/>
      <c r="S602" s="87"/>
      <c r="T602" s="88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T602" s="20" t="s">
        <v>166</v>
      </c>
      <c r="AU602" s="20" t="s">
        <v>84</v>
      </c>
    </row>
    <row r="603" s="13" customFormat="1">
      <c r="A603" s="13"/>
      <c r="B603" s="235"/>
      <c r="C603" s="236"/>
      <c r="D603" s="228" t="s">
        <v>168</v>
      </c>
      <c r="E603" s="237" t="s">
        <v>19</v>
      </c>
      <c r="F603" s="238" t="s">
        <v>760</v>
      </c>
      <c r="G603" s="236"/>
      <c r="H603" s="239">
        <v>3.6749999999999998</v>
      </c>
      <c r="I603" s="240"/>
      <c r="J603" s="236"/>
      <c r="K603" s="236"/>
      <c r="L603" s="241"/>
      <c r="M603" s="242"/>
      <c r="N603" s="243"/>
      <c r="O603" s="243"/>
      <c r="P603" s="243"/>
      <c r="Q603" s="243"/>
      <c r="R603" s="243"/>
      <c r="S603" s="243"/>
      <c r="T603" s="244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5" t="s">
        <v>168</v>
      </c>
      <c r="AU603" s="245" t="s">
        <v>84</v>
      </c>
      <c r="AV603" s="13" t="s">
        <v>84</v>
      </c>
      <c r="AW603" s="13" t="s">
        <v>35</v>
      </c>
      <c r="AX603" s="13" t="s">
        <v>82</v>
      </c>
      <c r="AY603" s="245" t="s">
        <v>152</v>
      </c>
    </row>
    <row r="604" s="2" customFormat="1" ht="24.15" customHeight="1">
      <c r="A604" s="41"/>
      <c r="B604" s="42"/>
      <c r="C604" s="215" t="s">
        <v>651</v>
      </c>
      <c r="D604" s="215" t="s">
        <v>156</v>
      </c>
      <c r="E604" s="216" t="s">
        <v>761</v>
      </c>
      <c r="F604" s="217" t="s">
        <v>762</v>
      </c>
      <c r="G604" s="218" t="s">
        <v>215</v>
      </c>
      <c r="H604" s="219">
        <v>35</v>
      </c>
      <c r="I604" s="220"/>
      <c r="J604" s="221">
        <f>ROUND(I604*H604,2)</f>
        <v>0</v>
      </c>
      <c r="K604" s="217" t="s">
        <v>160</v>
      </c>
      <c r="L604" s="47"/>
      <c r="M604" s="222" t="s">
        <v>19</v>
      </c>
      <c r="N604" s="223" t="s">
        <v>46</v>
      </c>
      <c r="O604" s="87"/>
      <c r="P604" s="224">
        <f>O604*H604</f>
        <v>0</v>
      </c>
      <c r="Q604" s="224">
        <v>0</v>
      </c>
      <c r="R604" s="224">
        <f>Q604*H604</f>
        <v>0</v>
      </c>
      <c r="S604" s="224">
        <v>0</v>
      </c>
      <c r="T604" s="225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6" t="s">
        <v>580</v>
      </c>
      <c r="AT604" s="226" t="s">
        <v>156</v>
      </c>
      <c r="AU604" s="226" t="s">
        <v>84</v>
      </c>
      <c r="AY604" s="20" t="s">
        <v>152</v>
      </c>
      <c r="BE604" s="227">
        <f>IF(N604="základní",J604,0)</f>
        <v>0</v>
      </c>
      <c r="BF604" s="227">
        <f>IF(N604="snížená",J604,0)</f>
        <v>0</v>
      </c>
      <c r="BG604" s="227">
        <f>IF(N604="zákl. přenesená",J604,0)</f>
        <v>0</v>
      </c>
      <c r="BH604" s="227">
        <f>IF(N604="sníž. přenesená",J604,0)</f>
        <v>0</v>
      </c>
      <c r="BI604" s="227">
        <f>IF(N604="nulová",J604,0)</f>
        <v>0</v>
      </c>
      <c r="BJ604" s="20" t="s">
        <v>82</v>
      </c>
      <c r="BK604" s="227">
        <f>ROUND(I604*H604,2)</f>
        <v>0</v>
      </c>
      <c r="BL604" s="20" t="s">
        <v>580</v>
      </c>
      <c r="BM604" s="226" t="s">
        <v>763</v>
      </c>
    </row>
    <row r="605" s="2" customFormat="1">
      <c r="A605" s="41"/>
      <c r="B605" s="42"/>
      <c r="C605" s="43"/>
      <c r="D605" s="228" t="s">
        <v>164</v>
      </c>
      <c r="E605" s="43"/>
      <c r="F605" s="229" t="s">
        <v>764</v>
      </c>
      <c r="G605" s="43"/>
      <c r="H605" s="43"/>
      <c r="I605" s="230"/>
      <c r="J605" s="43"/>
      <c r="K605" s="43"/>
      <c r="L605" s="47"/>
      <c r="M605" s="231"/>
      <c r="N605" s="232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164</v>
      </c>
      <c r="AU605" s="20" t="s">
        <v>84</v>
      </c>
    </row>
    <row r="606" s="2" customFormat="1">
      <c r="A606" s="41"/>
      <c r="B606" s="42"/>
      <c r="C606" s="43"/>
      <c r="D606" s="233" t="s">
        <v>166</v>
      </c>
      <c r="E606" s="43"/>
      <c r="F606" s="234" t="s">
        <v>765</v>
      </c>
      <c r="G606" s="43"/>
      <c r="H606" s="43"/>
      <c r="I606" s="230"/>
      <c r="J606" s="43"/>
      <c r="K606" s="43"/>
      <c r="L606" s="47"/>
      <c r="M606" s="231"/>
      <c r="N606" s="232"/>
      <c r="O606" s="87"/>
      <c r="P606" s="87"/>
      <c r="Q606" s="87"/>
      <c r="R606" s="87"/>
      <c r="S606" s="87"/>
      <c r="T606" s="88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T606" s="20" t="s">
        <v>166</v>
      </c>
      <c r="AU606" s="20" t="s">
        <v>84</v>
      </c>
    </row>
    <row r="607" s="13" customFormat="1">
      <c r="A607" s="13"/>
      <c r="B607" s="235"/>
      <c r="C607" s="236"/>
      <c r="D607" s="228" t="s">
        <v>168</v>
      </c>
      <c r="E607" s="237" t="s">
        <v>19</v>
      </c>
      <c r="F607" s="238" t="s">
        <v>741</v>
      </c>
      <c r="G607" s="236"/>
      <c r="H607" s="239">
        <v>35</v>
      </c>
      <c r="I607" s="240"/>
      <c r="J607" s="236"/>
      <c r="K607" s="236"/>
      <c r="L607" s="241"/>
      <c r="M607" s="242"/>
      <c r="N607" s="243"/>
      <c r="O607" s="243"/>
      <c r="P607" s="243"/>
      <c r="Q607" s="243"/>
      <c r="R607" s="243"/>
      <c r="S607" s="243"/>
      <c r="T607" s="244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5" t="s">
        <v>168</v>
      </c>
      <c r="AU607" s="245" t="s">
        <v>84</v>
      </c>
      <c r="AV607" s="13" t="s">
        <v>84</v>
      </c>
      <c r="AW607" s="13" t="s">
        <v>35</v>
      </c>
      <c r="AX607" s="13" t="s">
        <v>82</v>
      </c>
      <c r="AY607" s="245" t="s">
        <v>152</v>
      </c>
    </row>
    <row r="608" s="12" customFormat="1" ht="25.92" customHeight="1">
      <c r="A608" s="12"/>
      <c r="B608" s="199"/>
      <c r="C608" s="200"/>
      <c r="D608" s="201" t="s">
        <v>74</v>
      </c>
      <c r="E608" s="202" t="s">
        <v>766</v>
      </c>
      <c r="F608" s="202" t="s">
        <v>767</v>
      </c>
      <c r="G608" s="200"/>
      <c r="H608" s="200"/>
      <c r="I608" s="203"/>
      <c r="J608" s="204">
        <f>BK608</f>
        <v>0</v>
      </c>
      <c r="K608" s="200"/>
      <c r="L608" s="205"/>
      <c r="M608" s="206"/>
      <c r="N608" s="207"/>
      <c r="O608" s="207"/>
      <c r="P608" s="208">
        <f>P609+P623+P636+P643</f>
        <v>0</v>
      </c>
      <c r="Q608" s="207"/>
      <c r="R608" s="208">
        <f>R609+R623+R636+R643</f>
        <v>0</v>
      </c>
      <c r="S608" s="207"/>
      <c r="T608" s="209">
        <f>T609+T623+T636+T643</f>
        <v>0</v>
      </c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R608" s="210" t="s">
        <v>187</v>
      </c>
      <c r="AT608" s="211" t="s">
        <v>74</v>
      </c>
      <c r="AU608" s="211" t="s">
        <v>75</v>
      </c>
      <c r="AY608" s="210" t="s">
        <v>152</v>
      </c>
      <c r="BK608" s="212">
        <f>BK609+BK623+BK636+BK643</f>
        <v>0</v>
      </c>
    </row>
    <row r="609" s="12" customFormat="1" ht="22.8" customHeight="1">
      <c r="A609" s="12"/>
      <c r="B609" s="199"/>
      <c r="C609" s="200"/>
      <c r="D609" s="201" t="s">
        <v>74</v>
      </c>
      <c r="E609" s="213" t="s">
        <v>768</v>
      </c>
      <c r="F609" s="213" t="s">
        <v>769</v>
      </c>
      <c r="G609" s="200"/>
      <c r="H609" s="200"/>
      <c r="I609" s="203"/>
      <c r="J609" s="214">
        <f>BK609</f>
        <v>0</v>
      </c>
      <c r="K609" s="200"/>
      <c r="L609" s="205"/>
      <c r="M609" s="206"/>
      <c r="N609" s="207"/>
      <c r="O609" s="207"/>
      <c r="P609" s="208">
        <f>SUM(P610:P622)</f>
        <v>0</v>
      </c>
      <c r="Q609" s="207"/>
      <c r="R609" s="208">
        <f>SUM(R610:R622)</f>
        <v>0</v>
      </c>
      <c r="S609" s="207"/>
      <c r="T609" s="209">
        <f>SUM(T610:T622)</f>
        <v>0</v>
      </c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R609" s="210" t="s">
        <v>187</v>
      </c>
      <c r="AT609" s="211" t="s">
        <v>74</v>
      </c>
      <c r="AU609" s="211" t="s">
        <v>82</v>
      </c>
      <c r="AY609" s="210" t="s">
        <v>152</v>
      </c>
      <c r="BK609" s="212">
        <f>SUM(BK610:BK622)</f>
        <v>0</v>
      </c>
    </row>
    <row r="610" s="2" customFormat="1" ht="16.5" customHeight="1">
      <c r="A610" s="41"/>
      <c r="B610" s="42"/>
      <c r="C610" s="215" t="s">
        <v>770</v>
      </c>
      <c r="D610" s="215" t="s">
        <v>156</v>
      </c>
      <c r="E610" s="216" t="s">
        <v>771</v>
      </c>
      <c r="F610" s="217" t="s">
        <v>772</v>
      </c>
      <c r="G610" s="218" t="s">
        <v>773</v>
      </c>
      <c r="H610" s="219">
        <v>1</v>
      </c>
      <c r="I610" s="220"/>
      <c r="J610" s="221">
        <f>ROUND(I610*H610,2)</f>
        <v>0</v>
      </c>
      <c r="K610" s="217" t="s">
        <v>160</v>
      </c>
      <c r="L610" s="47"/>
      <c r="M610" s="222" t="s">
        <v>19</v>
      </c>
      <c r="N610" s="223" t="s">
        <v>46</v>
      </c>
      <c r="O610" s="87"/>
      <c r="P610" s="224">
        <f>O610*H610</f>
        <v>0</v>
      </c>
      <c r="Q610" s="224">
        <v>0</v>
      </c>
      <c r="R610" s="224">
        <f>Q610*H610</f>
        <v>0</v>
      </c>
      <c r="S610" s="224">
        <v>0</v>
      </c>
      <c r="T610" s="225">
        <f>S610*H610</f>
        <v>0</v>
      </c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R610" s="226" t="s">
        <v>774</v>
      </c>
      <c r="AT610" s="226" t="s">
        <v>156</v>
      </c>
      <c r="AU610" s="226" t="s">
        <v>84</v>
      </c>
      <c r="AY610" s="20" t="s">
        <v>152</v>
      </c>
      <c r="BE610" s="227">
        <f>IF(N610="základní",J610,0)</f>
        <v>0</v>
      </c>
      <c r="BF610" s="227">
        <f>IF(N610="snížená",J610,0)</f>
        <v>0</v>
      </c>
      <c r="BG610" s="227">
        <f>IF(N610="zákl. přenesená",J610,0)</f>
        <v>0</v>
      </c>
      <c r="BH610" s="227">
        <f>IF(N610="sníž. přenesená",J610,0)</f>
        <v>0</v>
      </c>
      <c r="BI610" s="227">
        <f>IF(N610="nulová",J610,0)</f>
        <v>0</v>
      </c>
      <c r="BJ610" s="20" t="s">
        <v>82</v>
      </c>
      <c r="BK610" s="227">
        <f>ROUND(I610*H610,2)</f>
        <v>0</v>
      </c>
      <c r="BL610" s="20" t="s">
        <v>774</v>
      </c>
      <c r="BM610" s="226" t="s">
        <v>775</v>
      </c>
    </row>
    <row r="611" s="2" customFormat="1">
      <c r="A611" s="41"/>
      <c r="B611" s="42"/>
      <c r="C611" s="43"/>
      <c r="D611" s="228" t="s">
        <v>164</v>
      </c>
      <c r="E611" s="43"/>
      <c r="F611" s="229" t="s">
        <v>776</v>
      </c>
      <c r="G611" s="43"/>
      <c r="H611" s="43"/>
      <c r="I611" s="230"/>
      <c r="J611" s="43"/>
      <c r="K611" s="43"/>
      <c r="L611" s="47"/>
      <c r="M611" s="231"/>
      <c r="N611" s="232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164</v>
      </c>
      <c r="AU611" s="20" t="s">
        <v>84</v>
      </c>
    </row>
    <row r="612" s="2" customFormat="1">
      <c r="A612" s="41"/>
      <c r="B612" s="42"/>
      <c r="C612" s="43"/>
      <c r="D612" s="233" t="s">
        <v>166</v>
      </c>
      <c r="E612" s="43"/>
      <c r="F612" s="234" t="s">
        <v>777</v>
      </c>
      <c r="G612" s="43"/>
      <c r="H612" s="43"/>
      <c r="I612" s="230"/>
      <c r="J612" s="43"/>
      <c r="K612" s="43"/>
      <c r="L612" s="47"/>
      <c r="M612" s="231"/>
      <c r="N612" s="232"/>
      <c r="O612" s="87"/>
      <c r="P612" s="87"/>
      <c r="Q612" s="87"/>
      <c r="R612" s="87"/>
      <c r="S612" s="87"/>
      <c r="T612" s="88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T612" s="20" t="s">
        <v>166</v>
      </c>
      <c r="AU612" s="20" t="s">
        <v>84</v>
      </c>
    </row>
    <row r="613" s="2" customFormat="1">
      <c r="A613" s="41"/>
      <c r="B613" s="42"/>
      <c r="C613" s="43"/>
      <c r="D613" s="228" t="s">
        <v>778</v>
      </c>
      <c r="E613" s="43"/>
      <c r="F613" s="288" t="s">
        <v>779</v>
      </c>
      <c r="G613" s="43"/>
      <c r="H613" s="43"/>
      <c r="I613" s="230"/>
      <c r="J613" s="43"/>
      <c r="K613" s="43"/>
      <c r="L613" s="47"/>
      <c r="M613" s="231"/>
      <c r="N613" s="232"/>
      <c r="O613" s="87"/>
      <c r="P613" s="87"/>
      <c r="Q613" s="87"/>
      <c r="R613" s="87"/>
      <c r="S613" s="87"/>
      <c r="T613" s="88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T613" s="20" t="s">
        <v>778</v>
      </c>
      <c r="AU613" s="20" t="s">
        <v>84</v>
      </c>
    </row>
    <row r="614" s="2" customFormat="1" ht="16.5" customHeight="1">
      <c r="A614" s="41"/>
      <c r="B614" s="42"/>
      <c r="C614" s="215" t="s">
        <v>780</v>
      </c>
      <c r="D614" s="215" t="s">
        <v>156</v>
      </c>
      <c r="E614" s="216" t="s">
        <v>781</v>
      </c>
      <c r="F614" s="217" t="s">
        <v>782</v>
      </c>
      <c r="G614" s="218" t="s">
        <v>773</v>
      </c>
      <c r="H614" s="219">
        <v>1</v>
      </c>
      <c r="I614" s="220"/>
      <c r="J614" s="221">
        <f>ROUND(I614*H614,2)</f>
        <v>0</v>
      </c>
      <c r="K614" s="217" t="s">
        <v>160</v>
      </c>
      <c r="L614" s="47"/>
      <c r="M614" s="222" t="s">
        <v>19</v>
      </c>
      <c r="N614" s="223" t="s">
        <v>46</v>
      </c>
      <c r="O614" s="87"/>
      <c r="P614" s="224">
        <f>O614*H614</f>
        <v>0</v>
      </c>
      <c r="Q614" s="224">
        <v>0</v>
      </c>
      <c r="R614" s="224">
        <f>Q614*H614</f>
        <v>0</v>
      </c>
      <c r="S614" s="224">
        <v>0</v>
      </c>
      <c r="T614" s="225">
        <f>S614*H614</f>
        <v>0</v>
      </c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R614" s="226" t="s">
        <v>774</v>
      </c>
      <c r="AT614" s="226" t="s">
        <v>156</v>
      </c>
      <c r="AU614" s="226" t="s">
        <v>84</v>
      </c>
      <c r="AY614" s="20" t="s">
        <v>152</v>
      </c>
      <c r="BE614" s="227">
        <f>IF(N614="základní",J614,0)</f>
        <v>0</v>
      </c>
      <c r="BF614" s="227">
        <f>IF(N614="snížená",J614,0)</f>
        <v>0</v>
      </c>
      <c r="BG614" s="227">
        <f>IF(N614="zákl. přenesená",J614,0)</f>
        <v>0</v>
      </c>
      <c r="BH614" s="227">
        <f>IF(N614="sníž. přenesená",J614,0)</f>
        <v>0</v>
      </c>
      <c r="BI614" s="227">
        <f>IF(N614="nulová",J614,0)</f>
        <v>0</v>
      </c>
      <c r="BJ614" s="20" t="s">
        <v>82</v>
      </c>
      <c r="BK614" s="227">
        <f>ROUND(I614*H614,2)</f>
        <v>0</v>
      </c>
      <c r="BL614" s="20" t="s">
        <v>774</v>
      </c>
      <c r="BM614" s="226" t="s">
        <v>783</v>
      </c>
    </row>
    <row r="615" s="2" customFormat="1">
      <c r="A615" s="41"/>
      <c r="B615" s="42"/>
      <c r="C615" s="43"/>
      <c r="D615" s="228" t="s">
        <v>164</v>
      </c>
      <c r="E615" s="43"/>
      <c r="F615" s="229" t="s">
        <v>782</v>
      </c>
      <c r="G615" s="43"/>
      <c r="H615" s="43"/>
      <c r="I615" s="230"/>
      <c r="J615" s="43"/>
      <c r="K615" s="43"/>
      <c r="L615" s="47"/>
      <c r="M615" s="231"/>
      <c r="N615" s="232"/>
      <c r="O615" s="87"/>
      <c r="P615" s="87"/>
      <c r="Q615" s="87"/>
      <c r="R615" s="87"/>
      <c r="S615" s="87"/>
      <c r="T615" s="88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T615" s="20" t="s">
        <v>164</v>
      </c>
      <c r="AU615" s="20" t="s">
        <v>84</v>
      </c>
    </row>
    <row r="616" s="2" customFormat="1">
      <c r="A616" s="41"/>
      <c r="B616" s="42"/>
      <c r="C616" s="43"/>
      <c r="D616" s="233" t="s">
        <v>166</v>
      </c>
      <c r="E616" s="43"/>
      <c r="F616" s="234" t="s">
        <v>784</v>
      </c>
      <c r="G616" s="43"/>
      <c r="H616" s="43"/>
      <c r="I616" s="230"/>
      <c r="J616" s="43"/>
      <c r="K616" s="43"/>
      <c r="L616" s="47"/>
      <c r="M616" s="231"/>
      <c r="N616" s="232"/>
      <c r="O616" s="87"/>
      <c r="P616" s="87"/>
      <c r="Q616" s="87"/>
      <c r="R616" s="87"/>
      <c r="S616" s="87"/>
      <c r="T616" s="88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T616" s="20" t="s">
        <v>166</v>
      </c>
      <c r="AU616" s="20" t="s">
        <v>84</v>
      </c>
    </row>
    <row r="617" s="2" customFormat="1" ht="16.5" customHeight="1">
      <c r="A617" s="41"/>
      <c r="B617" s="42"/>
      <c r="C617" s="215" t="s">
        <v>785</v>
      </c>
      <c r="D617" s="215" t="s">
        <v>156</v>
      </c>
      <c r="E617" s="216" t="s">
        <v>786</v>
      </c>
      <c r="F617" s="217" t="s">
        <v>787</v>
      </c>
      <c r="G617" s="218" t="s">
        <v>773</v>
      </c>
      <c r="H617" s="219">
        <v>1</v>
      </c>
      <c r="I617" s="220"/>
      <c r="J617" s="221">
        <f>ROUND(I617*H617,2)</f>
        <v>0</v>
      </c>
      <c r="K617" s="217" t="s">
        <v>160</v>
      </c>
      <c r="L617" s="47"/>
      <c r="M617" s="222" t="s">
        <v>19</v>
      </c>
      <c r="N617" s="223" t="s">
        <v>46</v>
      </c>
      <c r="O617" s="87"/>
      <c r="P617" s="224">
        <f>O617*H617</f>
        <v>0</v>
      </c>
      <c r="Q617" s="224">
        <v>0</v>
      </c>
      <c r="R617" s="224">
        <f>Q617*H617</f>
        <v>0</v>
      </c>
      <c r="S617" s="224">
        <v>0</v>
      </c>
      <c r="T617" s="225">
        <f>S617*H617</f>
        <v>0</v>
      </c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R617" s="226" t="s">
        <v>774</v>
      </c>
      <c r="AT617" s="226" t="s">
        <v>156</v>
      </c>
      <c r="AU617" s="226" t="s">
        <v>84</v>
      </c>
      <c r="AY617" s="20" t="s">
        <v>152</v>
      </c>
      <c r="BE617" s="227">
        <f>IF(N617="základní",J617,0)</f>
        <v>0</v>
      </c>
      <c r="BF617" s="227">
        <f>IF(N617="snížená",J617,0)</f>
        <v>0</v>
      </c>
      <c r="BG617" s="227">
        <f>IF(N617="zákl. přenesená",J617,0)</f>
        <v>0</v>
      </c>
      <c r="BH617" s="227">
        <f>IF(N617="sníž. přenesená",J617,0)</f>
        <v>0</v>
      </c>
      <c r="BI617" s="227">
        <f>IF(N617="nulová",J617,0)</f>
        <v>0</v>
      </c>
      <c r="BJ617" s="20" t="s">
        <v>82</v>
      </c>
      <c r="BK617" s="227">
        <f>ROUND(I617*H617,2)</f>
        <v>0</v>
      </c>
      <c r="BL617" s="20" t="s">
        <v>774</v>
      </c>
      <c r="BM617" s="226" t="s">
        <v>788</v>
      </c>
    </row>
    <row r="618" s="2" customFormat="1">
      <c r="A618" s="41"/>
      <c r="B618" s="42"/>
      <c r="C618" s="43"/>
      <c r="D618" s="228" t="s">
        <v>164</v>
      </c>
      <c r="E618" s="43"/>
      <c r="F618" s="229" t="s">
        <v>787</v>
      </c>
      <c r="G618" s="43"/>
      <c r="H618" s="43"/>
      <c r="I618" s="230"/>
      <c r="J618" s="43"/>
      <c r="K618" s="43"/>
      <c r="L618" s="47"/>
      <c r="M618" s="231"/>
      <c r="N618" s="232"/>
      <c r="O618" s="87"/>
      <c r="P618" s="87"/>
      <c r="Q618" s="87"/>
      <c r="R618" s="87"/>
      <c r="S618" s="87"/>
      <c r="T618" s="88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T618" s="20" t="s">
        <v>164</v>
      </c>
      <c r="AU618" s="20" t="s">
        <v>84</v>
      </c>
    </row>
    <row r="619" s="2" customFormat="1">
      <c r="A619" s="41"/>
      <c r="B619" s="42"/>
      <c r="C619" s="43"/>
      <c r="D619" s="233" t="s">
        <v>166</v>
      </c>
      <c r="E619" s="43"/>
      <c r="F619" s="234" t="s">
        <v>789</v>
      </c>
      <c r="G619" s="43"/>
      <c r="H619" s="43"/>
      <c r="I619" s="230"/>
      <c r="J619" s="43"/>
      <c r="K619" s="43"/>
      <c r="L619" s="47"/>
      <c r="M619" s="231"/>
      <c r="N619" s="232"/>
      <c r="O619" s="87"/>
      <c r="P619" s="87"/>
      <c r="Q619" s="87"/>
      <c r="R619" s="87"/>
      <c r="S619" s="87"/>
      <c r="T619" s="88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T619" s="20" t="s">
        <v>166</v>
      </c>
      <c r="AU619" s="20" t="s">
        <v>84</v>
      </c>
    </row>
    <row r="620" s="2" customFormat="1" ht="16.5" customHeight="1">
      <c r="A620" s="41"/>
      <c r="B620" s="42"/>
      <c r="C620" s="215" t="s">
        <v>790</v>
      </c>
      <c r="D620" s="215" t="s">
        <v>156</v>
      </c>
      <c r="E620" s="216" t="s">
        <v>791</v>
      </c>
      <c r="F620" s="217" t="s">
        <v>792</v>
      </c>
      <c r="G620" s="218" t="s">
        <v>773</v>
      </c>
      <c r="H620" s="219">
        <v>1</v>
      </c>
      <c r="I620" s="220"/>
      <c r="J620" s="221">
        <f>ROUND(I620*H620,2)</f>
        <v>0</v>
      </c>
      <c r="K620" s="217" t="s">
        <v>160</v>
      </c>
      <c r="L620" s="47"/>
      <c r="M620" s="222" t="s">
        <v>19</v>
      </c>
      <c r="N620" s="223" t="s">
        <v>46</v>
      </c>
      <c r="O620" s="87"/>
      <c r="P620" s="224">
        <f>O620*H620</f>
        <v>0</v>
      </c>
      <c r="Q620" s="224">
        <v>0</v>
      </c>
      <c r="R620" s="224">
        <f>Q620*H620</f>
        <v>0</v>
      </c>
      <c r="S620" s="224">
        <v>0</v>
      </c>
      <c r="T620" s="225">
        <f>S620*H620</f>
        <v>0</v>
      </c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R620" s="226" t="s">
        <v>774</v>
      </c>
      <c r="AT620" s="226" t="s">
        <v>156</v>
      </c>
      <c r="AU620" s="226" t="s">
        <v>84</v>
      </c>
      <c r="AY620" s="20" t="s">
        <v>152</v>
      </c>
      <c r="BE620" s="227">
        <f>IF(N620="základní",J620,0)</f>
        <v>0</v>
      </c>
      <c r="BF620" s="227">
        <f>IF(N620="snížená",J620,0)</f>
        <v>0</v>
      </c>
      <c r="BG620" s="227">
        <f>IF(N620="zákl. přenesená",J620,0)</f>
        <v>0</v>
      </c>
      <c r="BH620" s="227">
        <f>IF(N620="sníž. přenesená",J620,0)</f>
        <v>0</v>
      </c>
      <c r="BI620" s="227">
        <f>IF(N620="nulová",J620,0)</f>
        <v>0</v>
      </c>
      <c r="BJ620" s="20" t="s">
        <v>82</v>
      </c>
      <c r="BK620" s="227">
        <f>ROUND(I620*H620,2)</f>
        <v>0</v>
      </c>
      <c r="BL620" s="20" t="s">
        <v>774</v>
      </c>
      <c r="BM620" s="226" t="s">
        <v>793</v>
      </c>
    </row>
    <row r="621" s="2" customFormat="1">
      <c r="A621" s="41"/>
      <c r="B621" s="42"/>
      <c r="C621" s="43"/>
      <c r="D621" s="228" t="s">
        <v>164</v>
      </c>
      <c r="E621" s="43"/>
      <c r="F621" s="229" t="s">
        <v>792</v>
      </c>
      <c r="G621" s="43"/>
      <c r="H621" s="43"/>
      <c r="I621" s="230"/>
      <c r="J621" s="43"/>
      <c r="K621" s="43"/>
      <c r="L621" s="47"/>
      <c r="M621" s="231"/>
      <c r="N621" s="232"/>
      <c r="O621" s="87"/>
      <c r="P621" s="87"/>
      <c r="Q621" s="87"/>
      <c r="R621" s="87"/>
      <c r="S621" s="87"/>
      <c r="T621" s="88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T621" s="20" t="s">
        <v>164</v>
      </c>
      <c r="AU621" s="20" t="s">
        <v>84</v>
      </c>
    </row>
    <row r="622" s="2" customFormat="1">
      <c r="A622" s="41"/>
      <c r="B622" s="42"/>
      <c r="C622" s="43"/>
      <c r="D622" s="233" t="s">
        <v>166</v>
      </c>
      <c r="E622" s="43"/>
      <c r="F622" s="234" t="s">
        <v>794</v>
      </c>
      <c r="G622" s="43"/>
      <c r="H622" s="43"/>
      <c r="I622" s="230"/>
      <c r="J622" s="43"/>
      <c r="K622" s="43"/>
      <c r="L622" s="47"/>
      <c r="M622" s="231"/>
      <c r="N622" s="232"/>
      <c r="O622" s="87"/>
      <c r="P622" s="87"/>
      <c r="Q622" s="87"/>
      <c r="R622" s="87"/>
      <c r="S622" s="87"/>
      <c r="T622" s="88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T622" s="20" t="s">
        <v>166</v>
      </c>
      <c r="AU622" s="20" t="s">
        <v>84</v>
      </c>
    </row>
    <row r="623" s="12" customFormat="1" ht="22.8" customHeight="1">
      <c r="A623" s="12"/>
      <c r="B623" s="199"/>
      <c r="C623" s="200"/>
      <c r="D623" s="201" t="s">
        <v>74</v>
      </c>
      <c r="E623" s="213" t="s">
        <v>795</v>
      </c>
      <c r="F623" s="213" t="s">
        <v>796</v>
      </c>
      <c r="G623" s="200"/>
      <c r="H623" s="200"/>
      <c r="I623" s="203"/>
      <c r="J623" s="214">
        <f>BK623</f>
        <v>0</v>
      </c>
      <c r="K623" s="200"/>
      <c r="L623" s="205"/>
      <c r="M623" s="206"/>
      <c r="N623" s="207"/>
      <c r="O623" s="207"/>
      <c r="P623" s="208">
        <f>SUM(P624:P635)</f>
        <v>0</v>
      </c>
      <c r="Q623" s="207"/>
      <c r="R623" s="208">
        <f>SUM(R624:R635)</f>
        <v>0</v>
      </c>
      <c r="S623" s="207"/>
      <c r="T623" s="209">
        <f>SUM(T624:T635)</f>
        <v>0</v>
      </c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R623" s="210" t="s">
        <v>187</v>
      </c>
      <c r="AT623" s="211" t="s">
        <v>74</v>
      </c>
      <c r="AU623" s="211" t="s">
        <v>82</v>
      </c>
      <c r="AY623" s="210" t="s">
        <v>152</v>
      </c>
      <c r="BK623" s="212">
        <f>SUM(BK624:BK635)</f>
        <v>0</v>
      </c>
    </row>
    <row r="624" s="2" customFormat="1" ht="16.5" customHeight="1">
      <c r="A624" s="41"/>
      <c r="B624" s="42"/>
      <c r="C624" s="215" t="s">
        <v>797</v>
      </c>
      <c r="D624" s="215" t="s">
        <v>156</v>
      </c>
      <c r="E624" s="216" t="s">
        <v>798</v>
      </c>
      <c r="F624" s="217" t="s">
        <v>796</v>
      </c>
      <c r="G624" s="218" t="s">
        <v>773</v>
      </c>
      <c r="H624" s="219">
        <v>1</v>
      </c>
      <c r="I624" s="220"/>
      <c r="J624" s="221">
        <f>ROUND(I624*H624,2)</f>
        <v>0</v>
      </c>
      <c r="K624" s="217" t="s">
        <v>160</v>
      </c>
      <c r="L624" s="47"/>
      <c r="M624" s="222" t="s">
        <v>19</v>
      </c>
      <c r="N624" s="223" t="s">
        <v>46</v>
      </c>
      <c r="O624" s="87"/>
      <c r="P624" s="224">
        <f>O624*H624</f>
        <v>0</v>
      </c>
      <c r="Q624" s="224">
        <v>0</v>
      </c>
      <c r="R624" s="224">
        <f>Q624*H624</f>
        <v>0</v>
      </c>
      <c r="S624" s="224">
        <v>0</v>
      </c>
      <c r="T624" s="225">
        <f>S624*H624</f>
        <v>0</v>
      </c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R624" s="226" t="s">
        <v>774</v>
      </c>
      <c r="AT624" s="226" t="s">
        <v>156</v>
      </c>
      <c r="AU624" s="226" t="s">
        <v>84</v>
      </c>
      <c r="AY624" s="20" t="s">
        <v>152</v>
      </c>
      <c r="BE624" s="227">
        <f>IF(N624="základní",J624,0)</f>
        <v>0</v>
      </c>
      <c r="BF624" s="227">
        <f>IF(N624="snížená",J624,0)</f>
        <v>0</v>
      </c>
      <c r="BG624" s="227">
        <f>IF(N624="zákl. přenesená",J624,0)</f>
        <v>0</v>
      </c>
      <c r="BH624" s="227">
        <f>IF(N624="sníž. přenesená",J624,0)</f>
        <v>0</v>
      </c>
      <c r="BI624" s="227">
        <f>IF(N624="nulová",J624,0)</f>
        <v>0</v>
      </c>
      <c r="BJ624" s="20" t="s">
        <v>82</v>
      </c>
      <c r="BK624" s="227">
        <f>ROUND(I624*H624,2)</f>
        <v>0</v>
      </c>
      <c r="BL624" s="20" t="s">
        <v>774</v>
      </c>
      <c r="BM624" s="226" t="s">
        <v>799</v>
      </c>
    </row>
    <row r="625" s="2" customFormat="1">
      <c r="A625" s="41"/>
      <c r="B625" s="42"/>
      <c r="C625" s="43"/>
      <c r="D625" s="228" t="s">
        <v>164</v>
      </c>
      <c r="E625" s="43"/>
      <c r="F625" s="229" t="s">
        <v>796</v>
      </c>
      <c r="G625" s="43"/>
      <c r="H625" s="43"/>
      <c r="I625" s="230"/>
      <c r="J625" s="43"/>
      <c r="K625" s="43"/>
      <c r="L625" s="47"/>
      <c r="M625" s="231"/>
      <c r="N625" s="232"/>
      <c r="O625" s="87"/>
      <c r="P625" s="87"/>
      <c r="Q625" s="87"/>
      <c r="R625" s="87"/>
      <c r="S625" s="87"/>
      <c r="T625" s="88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T625" s="20" t="s">
        <v>164</v>
      </c>
      <c r="AU625" s="20" t="s">
        <v>84</v>
      </c>
    </row>
    <row r="626" s="2" customFormat="1">
      <c r="A626" s="41"/>
      <c r="B626" s="42"/>
      <c r="C626" s="43"/>
      <c r="D626" s="233" t="s">
        <v>166</v>
      </c>
      <c r="E626" s="43"/>
      <c r="F626" s="234" t="s">
        <v>800</v>
      </c>
      <c r="G626" s="43"/>
      <c r="H626" s="43"/>
      <c r="I626" s="230"/>
      <c r="J626" s="43"/>
      <c r="K626" s="43"/>
      <c r="L626" s="47"/>
      <c r="M626" s="231"/>
      <c r="N626" s="232"/>
      <c r="O626" s="87"/>
      <c r="P626" s="87"/>
      <c r="Q626" s="87"/>
      <c r="R626" s="87"/>
      <c r="S626" s="87"/>
      <c r="T626" s="88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T626" s="20" t="s">
        <v>166</v>
      </c>
      <c r="AU626" s="20" t="s">
        <v>84</v>
      </c>
    </row>
    <row r="627" s="2" customFormat="1" ht="16.5" customHeight="1">
      <c r="A627" s="41"/>
      <c r="B627" s="42"/>
      <c r="C627" s="215" t="s">
        <v>801</v>
      </c>
      <c r="D627" s="215" t="s">
        <v>156</v>
      </c>
      <c r="E627" s="216" t="s">
        <v>802</v>
      </c>
      <c r="F627" s="217" t="s">
        <v>803</v>
      </c>
      <c r="G627" s="218" t="s">
        <v>773</v>
      </c>
      <c r="H627" s="219">
        <v>1</v>
      </c>
      <c r="I627" s="220"/>
      <c r="J627" s="221">
        <f>ROUND(I627*H627,2)</f>
        <v>0</v>
      </c>
      <c r="K627" s="217" t="s">
        <v>160</v>
      </c>
      <c r="L627" s="47"/>
      <c r="M627" s="222" t="s">
        <v>19</v>
      </c>
      <c r="N627" s="223" t="s">
        <v>46</v>
      </c>
      <c r="O627" s="87"/>
      <c r="P627" s="224">
        <f>O627*H627</f>
        <v>0</v>
      </c>
      <c r="Q627" s="224">
        <v>0</v>
      </c>
      <c r="R627" s="224">
        <f>Q627*H627</f>
        <v>0</v>
      </c>
      <c r="S627" s="224">
        <v>0</v>
      </c>
      <c r="T627" s="225">
        <f>S627*H627</f>
        <v>0</v>
      </c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R627" s="226" t="s">
        <v>774</v>
      </c>
      <c r="AT627" s="226" t="s">
        <v>156</v>
      </c>
      <c r="AU627" s="226" t="s">
        <v>84</v>
      </c>
      <c r="AY627" s="20" t="s">
        <v>152</v>
      </c>
      <c r="BE627" s="227">
        <f>IF(N627="základní",J627,0)</f>
        <v>0</v>
      </c>
      <c r="BF627" s="227">
        <f>IF(N627="snížená",J627,0)</f>
        <v>0</v>
      </c>
      <c r="BG627" s="227">
        <f>IF(N627="zákl. přenesená",J627,0)</f>
        <v>0</v>
      </c>
      <c r="BH627" s="227">
        <f>IF(N627="sníž. přenesená",J627,0)</f>
        <v>0</v>
      </c>
      <c r="BI627" s="227">
        <f>IF(N627="nulová",J627,0)</f>
        <v>0</v>
      </c>
      <c r="BJ627" s="20" t="s">
        <v>82</v>
      </c>
      <c r="BK627" s="227">
        <f>ROUND(I627*H627,2)</f>
        <v>0</v>
      </c>
      <c r="BL627" s="20" t="s">
        <v>774</v>
      </c>
      <c r="BM627" s="226" t="s">
        <v>804</v>
      </c>
    </row>
    <row r="628" s="2" customFormat="1">
      <c r="A628" s="41"/>
      <c r="B628" s="42"/>
      <c r="C628" s="43"/>
      <c r="D628" s="228" t="s">
        <v>164</v>
      </c>
      <c r="E628" s="43"/>
      <c r="F628" s="229" t="s">
        <v>803</v>
      </c>
      <c r="G628" s="43"/>
      <c r="H628" s="43"/>
      <c r="I628" s="230"/>
      <c r="J628" s="43"/>
      <c r="K628" s="43"/>
      <c r="L628" s="47"/>
      <c r="M628" s="231"/>
      <c r="N628" s="232"/>
      <c r="O628" s="87"/>
      <c r="P628" s="87"/>
      <c r="Q628" s="87"/>
      <c r="R628" s="87"/>
      <c r="S628" s="87"/>
      <c r="T628" s="88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T628" s="20" t="s">
        <v>164</v>
      </c>
      <c r="AU628" s="20" t="s">
        <v>84</v>
      </c>
    </row>
    <row r="629" s="2" customFormat="1">
      <c r="A629" s="41"/>
      <c r="B629" s="42"/>
      <c r="C629" s="43"/>
      <c r="D629" s="233" t="s">
        <v>166</v>
      </c>
      <c r="E629" s="43"/>
      <c r="F629" s="234" t="s">
        <v>805</v>
      </c>
      <c r="G629" s="43"/>
      <c r="H629" s="43"/>
      <c r="I629" s="230"/>
      <c r="J629" s="43"/>
      <c r="K629" s="43"/>
      <c r="L629" s="47"/>
      <c r="M629" s="231"/>
      <c r="N629" s="232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166</v>
      </c>
      <c r="AU629" s="20" t="s">
        <v>84</v>
      </c>
    </row>
    <row r="630" s="2" customFormat="1" ht="16.5" customHeight="1">
      <c r="A630" s="41"/>
      <c r="B630" s="42"/>
      <c r="C630" s="215" t="s">
        <v>806</v>
      </c>
      <c r="D630" s="215" t="s">
        <v>156</v>
      </c>
      <c r="E630" s="216" t="s">
        <v>807</v>
      </c>
      <c r="F630" s="217" t="s">
        <v>808</v>
      </c>
      <c r="G630" s="218" t="s">
        <v>773</v>
      </c>
      <c r="H630" s="219">
        <v>1</v>
      </c>
      <c r="I630" s="220"/>
      <c r="J630" s="221">
        <f>ROUND(I630*H630,2)</f>
        <v>0</v>
      </c>
      <c r="K630" s="217" t="s">
        <v>160</v>
      </c>
      <c r="L630" s="47"/>
      <c r="M630" s="222" t="s">
        <v>19</v>
      </c>
      <c r="N630" s="223" t="s">
        <v>46</v>
      </c>
      <c r="O630" s="87"/>
      <c r="P630" s="224">
        <f>O630*H630</f>
        <v>0</v>
      </c>
      <c r="Q630" s="224">
        <v>0</v>
      </c>
      <c r="R630" s="224">
        <f>Q630*H630</f>
        <v>0</v>
      </c>
      <c r="S630" s="224">
        <v>0</v>
      </c>
      <c r="T630" s="225">
        <f>S630*H630</f>
        <v>0</v>
      </c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R630" s="226" t="s">
        <v>774</v>
      </c>
      <c r="AT630" s="226" t="s">
        <v>156</v>
      </c>
      <c r="AU630" s="226" t="s">
        <v>84</v>
      </c>
      <c r="AY630" s="20" t="s">
        <v>152</v>
      </c>
      <c r="BE630" s="227">
        <f>IF(N630="základní",J630,0)</f>
        <v>0</v>
      </c>
      <c r="BF630" s="227">
        <f>IF(N630="snížená",J630,0)</f>
        <v>0</v>
      </c>
      <c r="BG630" s="227">
        <f>IF(N630="zákl. přenesená",J630,0)</f>
        <v>0</v>
      </c>
      <c r="BH630" s="227">
        <f>IF(N630="sníž. přenesená",J630,0)</f>
        <v>0</v>
      </c>
      <c r="BI630" s="227">
        <f>IF(N630="nulová",J630,0)</f>
        <v>0</v>
      </c>
      <c r="BJ630" s="20" t="s">
        <v>82</v>
      </c>
      <c r="BK630" s="227">
        <f>ROUND(I630*H630,2)</f>
        <v>0</v>
      </c>
      <c r="BL630" s="20" t="s">
        <v>774</v>
      </c>
      <c r="BM630" s="226" t="s">
        <v>809</v>
      </c>
    </row>
    <row r="631" s="2" customFormat="1">
      <c r="A631" s="41"/>
      <c r="B631" s="42"/>
      <c r="C631" s="43"/>
      <c r="D631" s="228" t="s">
        <v>164</v>
      </c>
      <c r="E631" s="43"/>
      <c r="F631" s="229" t="s">
        <v>808</v>
      </c>
      <c r="G631" s="43"/>
      <c r="H631" s="43"/>
      <c r="I631" s="230"/>
      <c r="J631" s="43"/>
      <c r="K631" s="43"/>
      <c r="L631" s="47"/>
      <c r="M631" s="231"/>
      <c r="N631" s="232"/>
      <c r="O631" s="87"/>
      <c r="P631" s="87"/>
      <c r="Q631" s="87"/>
      <c r="R631" s="87"/>
      <c r="S631" s="87"/>
      <c r="T631" s="88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T631" s="20" t="s">
        <v>164</v>
      </c>
      <c r="AU631" s="20" t="s">
        <v>84</v>
      </c>
    </row>
    <row r="632" s="2" customFormat="1">
      <c r="A632" s="41"/>
      <c r="B632" s="42"/>
      <c r="C632" s="43"/>
      <c r="D632" s="233" t="s">
        <v>166</v>
      </c>
      <c r="E632" s="43"/>
      <c r="F632" s="234" t="s">
        <v>810</v>
      </c>
      <c r="G632" s="43"/>
      <c r="H632" s="43"/>
      <c r="I632" s="230"/>
      <c r="J632" s="43"/>
      <c r="K632" s="43"/>
      <c r="L632" s="47"/>
      <c r="M632" s="231"/>
      <c r="N632" s="232"/>
      <c r="O632" s="87"/>
      <c r="P632" s="87"/>
      <c r="Q632" s="87"/>
      <c r="R632" s="87"/>
      <c r="S632" s="87"/>
      <c r="T632" s="88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T632" s="20" t="s">
        <v>166</v>
      </c>
      <c r="AU632" s="20" t="s">
        <v>84</v>
      </c>
    </row>
    <row r="633" s="2" customFormat="1" ht="16.5" customHeight="1">
      <c r="A633" s="41"/>
      <c r="B633" s="42"/>
      <c r="C633" s="215" t="s">
        <v>811</v>
      </c>
      <c r="D633" s="215" t="s">
        <v>156</v>
      </c>
      <c r="E633" s="216" t="s">
        <v>812</v>
      </c>
      <c r="F633" s="217" t="s">
        <v>813</v>
      </c>
      <c r="G633" s="218" t="s">
        <v>773</v>
      </c>
      <c r="H633" s="219">
        <v>1</v>
      </c>
      <c r="I633" s="220"/>
      <c r="J633" s="221">
        <f>ROUND(I633*H633,2)</f>
        <v>0</v>
      </c>
      <c r="K633" s="217" t="s">
        <v>160</v>
      </c>
      <c r="L633" s="47"/>
      <c r="M633" s="222" t="s">
        <v>19</v>
      </c>
      <c r="N633" s="223" t="s">
        <v>46</v>
      </c>
      <c r="O633" s="87"/>
      <c r="P633" s="224">
        <f>O633*H633</f>
        <v>0</v>
      </c>
      <c r="Q633" s="224">
        <v>0</v>
      </c>
      <c r="R633" s="224">
        <f>Q633*H633</f>
        <v>0</v>
      </c>
      <c r="S633" s="224">
        <v>0</v>
      </c>
      <c r="T633" s="225">
        <f>S633*H633</f>
        <v>0</v>
      </c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R633" s="226" t="s">
        <v>774</v>
      </c>
      <c r="AT633" s="226" t="s">
        <v>156</v>
      </c>
      <c r="AU633" s="226" t="s">
        <v>84</v>
      </c>
      <c r="AY633" s="20" t="s">
        <v>152</v>
      </c>
      <c r="BE633" s="227">
        <f>IF(N633="základní",J633,0)</f>
        <v>0</v>
      </c>
      <c r="BF633" s="227">
        <f>IF(N633="snížená",J633,0)</f>
        <v>0</v>
      </c>
      <c r="BG633" s="227">
        <f>IF(N633="zákl. přenesená",J633,0)</f>
        <v>0</v>
      </c>
      <c r="BH633" s="227">
        <f>IF(N633="sníž. přenesená",J633,0)</f>
        <v>0</v>
      </c>
      <c r="BI633" s="227">
        <f>IF(N633="nulová",J633,0)</f>
        <v>0</v>
      </c>
      <c r="BJ633" s="20" t="s">
        <v>82</v>
      </c>
      <c r="BK633" s="227">
        <f>ROUND(I633*H633,2)</f>
        <v>0</v>
      </c>
      <c r="BL633" s="20" t="s">
        <v>774</v>
      </c>
      <c r="BM633" s="226" t="s">
        <v>814</v>
      </c>
    </row>
    <row r="634" s="2" customFormat="1">
      <c r="A634" s="41"/>
      <c r="B634" s="42"/>
      <c r="C634" s="43"/>
      <c r="D634" s="228" t="s">
        <v>164</v>
      </c>
      <c r="E634" s="43"/>
      <c r="F634" s="229" t="s">
        <v>813</v>
      </c>
      <c r="G634" s="43"/>
      <c r="H634" s="43"/>
      <c r="I634" s="230"/>
      <c r="J634" s="43"/>
      <c r="K634" s="43"/>
      <c r="L634" s="47"/>
      <c r="M634" s="231"/>
      <c r="N634" s="232"/>
      <c r="O634" s="87"/>
      <c r="P634" s="87"/>
      <c r="Q634" s="87"/>
      <c r="R634" s="87"/>
      <c r="S634" s="87"/>
      <c r="T634" s="88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T634" s="20" t="s">
        <v>164</v>
      </c>
      <c r="AU634" s="20" t="s">
        <v>84</v>
      </c>
    </row>
    <row r="635" s="2" customFormat="1">
      <c r="A635" s="41"/>
      <c r="B635" s="42"/>
      <c r="C635" s="43"/>
      <c r="D635" s="233" t="s">
        <v>166</v>
      </c>
      <c r="E635" s="43"/>
      <c r="F635" s="234" t="s">
        <v>815</v>
      </c>
      <c r="G635" s="43"/>
      <c r="H635" s="43"/>
      <c r="I635" s="230"/>
      <c r="J635" s="43"/>
      <c r="K635" s="43"/>
      <c r="L635" s="47"/>
      <c r="M635" s="231"/>
      <c r="N635" s="232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166</v>
      </c>
      <c r="AU635" s="20" t="s">
        <v>84</v>
      </c>
    </row>
    <row r="636" s="12" customFormat="1" ht="22.8" customHeight="1">
      <c r="A636" s="12"/>
      <c r="B636" s="199"/>
      <c r="C636" s="200"/>
      <c r="D636" s="201" t="s">
        <v>74</v>
      </c>
      <c r="E636" s="213" t="s">
        <v>816</v>
      </c>
      <c r="F636" s="213" t="s">
        <v>817</v>
      </c>
      <c r="G636" s="200"/>
      <c r="H636" s="200"/>
      <c r="I636" s="203"/>
      <c r="J636" s="214">
        <f>BK636</f>
        <v>0</v>
      </c>
      <c r="K636" s="200"/>
      <c r="L636" s="205"/>
      <c r="M636" s="206"/>
      <c r="N636" s="207"/>
      <c r="O636" s="207"/>
      <c r="P636" s="208">
        <f>SUM(P637:P642)</f>
        <v>0</v>
      </c>
      <c r="Q636" s="207"/>
      <c r="R636" s="208">
        <f>SUM(R637:R642)</f>
        <v>0</v>
      </c>
      <c r="S636" s="207"/>
      <c r="T636" s="209">
        <f>SUM(T637:T642)</f>
        <v>0</v>
      </c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R636" s="210" t="s">
        <v>187</v>
      </c>
      <c r="AT636" s="211" t="s">
        <v>74</v>
      </c>
      <c r="AU636" s="211" t="s">
        <v>82</v>
      </c>
      <c r="AY636" s="210" t="s">
        <v>152</v>
      </c>
      <c r="BK636" s="212">
        <f>SUM(BK637:BK642)</f>
        <v>0</v>
      </c>
    </row>
    <row r="637" s="2" customFormat="1" ht="16.5" customHeight="1">
      <c r="A637" s="41"/>
      <c r="B637" s="42"/>
      <c r="C637" s="215" t="s">
        <v>818</v>
      </c>
      <c r="D637" s="215" t="s">
        <v>156</v>
      </c>
      <c r="E637" s="216" t="s">
        <v>819</v>
      </c>
      <c r="F637" s="217" t="s">
        <v>820</v>
      </c>
      <c r="G637" s="218" t="s">
        <v>773</v>
      </c>
      <c r="H637" s="219">
        <v>1</v>
      </c>
      <c r="I637" s="220"/>
      <c r="J637" s="221">
        <f>ROUND(I637*H637,2)</f>
        <v>0</v>
      </c>
      <c r="K637" s="217" t="s">
        <v>160</v>
      </c>
      <c r="L637" s="47"/>
      <c r="M637" s="222" t="s">
        <v>19</v>
      </c>
      <c r="N637" s="223" t="s">
        <v>46</v>
      </c>
      <c r="O637" s="87"/>
      <c r="P637" s="224">
        <f>O637*H637</f>
        <v>0</v>
      </c>
      <c r="Q637" s="224">
        <v>0</v>
      </c>
      <c r="R637" s="224">
        <f>Q637*H637</f>
        <v>0</v>
      </c>
      <c r="S637" s="224">
        <v>0</v>
      </c>
      <c r="T637" s="225">
        <f>S637*H637</f>
        <v>0</v>
      </c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R637" s="226" t="s">
        <v>774</v>
      </c>
      <c r="AT637" s="226" t="s">
        <v>156</v>
      </c>
      <c r="AU637" s="226" t="s">
        <v>84</v>
      </c>
      <c r="AY637" s="20" t="s">
        <v>152</v>
      </c>
      <c r="BE637" s="227">
        <f>IF(N637="základní",J637,0)</f>
        <v>0</v>
      </c>
      <c r="BF637" s="227">
        <f>IF(N637="snížená",J637,0)</f>
        <v>0</v>
      </c>
      <c r="BG637" s="227">
        <f>IF(N637="zákl. přenesená",J637,0)</f>
        <v>0</v>
      </c>
      <c r="BH637" s="227">
        <f>IF(N637="sníž. přenesená",J637,0)</f>
        <v>0</v>
      </c>
      <c r="BI637" s="227">
        <f>IF(N637="nulová",J637,0)</f>
        <v>0</v>
      </c>
      <c r="BJ637" s="20" t="s">
        <v>82</v>
      </c>
      <c r="BK637" s="227">
        <f>ROUND(I637*H637,2)</f>
        <v>0</v>
      </c>
      <c r="BL637" s="20" t="s">
        <v>774</v>
      </c>
      <c r="BM637" s="226" t="s">
        <v>821</v>
      </c>
    </row>
    <row r="638" s="2" customFormat="1">
      <c r="A638" s="41"/>
      <c r="B638" s="42"/>
      <c r="C638" s="43"/>
      <c r="D638" s="228" t="s">
        <v>164</v>
      </c>
      <c r="E638" s="43"/>
      <c r="F638" s="229" t="s">
        <v>820</v>
      </c>
      <c r="G638" s="43"/>
      <c r="H638" s="43"/>
      <c r="I638" s="230"/>
      <c r="J638" s="43"/>
      <c r="K638" s="43"/>
      <c r="L638" s="47"/>
      <c r="M638" s="231"/>
      <c r="N638" s="232"/>
      <c r="O638" s="87"/>
      <c r="P638" s="87"/>
      <c r="Q638" s="87"/>
      <c r="R638" s="87"/>
      <c r="S638" s="87"/>
      <c r="T638" s="88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T638" s="20" t="s">
        <v>164</v>
      </c>
      <c r="AU638" s="20" t="s">
        <v>84</v>
      </c>
    </row>
    <row r="639" s="2" customFormat="1">
      <c r="A639" s="41"/>
      <c r="B639" s="42"/>
      <c r="C639" s="43"/>
      <c r="D639" s="233" t="s">
        <v>166</v>
      </c>
      <c r="E639" s="43"/>
      <c r="F639" s="234" t="s">
        <v>822</v>
      </c>
      <c r="G639" s="43"/>
      <c r="H639" s="43"/>
      <c r="I639" s="230"/>
      <c r="J639" s="43"/>
      <c r="K639" s="43"/>
      <c r="L639" s="47"/>
      <c r="M639" s="231"/>
      <c r="N639" s="232"/>
      <c r="O639" s="87"/>
      <c r="P639" s="87"/>
      <c r="Q639" s="87"/>
      <c r="R639" s="87"/>
      <c r="S639" s="87"/>
      <c r="T639" s="88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T639" s="20" t="s">
        <v>166</v>
      </c>
      <c r="AU639" s="20" t="s">
        <v>84</v>
      </c>
    </row>
    <row r="640" s="2" customFormat="1" ht="16.5" customHeight="1">
      <c r="A640" s="41"/>
      <c r="B640" s="42"/>
      <c r="C640" s="215" t="s">
        <v>823</v>
      </c>
      <c r="D640" s="215" t="s">
        <v>156</v>
      </c>
      <c r="E640" s="216" t="s">
        <v>824</v>
      </c>
      <c r="F640" s="217" t="s">
        <v>825</v>
      </c>
      <c r="G640" s="218" t="s">
        <v>773</v>
      </c>
      <c r="H640" s="219">
        <v>5</v>
      </c>
      <c r="I640" s="220"/>
      <c r="J640" s="221">
        <f>ROUND(I640*H640,2)</f>
        <v>0</v>
      </c>
      <c r="K640" s="217" t="s">
        <v>160</v>
      </c>
      <c r="L640" s="47"/>
      <c r="M640" s="222" t="s">
        <v>19</v>
      </c>
      <c r="N640" s="223" t="s">
        <v>46</v>
      </c>
      <c r="O640" s="87"/>
      <c r="P640" s="224">
        <f>O640*H640</f>
        <v>0</v>
      </c>
      <c r="Q640" s="224">
        <v>0</v>
      </c>
      <c r="R640" s="224">
        <f>Q640*H640</f>
        <v>0</v>
      </c>
      <c r="S640" s="224">
        <v>0</v>
      </c>
      <c r="T640" s="225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26" t="s">
        <v>774</v>
      </c>
      <c r="AT640" s="226" t="s">
        <v>156</v>
      </c>
      <c r="AU640" s="226" t="s">
        <v>84</v>
      </c>
      <c r="AY640" s="20" t="s">
        <v>152</v>
      </c>
      <c r="BE640" s="227">
        <f>IF(N640="základní",J640,0)</f>
        <v>0</v>
      </c>
      <c r="BF640" s="227">
        <f>IF(N640="snížená",J640,0)</f>
        <v>0</v>
      </c>
      <c r="BG640" s="227">
        <f>IF(N640="zákl. přenesená",J640,0)</f>
        <v>0</v>
      </c>
      <c r="BH640" s="227">
        <f>IF(N640="sníž. přenesená",J640,0)</f>
        <v>0</v>
      </c>
      <c r="BI640" s="227">
        <f>IF(N640="nulová",J640,0)</f>
        <v>0</v>
      </c>
      <c r="BJ640" s="20" t="s">
        <v>82</v>
      </c>
      <c r="BK640" s="227">
        <f>ROUND(I640*H640,2)</f>
        <v>0</v>
      </c>
      <c r="BL640" s="20" t="s">
        <v>774</v>
      </c>
      <c r="BM640" s="226" t="s">
        <v>826</v>
      </c>
    </row>
    <row r="641" s="2" customFormat="1">
      <c r="A641" s="41"/>
      <c r="B641" s="42"/>
      <c r="C641" s="43"/>
      <c r="D641" s="228" t="s">
        <v>164</v>
      </c>
      <c r="E641" s="43"/>
      <c r="F641" s="229" t="s">
        <v>825</v>
      </c>
      <c r="G641" s="43"/>
      <c r="H641" s="43"/>
      <c r="I641" s="230"/>
      <c r="J641" s="43"/>
      <c r="K641" s="43"/>
      <c r="L641" s="47"/>
      <c r="M641" s="231"/>
      <c r="N641" s="232"/>
      <c r="O641" s="87"/>
      <c r="P641" s="87"/>
      <c r="Q641" s="87"/>
      <c r="R641" s="87"/>
      <c r="S641" s="87"/>
      <c r="T641" s="88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T641" s="20" t="s">
        <v>164</v>
      </c>
      <c r="AU641" s="20" t="s">
        <v>84</v>
      </c>
    </row>
    <row r="642" s="2" customFormat="1">
      <c r="A642" s="41"/>
      <c r="B642" s="42"/>
      <c r="C642" s="43"/>
      <c r="D642" s="233" t="s">
        <v>166</v>
      </c>
      <c r="E642" s="43"/>
      <c r="F642" s="234" t="s">
        <v>827</v>
      </c>
      <c r="G642" s="43"/>
      <c r="H642" s="43"/>
      <c r="I642" s="230"/>
      <c r="J642" s="43"/>
      <c r="K642" s="43"/>
      <c r="L642" s="47"/>
      <c r="M642" s="231"/>
      <c r="N642" s="232"/>
      <c r="O642" s="87"/>
      <c r="P642" s="87"/>
      <c r="Q642" s="87"/>
      <c r="R642" s="87"/>
      <c r="S642" s="87"/>
      <c r="T642" s="88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T642" s="20" t="s">
        <v>166</v>
      </c>
      <c r="AU642" s="20" t="s">
        <v>84</v>
      </c>
    </row>
    <row r="643" s="12" customFormat="1" ht="22.8" customHeight="1">
      <c r="A643" s="12"/>
      <c r="B643" s="199"/>
      <c r="C643" s="200"/>
      <c r="D643" s="201" t="s">
        <v>74</v>
      </c>
      <c r="E643" s="213" t="s">
        <v>828</v>
      </c>
      <c r="F643" s="213" t="s">
        <v>829</v>
      </c>
      <c r="G643" s="200"/>
      <c r="H643" s="200"/>
      <c r="I643" s="203"/>
      <c r="J643" s="214">
        <f>BK643</f>
        <v>0</v>
      </c>
      <c r="K643" s="200"/>
      <c r="L643" s="205"/>
      <c r="M643" s="206"/>
      <c r="N643" s="207"/>
      <c r="O643" s="207"/>
      <c r="P643" s="208">
        <f>SUM(P644:P646)</f>
        <v>0</v>
      </c>
      <c r="Q643" s="207"/>
      <c r="R643" s="208">
        <f>SUM(R644:R646)</f>
        <v>0</v>
      </c>
      <c r="S643" s="207"/>
      <c r="T643" s="209">
        <f>SUM(T644:T646)</f>
        <v>0</v>
      </c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R643" s="210" t="s">
        <v>187</v>
      </c>
      <c r="AT643" s="211" t="s">
        <v>74</v>
      </c>
      <c r="AU643" s="211" t="s">
        <v>82</v>
      </c>
      <c r="AY643" s="210" t="s">
        <v>152</v>
      </c>
      <c r="BK643" s="212">
        <f>SUM(BK644:BK646)</f>
        <v>0</v>
      </c>
    </row>
    <row r="644" s="2" customFormat="1" ht="16.5" customHeight="1">
      <c r="A644" s="41"/>
      <c r="B644" s="42"/>
      <c r="C644" s="215" t="s">
        <v>79</v>
      </c>
      <c r="D644" s="215" t="s">
        <v>156</v>
      </c>
      <c r="E644" s="216" t="s">
        <v>830</v>
      </c>
      <c r="F644" s="217" t="s">
        <v>829</v>
      </c>
      <c r="G644" s="218" t="s">
        <v>773</v>
      </c>
      <c r="H644" s="219">
        <v>1</v>
      </c>
      <c r="I644" s="220"/>
      <c r="J644" s="221">
        <f>ROUND(I644*H644,2)</f>
        <v>0</v>
      </c>
      <c r="K644" s="217" t="s">
        <v>160</v>
      </c>
      <c r="L644" s="47"/>
      <c r="M644" s="222" t="s">
        <v>19</v>
      </c>
      <c r="N644" s="223" t="s">
        <v>46</v>
      </c>
      <c r="O644" s="87"/>
      <c r="P644" s="224">
        <f>O644*H644</f>
        <v>0</v>
      </c>
      <c r="Q644" s="224">
        <v>0</v>
      </c>
      <c r="R644" s="224">
        <f>Q644*H644</f>
        <v>0</v>
      </c>
      <c r="S644" s="224">
        <v>0</v>
      </c>
      <c r="T644" s="225">
        <f>S644*H644</f>
        <v>0</v>
      </c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R644" s="226" t="s">
        <v>774</v>
      </c>
      <c r="AT644" s="226" t="s">
        <v>156</v>
      </c>
      <c r="AU644" s="226" t="s">
        <v>84</v>
      </c>
      <c r="AY644" s="20" t="s">
        <v>152</v>
      </c>
      <c r="BE644" s="227">
        <f>IF(N644="základní",J644,0)</f>
        <v>0</v>
      </c>
      <c r="BF644" s="227">
        <f>IF(N644="snížená",J644,0)</f>
        <v>0</v>
      </c>
      <c r="BG644" s="227">
        <f>IF(N644="zákl. přenesená",J644,0)</f>
        <v>0</v>
      </c>
      <c r="BH644" s="227">
        <f>IF(N644="sníž. přenesená",J644,0)</f>
        <v>0</v>
      </c>
      <c r="BI644" s="227">
        <f>IF(N644="nulová",J644,0)</f>
        <v>0</v>
      </c>
      <c r="BJ644" s="20" t="s">
        <v>82</v>
      </c>
      <c r="BK644" s="227">
        <f>ROUND(I644*H644,2)</f>
        <v>0</v>
      </c>
      <c r="BL644" s="20" t="s">
        <v>774</v>
      </c>
      <c r="BM644" s="226" t="s">
        <v>831</v>
      </c>
    </row>
    <row r="645" s="2" customFormat="1">
      <c r="A645" s="41"/>
      <c r="B645" s="42"/>
      <c r="C645" s="43"/>
      <c r="D645" s="228" t="s">
        <v>164</v>
      </c>
      <c r="E645" s="43"/>
      <c r="F645" s="229" t="s">
        <v>829</v>
      </c>
      <c r="G645" s="43"/>
      <c r="H645" s="43"/>
      <c r="I645" s="230"/>
      <c r="J645" s="43"/>
      <c r="K645" s="43"/>
      <c r="L645" s="47"/>
      <c r="M645" s="231"/>
      <c r="N645" s="232"/>
      <c r="O645" s="87"/>
      <c r="P645" s="87"/>
      <c r="Q645" s="87"/>
      <c r="R645" s="87"/>
      <c r="S645" s="87"/>
      <c r="T645" s="88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T645" s="20" t="s">
        <v>164</v>
      </c>
      <c r="AU645" s="20" t="s">
        <v>84</v>
      </c>
    </row>
    <row r="646" s="2" customFormat="1">
      <c r="A646" s="41"/>
      <c r="B646" s="42"/>
      <c r="C646" s="43"/>
      <c r="D646" s="233" t="s">
        <v>166</v>
      </c>
      <c r="E646" s="43"/>
      <c r="F646" s="234" t="s">
        <v>832</v>
      </c>
      <c r="G646" s="43"/>
      <c r="H646" s="43"/>
      <c r="I646" s="230"/>
      <c r="J646" s="43"/>
      <c r="K646" s="43"/>
      <c r="L646" s="47"/>
      <c r="M646" s="289"/>
      <c r="N646" s="290"/>
      <c r="O646" s="291"/>
      <c r="P646" s="291"/>
      <c r="Q646" s="291"/>
      <c r="R646" s="291"/>
      <c r="S646" s="291"/>
      <c r="T646" s="292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T646" s="20" t="s">
        <v>166</v>
      </c>
      <c r="AU646" s="20" t="s">
        <v>84</v>
      </c>
    </row>
    <row r="647" s="2" customFormat="1" ht="6.96" customHeight="1">
      <c r="A647" s="41"/>
      <c r="B647" s="62"/>
      <c r="C647" s="63"/>
      <c r="D647" s="63"/>
      <c r="E647" s="63"/>
      <c r="F647" s="63"/>
      <c r="G647" s="63"/>
      <c r="H647" s="63"/>
      <c r="I647" s="63"/>
      <c r="J647" s="63"/>
      <c r="K647" s="63"/>
      <c r="L647" s="47"/>
      <c r="M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</row>
  </sheetData>
  <sheetProtection sheet="1" autoFilter="0" formatColumns="0" formatRows="0" objects="1" scenarios="1" spinCount="100000" saltValue="miqUIkFVgqqkL9sxWLnHIPExY6NHBGoSyVDkxtOphNS8fTZBm/08OOoStukMJmw75f+xUWb5JMh98YwzFJmMtQ==" hashValue="VyOvjOg1t1NkGAcqNuqlyIxIED5TWtNtS3p0ZfhqnoYFuWR3NlZ0IYE02NhQK+K6M+wKJyXVdwTyeeiCvEImUg==" algorithmName="SHA-512" password="C71F"/>
  <autoFilter ref="C116:K64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105:H105"/>
    <mergeCell ref="E107:H107"/>
    <mergeCell ref="E109:H109"/>
    <mergeCell ref="L2:V2"/>
  </mergeCells>
  <hyperlinks>
    <hyperlink ref="F123" r:id="rId1" display="https://podminky.urs.cz/item/CS_URS_2024_01/938909612"/>
    <hyperlink ref="F127" r:id="rId2" display="https://podminky.urs.cz/item/CS_URS_2024_01/997221551"/>
    <hyperlink ref="F130" r:id="rId3" display="https://podminky.urs.cz/item/CS_URS_2024_01/997221559"/>
    <hyperlink ref="F134" r:id="rId4" display="https://podminky.urs.cz/item/CS_URS_2024_01/997221611"/>
    <hyperlink ref="F137" r:id="rId5" display="https://podminky.urs.cz/item/CS_URS_2024_01/997221875"/>
    <hyperlink ref="F141" r:id="rId6" display="https://podminky.urs.cz/item/CS_URS_2024_01/113106123"/>
    <hyperlink ref="F147" r:id="rId7" display="https://podminky.urs.cz/item/CS_URS_2024_01/113107132"/>
    <hyperlink ref="F153" r:id="rId8" display="https://podminky.urs.cz/item/CS_URS_2024_01/113202111"/>
    <hyperlink ref="F158" r:id="rId9" display="https://podminky.urs.cz/item/CS_URS_2024_01/997221571"/>
    <hyperlink ref="F161" r:id="rId10" display="https://podminky.urs.cz/item/CS_URS_2024_01/997221579"/>
    <hyperlink ref="F165" r:id="rId11" display="https://podminky.urs.cz/item/CS_URS_2024_01/997221612"/>
    <hyperlink ref="F168" r:id="rId12" display="https://podminky.urs.cz/item/CS_URS_2024_01/997221861"/>
    <hyperlink ref="F172" r:id="rId13" display="https://podminky.urs.cz/item/CS_URS_2024_01/113107142"/>
    <hyperlink ref="F177" r:id="rId14" display="https://podminky.urs.cz/item/CS_URS_2024_01/113154364"/>
    <hyperlink ref="F182" r:id="rId15" display="https://podminky.urs.cz/item/CS_URS_2024_01/997221551"/>
    <hyperlink ref="F185" r:id="rId16" display="https://podminky.urs.cz/item/CS_URS_2024_01/997221559"/>
    <hyperlink ref="F189" r:id="rId17" display="https://podminky.urs.cz/item/CS_URS_2024_01/997221611"/>
    <hyperlink ref="F192" r:id="rId18" display="https://podminky.urs.cz/item/CS_URS_2024_01/997221875"/>
    <hyperlink ref="F196" r:id="rId19" display="https://podminky.urs.cz/item/CS_URS_2024_01/121151103"/>
    <hyperlink ref="F201" r:id="rId20" display="https://podminky.urs.cz/item/CS_URS_2024_01/122252203"/>
    <hyperlink ref="F207" r:id="rId21" display="https://podminky.urs.cz/item/CS_URS_2024_01/122252203"/>
    <hyperlink ref="F221" r:id="rId22" display="https://podminky.urs.cz/item/CS_URS_2024_01/132251102"/>
    <hyperlink ref="F226" r:id="rId23" display="https://podminky.urs.cz/item/CS_URS_2024_01/162351103"/>
    <hyperlink ref="F232" r:id="rId24" display="https://podminky.urs.cz/item/CS_URS_2024_01/162351104"/>
    <hyperlink ref="F245" r:id="rId25" display="https://podminky.urs.cz/item/CS_URS_2024_01/162751119"/>
    <hyperlink ref="F259" r:id="rId26" display="https://podminky.urs.cz/item/CS_URS_2024_01/167111101"/>
    <hyperlink ref="F270" r:id="rId27" display="https://podminky.urs.cz/item/CS_URS_2024_01/171201231"/>
    <hyperlink ref="F284" r:id="rId28" display="https://podminky.urs.cz/item/CS_URS_2024_01/171251201"/>
    <hyperlink ref="F296" r:id="rId29" display="https://podminky.urs.cz/item/CS_URS_2024_01/111211211"/>
    <hyperlink ref="F301" r:id="rId30" display="https://podminky.urs.cz/item/CS_URS_2024_01/111251101"/>
    <hyperlink ref="F306" r:id="rId31" display="https://podminky.urs.cz/item/CS_URS_2024_01/112111111"/>
    <hyperlink ref="F311" r:id="rId32" display="https://podminky.urs.cz/item/CS_URS_2024_01/112211111"/>
    <hyperlink ref="F317" r:id="rId33" display="https://podminky.urs.cz/item/CS_URS_2024_01/162351103"/>
    <hyperlink ref="F323" r:id="rId34" display="https://podminky.urs.cz/item/CS_URS_2024_01/167151101"/>
    <hyperlink ref="F329" r:id="rId35" display="https://podminky.urs.cz/item/CS_URS_2024_01/171152112"/>
    <hyperlink ref="F333" r:id="rId36" display="https://podminky.urs.cz/item/CS_URS_2024_01/174211101"/>
    <hyperlink ref="F338" r:id="rId37" display="https://podminky.urs.cz/item/CS_URS_2024_01/181152302"/>
    <hyperlink ref="F357" r:id="rId38" display="https://podminky.urs.cz/item/CS_URS_2024_01/182112121"/>
    <hyperlink ref="F362" r:id="rId39" display="https://podminky.urs.cz/item/CS_URS_2024_01/181311103"/>
    <hyperlink ref="F369" r:id="rId40" display="https://podminky.urs.cz/item/CS_URS_2024_01/181411131"/>
    <hyperlink ref="F376" r:id="rId41" display="https://podminky.urs.cz/item/CS_URS_2024_01/181912111"/>
    <hyperlink ref="F380" r:id="rId42" display="https://podminky.urs.cz/item/CS_URS_2024_01/184853511"/>
    <hyperlink ref="F386" r:id="rId43" display="https://podminky.urs.cz/item/CS_URS_2024_01/212752411"/>
    <hyperlink ref="F393" r:id="rId44" display="https://podminky.urs.cz/item/CS_URS_2024_01/564851011"/>
    <hyperlink ref="F398" r:id="rId45" display="https://podminky.urs.cz/item/CS_URS_2024_01/564851011"/>
    <hyperlink ref="F403" r:id="rId46" display="https://podminky.urs.cz/item/CS_URS_2024_01/564851011"/>
    <hyperlink ref="F416" r:id="rId47" display="https://podminky.urs.cz/item/CS_URS_2024_01/566201111"/>
    <hyperlink ref="F421" r:id="rId48" display="https://podminky.urs.cz/item/CS_URS_2024_01/567551111"/>
    <hyperlink ref="F426" r:id="rId49" display="https://podminky.urs.cz/item/CS_URS_2024_01/567553111"/>
    <hyperlink ref="F434" r:id="rId50" display="https://podminky.urs.cz/item/CS_URS_2024_01/567553111"/>
    <hyperlink ref="F443" r:id="rId51" display="https://podminky.urs.cz/item/CS_URS_2024_01/573231106"/>
    <hyperlink ref="F448" r:id="rId52" display="https://podminky.urs.cz/item/CS_URS_2024_01/577154111"/>
    <hyperlink ref="F454" r:id="rId53" display="https://podminky.urs.cz/item/CS_URS_2024_01/596211111"/>
    <hyperlink ref="F462" r:id="rId54" display="https://podminky.urs.cz/item/CS_URS_2024_01/596212210"/>
    <hyperlink ref="F470" r:id="rId55" display="https://podminky.urs.cz/item/CS_URS_2024_01/596412210"/>
    <hyperlink ref="F479" r:id="rId56" display="https://podminky.urs.cz/item/CS_URS_2024_01/899133211"/>
    <hyperlink ref="F485" r:id="rId57" display="https://podminky.urs.cz/item/CS_URS_2024_01/916131213"/>
    <hyperlink ref="F493" r:id="rId58" display="https://podminky.urs.cz/item/CS_URS_2024_01/916131213"/>
    <hyperlink ref="F501" r:id="rId59" display="https://podminky.urs.cz/item/CS_URS_2024_01/916131213"/>
    <hyperlink ref="F509" r:id="rId60" display="https://podminky.urs.cz/item/CS_URS_2024_01/916131213"/>
    <hyperlink ref="F519" r:id="rId61" display="https://podminky.urs.cz/item/CS_URS_2024_01/916131213"/>
    <hyperlink ref="F527" r:id="rId62" display="https://podminky.urs.cz/item/CS_URS_2024_01/916991121"/>
    <hyperlink ref="F543" r:id="rId63" display="https://podminky.urs.cz/item/CS_URS_2024_01/935113111"/>
    <hyperlink ref="F559" r:id="rId64" display="https://podminky.urs.cz/item/CS_URS_2024_01/935923216"/>
    <hyperlink ref="F566" r:id="rId65" display="https://podminky.urs.cz/item/CS_URS_2024_01/998225111"/>
    <hyperlink ref="F569" r:id="rId66" display="https://podminky.urs.cz/item/CS_URS_2024_01/998225191"/>
    <hyperlink ref="F574" r:id="rId67" display="https://podminky.urs.cz/item/CS_URS_2024_01/711161112"/>
    <hyperlink ref="F578" r:id="rId68" display="https://podminky.urs.cz/item/CS_URS_2024_01/711161212"/>
    <hyperlink ref="F582" r:id="rId69" display="https://podminky.urs.cz/item/CS_URS_2024_01/998711101"/>
    <hyperlink ref="F585" r:id="rId70" display="https://podminky.urs.cz/item/CS_URS_2024_01/998711193"/>
    <hyperlink ref="F590" r:id="rId71" display="https://podminky.urs.cz/item/CS_URS_2024_01/220060423"/>
    <hyperlink ref="F598" r:id="rId72" display="https://podminky.urs.cz/item/CS_URS_2024_01/460161122"/>
    <hyperlink ref="F602" r:id="rId73" display="https://podminky.urs.cz/item/CS_URS_2024_01/460241111"/>
    <hyperlink ref="F606" r:id="rId74" display="https://podminky.urs.cz/item/CS_URS_2024_01/460431132"/>
    <hyperlink ref="F612" r:id="rId75" display="https://podminky.urs.cz/item/CS_URS_2024_01/011514000"/>
    <hyperlink ref="F616" r:id="rId76" display="https://podminky.urs.cz/item/CS_URS_2024_01/013244000"/>
    <hyperlink ref="F619" r:id="rId77" display="https://podminky.urs.cz/item/CS_URS_2024_01/013254000"/>
    <hyperlink ref="F622" r:id="rId78" display="https://podminky.urs.cz/item/CS_URS_2024_01/013274000"/>
    <hyperlink ref="F626" r:id="rId79" display="https://podminky.urs.cz/item/CS_URS_2024_01/030001000"/>
    <hyperlink ref="F629" r:id="rId80" display="https://podminky.urs.cz/item/CS_URS_2024_01/034303000"/>
    <hyperlink ref="F632" r:id="rId81" display="https://podminky.urs.cz/item/CS_URS_2024_01/034503000"/>
    <hyperlink ref="F635" r:id="rId82" display="https://podminky.urs.cz/item/CS_URS_2024_01/034603000"/>
    <hyperlink ref="F639" r:id="rId83" display="https://podminky.urs.cz/item/CS_URS_2024_01/041103000"/>
    <hyperlink ref="F642" r:id="rId84" display="https://podminky.urs.cz/item/CS_URS_2024_01/043154000"/>
    <hyperlink ref="F646" r:id="rId85" display="https://podminky.urs.cz/item/CS_URS_2024_01/07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92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84</v>
      </c>
    </row>
    <row r="4" s="1" customFormat="1" ht="24.96" customHeight="1">
      <c r="B4" s="23"/>
      <c r="D4" s="143" t="s">
        <v>96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Tuchlovice, oprava místních komunikací - lokalita JIH</v>
      </c>
      <c r="F7" s="145"/>
      <c r="G7" s="145"/>
      <c r="H7" s="145"/>
      <c r="L7" s="23"/>
    </row>
    <row r="8" s="1" customFormat="1" ht="12" customHeight="1">
      <c r="B8" s="23"/>
      <c r="D8" s="145" t="s">
        <v>97</v>
      </c>
      <c r="L8" s="23"/>
    </row>
    <row r="9" s="2" customFormat="1" ht="16.5" customHeight="1">
      <c r="A9" s="41"/>
      <c r="B9" s="47"/>
      <c r="C9" s="41"/>
      <c r="D9" s="41"/>
      <c r="E9" s="146" t="s">
        <v>98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99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833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16. 3. 2024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27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28</v>
      </c>
      <c r="F17" s="41"/>
      <c r="G17" s="41"/>
      <c r="H17" s="41"/>
      <c r="I17" s="145" t="s">
        <v>29</v>
      </c>
      <c r="J17" s="136" t="s">
        <v>30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31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29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33</v>
      </c>
      <c r="E22" s="41"/>
      <c r="F22" s="41"/>
      <c r="G22" s="41"/>
      <c r="H22" s="41"/>
      <c r="I22" s="145" t="s">
        <v>26</v>
      </c>
      <c r="J22" s="136" t="s">
        <v>34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5" t="s">
        <v>29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37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29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39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41</v>
      </c>
      <c r="E32" s="41"/>
      <c r="F32" s="41"/>
      <c r="G32" s="41"/>
      <c r="H32" s="41"/>
      <c r="I32" s="41"/>
      <c r="J32" s="156">
        <f>ROUND(J103,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43</v>
      </c>
      <c r="G34" s="41"/>
      <c r="H34" s="41"/>
      <c r="I34" s="157" t="s">
        <v>42</v>
      </c>
      <c r="J34" s="157" t="s">
        <v>44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45</v>
      </c>
      <c r="E35" s="145" t="s">
        <v>46</v>
      </c>
      <c r="F35" s="159">
        <f>ROUND((SUM(BE103:BE636)),  2)</f>
        <v>0</v>
      </c>
      <c r="G35" s="41"/>
      <c r="H35" s="41"/>
      <c r="I35" s="160">
        <v>0.20999999999999999</v>
      </c>
      <c r="J35" s="159">
        <f>ROUND(((SUM(BE103:BE636))*I35),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47</v>
      </c>
      <c r="F36" s="159">
        <f>ROUND((SUM(BF103:BF636)),  2)</f>
        <v>0</v>
      </c>
      <c r="G36" s="41"/>
      <c r="H36" s="41"/>
      <c r="I36" s="160">
        <v>0.12</v>
      </c>
      <c r="J36" s="159">
        <f>ROUND(((SUM(BF103:BF636))*I36),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48</v>
      </c>
      <c r="F37" s="159">
        <f>ROUND((SUM(BG103:BG636)),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49</v>
      </c>
      <c r="F38" s="159">
        <f>ROUND((SUM(BH103:BH636)),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50</v>
      </c>
      <c r="F39" s="159">
        <f>ROUND((SUM(BI103:BI636)),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51</v>
      </c>
      <c r="E41" s="163"/>
      <c r="F41" s="163"/>
      <c r="G41" s="164" t="s">
        <v>52</v>
      </c>
      <c r="H41" s="165" t="s">
        <v>53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101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Tuchlovice, oprava místních komunikací - lokalita JIH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97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98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99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104.2 - Kanalizace a odvodnění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>Tuchlovice</v>
      </c>
      <c r="G56" s="43"/>
      <c r="H56" s="43"/>
      <c r="I56" s="35" t="s">
        <v>23</v>
      </c>
      <c r="J56" s="75" t="str">
        <f>IF(J14="","",J14)</f>
        <v>16. 3. 2024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>Obecní úřad Tuchlovice</v>
      </c>
      <c r="G58" s="43"/>
      <c r="H58" s="43"/>
      <c r="I58" s="35" t="s">
        <v>33</v>
      </c>
      <c r="J58" s="39" t="str">
        <f>E23</f>
        <v>PFPPROJEKT s.r.o.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31</v>
      </c>
      <c r="D59" s="43"/>
      <c r="E59" s="43"/>
      <c r="F59" s="30" t="str">
        <f>IF(E20="","",E20)</f>
        <v>Vyplň údaj</v>
      </c>
      <c r="G59" s="43"/>
      <c r="H59" s="43"/>
      <c r="I59" s="35" t="s">
        <v>37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102</v>
      </c>
      <c r="D61" s="174"/>
      <c r="E61" s="174"/>
      <c r="F61" s="174"/>
      <c r="G61" s="174"/>
      <c r="H61" s="174"/>
      <c r="I61" s="174"/>
      <c r="J61" s="175" t="s">
        <v>103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73</v>
      </c>
      <c r="D63" s="43"/>
      <c r="E63" s="43"/>
      <c r="F63" s="43"/>
      <c r="G63" s="43"/>
      <c r="H63" s="43"/>
      <c r="I63" s="43"/>
      <c r="J63" s="105">
        <f>J103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104</v>
      </c>
    </row>
    <row r="64" s="9" customFormat="1" ht="24.96" customHeight="1">
      <c r="A64" s="9"/>
      <c r="B64" s="177"/>
      <c r="C64" s="178"/>
      <c r="D64" s="179" t="s">
        <v>105</v>
      </c>
      <c r="E64" s="180"/>
      <c r="F64" s="180"/>
      <c r="G64" s="180"/>
      <c r="H64" s="180"/>
      <c r="I64" s="180"/>
      <c r="J64" s="181">
        <f>J104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106</v>
      </c>
      <c r="E65" s="185"/>
      <c r="F65" s="185"/>
      <c r="G65" s="185"/>
      <c r="H65" s="185"/>
      <c r="I65" s="185"/>
      <c r="J65" s="186">
        <f>J105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3"/>
      <c r="C66" s="128"/>
      <c r="D66" s="184" t="s">
        <v>108</v>
      </c>
      <c r="E66" s="185"/>
      <c r="F66" s="185"/>
      <c r="G66" s="185"/>
      <c r="H66" s="185"/>
      <c r="I66" s="185"/>
      <c r="J66" s="186">
        <f>J106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3"/>
      <c r="C67" s="128"/>
      <c r="D67" s="184" t="s">
        <v>109</v>
      </c>
      <c r="E67" s="185"/>
      <c r="F67" s="185"/>
      <c r="G67" s="185"/>
      <c r="H67" s="185"/>
      <c r="I67" s="185"/>
      <c r="J67" s="186">
        <f>J133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3"/>
      <c r="C68" s="128"/>
      <c r="D68" s="184" t="s">
        <v>834</v>
      </c>
      <c r="E68" s="185"/>
      <c r="F68" s="185"/>
      <c r="G68" s="185"/>
      <c r="H68" s="185"/>
      <c r="I68" s="185"/>
      <c r="J68" s="186">
        <f>J192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3"/>
      <c r="C69" s="128"/>
      <c r="D69" s="184" t="s">
        <v>835</v>
      </c>
      <c r="E69" s="185"/>
      <c r="F69" s="185"/>
      <c r="G69" s="185"/>
      <c r="H69" s="185"/>
      <c r="I69" s="185"/>
      <c r="J69" s="186">
        <f>J303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836</v>
      </c>
      <c r="E70" s="185"/>
      <c r="F70" s="185"/>
      <c r="G70" s="185"/>
      <c r="H70" s="185"/>
      <c r="I70" s="185"/>
      <c r="J70" s="186">
        <f>J327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122</v>
      </c>
      <c r="E71" s="185"/>
      <c r="F71" s="185"/>
      <c r="G71" s="185"/>
      <c r="H71" s="185"/>
      <c r="I71" s="185"/>
      <c r="J71" s="186">
        <f>J351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83"/>
      <c r="C72" s="128"/>
      <c r="D72" s="184" t="s">
        <v>837</v>
      </c>
      <c r="E72" s="185"/>
      <c r="F72" s="185"/>
      <c r="G72" s="185"/>
      <c r="H72" s="185"/>
      <c r="I72" s="185"/>
      <c r="J72" s="186">
        <f>J388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83"/>
      <c r="C73" s="128"/>
      <c r="D73" s="184" t="s">
        <v>838</v>
      </c>
      <c r="E73" s="185"/>
      <c r="F73" s="185"/>
      <c r="G73" s="185"/>
      <c r="H73" s="185"/>
      <c r="I73" s="185"/>
      <c r="J73" s="186">
        <f>J464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83"/>
      <c r="C74" s="128"/>
      <c r="D74" s="184" t="s">
        <v>839</v>
      </c>
      <c r="E74" s="185"/>
      <c r="F74" s="185"/>
      <c r="G74" s="185"/>
      <c r="H74" s="185"/>
      <c r="I74" s="185"/>
      <c r="J74" s="186">
        <f>J491</f>
        <v>0</v>
      </c>
      <c r="K74" s="128"/>
      <c r="L74" s="18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83"/>
      <c r="C75" s="128"/>
      <c r="D75" s="184" t="s">
        <v>840</v>
      </c>
      <c r="E75" s="185"/>
      <c r="F75" s="185"/>
      <c r="G75" s="185"/>
      <c r="H75" s="185"/>
      <c r="I75" s="185"/>
      <c r="J75" s="186">
        <f>J545</f>
        <v>0</v>
      </c>
      <c r="K75" s="128"/>
      <c r="L75" s="18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3"/>
      <c r="C76" s="128"/>
      <c r="D76" s="184" t="s">
        <v>126</v>
      </c>
      <c r="E76" s="185"/>
      <c r="F76" s="185"/>
      <c r="G76" s="185"/>
      <c r="H76" s="185"/>
      <c r="I76" s="185"/>
      <c r="J76" s="186">
        <f>J594</f>
        <v>0</v>
      </c>
      <c r="K76" s="128"/>
      <c r="L76" s="18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77"/>
      <c r="C77" s="178"/>
      <c r="D77" s="179" t="s">
        <v>132</v>
      </c>
      <c r="E77" s="180"/>
      <c r="F77" s="180"/>
      <c r="G77" s="180"/>
      <c r="H77" s="180"/>
      <c r="I77" s="180"/>
      <c r="J77" s="181">
        <f>J601</f>
        <v>0</v>
      </c>
      <c r="K77" s="178"/>
      <c r="L77" s="182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83"/>
      <c r="C78" s="128"/>
      <c r="D78" s="184" t="s">
        <v>133</v>
      </c>
      <c r="E78" s="185"/>
      <c r="F78" s="185"/>
      <c r="G78" s="185"/>
      <c r="H78" s="185"/>
      <c r="I78" s="185"/>
      <c r="J78" s="186">
        <f>J602</f>
        <v>0</v>
      </c>
      <c r="K78" s="128"/>
      <c r="L78" s="18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3"/>
      <c r="C79" s="128"/>
      <c r="D79" s="184" t="s">
        <v>134</v>
      </c>
      <c r="E79" s="185"/>
      <c r="F79" s="185"/>
      <c r="G79" s="185"/>
      <c r="H79" s="185"/>
      <c r="I79" s="185"/>
      <c r="J79" s="186">
        <f>J616</f>
        <v>0</v>
      </c>
      <c r="K79" s="128"/>
      <c r="L79" s="18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3"/>
      <c r="C80" s="128"/>
      <c r="D80" s="184" t="s">
        <v>135</v>
      </c>
      <c r="E80" s="185"/>
      <c r="F80" s="185"/>
      <c r="G80" s="185"/>
      <c r="H80" s="185"/>
      <c r="I80" s="185"/>
      <c r="J80" s="186">
        <f>J629</f>
        <v>0</v>
      </c>
      <c r="K80" s="128"/>
      <c r="L80" s="18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3"/>
      <c r="C81" s="128"/>
      <c r="D81" s="184" t="s">
        <v>136</v>
      </c>
      <c r="E81" s="185"/>
      <c r="F81" s="185"/>
      <c r="G81" s="185"/>
      <c r="H81" s="185"/>
      <c r="I81" s="185"/>
      <c r="J81" s="186">
        <f>J633</f>
        <v>0</v>
      </c>
      <c r="K81" s="128"/>
      <c r="L81" s="18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2" customFormat="1" ht="21.84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7" s="2" customFormat="1" ht="6.96" customHeight="1">
      <c r="A87" s="41"/>
      <c r="B87" s="64"/>
      <c r="C87" s="65"/>
      <c r="D87" s="65"/>
      <c r="E87" s="65"/>
      <c r="F87" s="65"/>
      <c r="G87" s="65"/>
      <c r="H87" s="65"/>
      <c r="I87" s="65"/>
      <c r="J87" s="65"/>
      <c r="K87" s="65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24.96" customHeight="1">
      <c r="A88" s="41"/>
      <c r="B88" s="42"/>
      <c r="C88" s="26" t="s">
        <v>137</v>
      </c>
      <c r="D88" s="43"/>
      <c r="E88" s="43"/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16</v>
      </c>
      <c r="D90" s="43"/>
      <c r="E90" s="43"/>
      <c r="F90" s="43"/>
      <c r="G90" s="43"/>
      <c r="H90" s="43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6.5" customHeight="1">
      <c r="A91" s="41"/>
      <c r="B91" s="42"/>
      <c r="C91" s="43"/>
      <c r="D91" s="43"/>
      <c r="E91" s="172" t="str">
        <f>E7</f>
        <v>Tuchlovice, oprava místních komunikací - lokalita JIH</v>
      </c>
      <c r="F91" s="35"/>
      <c r="G91" s="35"/>
      <c r="H91" s="35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" customFormat="1" ht="12" customHeight="1">
      <c r="B92" s="24"/>
      <c r="C92" s="35" t="s">
        <v>97</v>
      </c>
      <c r="D92" s="25"/>
      <c r="E92" s="25"/>
      <c r="F92" s="25"/>
      <c r="G92" s="25"/>
      <c r="H92" s="25"/>
      <c r="I92" s="25"/>
      <c r="J92" s="25"/>
      <c r="K92" s="25"/>
      <c r="L92" s="23"/>
    </row>
    <row r="93" s="2" customFormat="1" ht="16.5" customHeight="1">
      <c r="A93" s="41"/>
      <c r="B93" s="42"/>
      <c r="C93" s="43"/>
      <c r="D93" s="43"/>
      <c r="E93" s="172" t="s">
        <v>98</v>
      </c>
      <c r="F93" s="43"/>
      <c r="G93" s="43"/>
      <c r="H93" s="43"/>
      <c r="I93" s="43"/>
      <c r="J93" s="43"/>
      <c r="K93" s="43"/>
      <c r="L93" s="14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99</v>
      </c>
      <c r="D94" s="43"/>
      <c r="E94" s="43"/>
      <c r="F94" s="43"/>
      <c r="G94" s="43"/>
      <c r="H94" s="43"/>
      <c r="I94" s="43"/>
      <c r="J94" s="43"/>
      <c r="K94" s="43"/>
      <c r="L94" s="14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6.5" customHeight="1">
      <c r="A95" s="41"/>
      <c r="B95" s="42"/>
      <c r="C95" s="43"/>
      <c r="D95" s="43"/>
      <c r="E95" s="72" t="str">
        <f>E11</f>
        <v>104.2 - Kanalizace a odvodnění</v>
      </c>
      <c r="F95" s="43"/>
      <c r="G95" s="43"/>
      <c r="H95" s="43"/>
      <c r="I95" s="43"/>
      <c r="J95" s="43"/>
      <c r="K95" s="43"/>
      <c r="L95" s="147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6.96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2" customHeight="1">
      <c r="A97" s="41"/>
      <c r="B97" s="42"/>
      <c r="C97" s="35" t="s">
        <v>21</v>
      </c>
      <c r="D97" s="43"/>
      <c r="E97" s="43"/>
      <c r="F97" s="30" t="str">
        <f>F14</f>
        <v>Tuchlovice</v>
      </c>
      <c r="G97" s="43"/>
      <c r="H97" s="43"/>
      <c r="I97" s="35" t="s">
        <v>23</v>
      </c>
      <c r="J97" s="75" t="str">
        <f>IF(J14="","",J14)</f>
        <v>16. 3. 2024</v>
      </c>
      <c r="K97" s="43"/>
      <c r="L97" s="14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6.96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7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5.15" customHeight="1">
      <c r="A99" s="41"/>
      <c r="B99" s="42"/>
      <c r="C99" s="35" t="s">
        <v>25</v>
      </c>
      <c r="D99" s="43"/>
      <c r="E99" s="43"/>
      <c r="F99" s="30" t="str">
        <f>E17</f>
        <v>Obecní úřad Tuchlovice</v>
      </c>
      <c r="G99" s="43"/>
      <c r="H99" s="43"/>
      <c r="I99" s="35" t="s">
        <v>33</v>
      </c>
      <c r="J99" s="39" t="str">
        <f>E23</f>
        <v>PFPPROJEKT s.r.o.</v>
      </c>
      <c r="K99" s="43"/>
      <c r="L99" s="147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5.15" customHeight="1">
      <c r="A100" s="41"/>
      <c r="B100" s="42"/>
      <c r="C100" s="35" t="s">
        <v>31</v>
      </c>
      <c r="D100" s="43"/>
      <c r="E100" s="43"/>
      <c r="F100" s="30" t="str">
        <f>IF(E20="","",E20)</f>
        <v>Vyplň údaj</v>
      </c>
      <c r="G100" s="43"/>
      <c r="H100" s="43"/>
      <c r="I100" s="35" t="s">
        <v>37</v>
      </c>
      <c r="J100" s="39" t="str">
        <f>E26</f>
        <v xml:space="preserve"> </v>
      </c>
      <c r="K100" s="43"/>
      <c r="L100" s="147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2" customFormat="1" ht="10.32" customHeight="1">
      <c r="A101" s="4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147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11" customFormat="1" ht="29.28" customHeight="1">
      <c r="A102" s="188"/>
      <c r="B102" s="189"/>
      <c r="C102" s="190" t="s">
        <v>138</v>
      </c>
      <c r="D102" s="191" t="s">
        <v>60</v>
      </c>
      <c r="E102" s="191" t="s">
        <v>56</v>
      </c>
      <c r="F102" s="191" t="s">
        <v>57</v>
      </c>
      <c r="G102" s="191" t="s">
        <v>139</v>
      </c>
      <c r="H102" s="191" t="s">
        <v>140</v>
      </c>
      <c r="I102" s="191" t="s">
        <v>141</v>
      </c>
      <c r="J102" s="191" t="s">
        <v>103</v>
      </c>
      <c r="K102" s="192" t="s">
        <v>142</v>
      </c>
      <c r="L102" s="193"/>
      <c r="M102" s="95" t="s">
        <v>19</v>
      </c>
      <c r="N102" s="96" t="s">
        <v>45</v>
      </c>
      <c r="O102" s="96" t="s">
        <v>143</v>
      </c>
      <c r="P102" s="96" t="s">
        <v>144</v>
      </c>
      <c r="Q102" s="96" t="s">
        <v>145</v>
      </c>
      <c r="R102" s="96" t="s">
        <v>146</v>
      </c>
      <c r="S102" s="96" t="s">
        <v>147</v>
      </c>
      <c r="T102" s="97" t="s">
        <v>148</v>
      </c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</row>
    <row r="103" s="2" customFormat="1" ht="22.8" customHeight="1">
      <c r="A103" s="41"/>
      <c r="B103" s="42"/>
      <c r="C103" s="102" t="s">
        <v>149</v>
      </c>
      <c r="D103" s="43"/>
      <c r="E103" s="43"/>
      <c r="F103" s="43"/>
      <c r="G103" s="43"/>
      <c r="H103" s="43"/>
      <c r="I103" s="43"/>
      <c r="J103" s="194">
        <f>BK103</f>
        <v>0</v>
      </c>
      <c r="K103" s="43"/>
      <c r="L103" s="47"/>
      <c r="M103" s="98"/>
      <c r="N103" s="195"/>
      <c r="O103" s="99"/>
      <c r="P103" s="196">
        <f>P104+P601</f>
        <v>0</v>
      </c>
      <c r="Q103" s="99"/>
      <c r="R103" s="196">
        <f>R104+R601</f>
        <v>242.31997119000002</v>
      </c>
      <c r="S103" s="99"/>
      <c r="T103" s="197">
        <f>T104+T601</f>
        <v>68.584879999999998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74</v>
      </c>
      <c r="AU103" s="20" t="s">
        <v>104</v>
      </c>
      <c r="BK103" s="198">
        <f>BK104+BK601</f>
        <v>0</v>
      </c>
    </row>
    <row r="104" s="12" customFormat="1" ht="25.92" customHeight="1">
      <c r="A104" s="12"/>
      <c r="B104" s="199"/>
      <c r="C104" s="200"/>
      <c r="D104" s="201" t="s">
        <v>74</v>
      </c>
      <c r="E104" s="202" t="s">
        <v>150</v>
      </c>
      <c r="F104" s="202" t="s">
        <v>151</v>
      </c>
      <c r="G104" s="200"/>
      <c r="H104" s="200"/>
      <c r="I104" s="203"/>
      <c r="J104" s="204">
        <f>BK104</f>
        <v>0</v>
      </c>
      <c r="K104" s="200"/>
      <c r="L104" s="205"/>
      <c r="M104" s="206"/>
      <c r="N104" s="207"/>
      <c r="O104" s="207"/>
      <c r="P104" s="208">
        <f>P105+P303+P327+P351+P594</f>
        <v>0</v>
      </c>
      <c r="Q104" s="207"/>
      <c r="R104" s="208">
        <f>R105+R303+R327+R351+R594</f>
        <v>242.31997119000002</v>
      </c>
      <c r="S104" s="207"/>
      <c r="T104" s="209">
        <f>T105+T303+T327+T351+T594</f>
        <v>68.584879999999998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0" t="s">
        <v>82</v>
      </c>
      <c r="AT104" s="211" t="s">
        <v>74</v>
      </c>
      <c r="AU104" s="211" t="s">
        <v>75</v>
      </c>
      <c r="AY104" s="210" t="s">
        <v>152</v>
      </c>
      <c r="BK104" s="212">
        <f>BK105+BK303+BK327+BK351+BK594</f>
        <v>0</v>
      </c>
    </row>
    <row r="105" s="12" customFormat="1" ht="22.8" customHeight="1">
      <c r="A105" s="12"/>
      <c r="B105" s="199"/>
      <c r="C105" s="200"/>
      <c r="D105" s="201" t="s">
        <v>74</v>
      </c>
      <c r="E105" s="213" t="s">
        <v>82</v>
      </c>
      <c r="F105" s="213" t="s">
        <v>153</v>
      </c>
      <c r="G105" s="200"/>
      <c r="H105" s="200"/>
      <c r="I105" s="203"/>
      <c r="J105" s="214">
        <f>BK105</f>
        <v>0</v>
      </c>
      <c r="K105" s="200"/>
      <c r="L105" s="205"/>
      <c r="M105" s="206"/>
      <c r="N105" s="207"/>
      <c r="O105" s="207"/>
      <c r="P105" s="208">
        <f>P106+P133+P192</f>
        <v>0</v>
      </c>
      <c r="Q105" s="207"/>
      <c r="R105" s="208">
        <f>R106+R133+R192</f>
        <v>231.36380000000003</v>
      </c>
      <c r="S105" s="207"/>
      <c r="T105" s="209">
        <f>T106+T133+T192</f>
        <v>68.484880000000004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10" t="s">
        <v>82</v>
      </c>
      <c r="AT105" s="211" t="s">
        <v>74</v>
      </c>
      <c r="AU105" s="211" t="s">
        <v>82</v>
      </c>
      <c r="AY105" s="210" t="s">
        <v>152</v>
      </c>
      <c r="BK105" s="212">
        <f>BK106+BK133+BK192</f>
        <v>0</v>
      </c>
    </row>
    <row r="106" s="12" customFormat="1" ht="20.88" customHeight="1">
      <c r="A106" s="12"/>
      <c r="B106" s="199"/>
      <c r="C106" s="200"/>
      <c r="D106" s="201" t="s">
        <v>74</v>
      </c>
      <c r="E106" s="213" t="s">
        <v>193</v>
      </c>
      <c r="F106" s="213" t="s">
        <v>194</v>
      </c>
      <c r="G106" s="200"/>
      <c r="H106" s="200"/>
      <c r="I106" s="203"/>
      <c r="J106" s="214">
        <f>BK106</f>
        <v>0</v>
      </c>
      <c r="K106" s="200"/>
      <c r="L106" s="205"/>
      <c r="M106" s="206"/>
      <c r="N106" s="207"/>
      <c r="O106" s="207"/>
      <c r="P106" s="208">
        <f>SUM(P107:P132)</f>
        <v>0</v>
      </c>
      <c r="Q106" s="207"/>
      <c r="R106" s="208">
        <f>SUM(R107:R132)</f>
        <v>0</v>
      </c>
      <c r="S106" s="207"/>
      <c r="T106" s="209">
        <f>SUM(T107:T132)</f>
        <v>39.133359999999996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10" t="s">
        <v>82</v>
      </c>
      <c r="AT106" s="211" t="s">
        <v>74</v>
      </c>
      <c r="AU106" s="211" t="s">
        <v>84</v>
      </c>
      <c r="AY106" s="210" t="s">
        <v>152</v>
      </c>
      <c r="BK106" s="212">
        <f>SUM(BK107:BK132)</f>
        <v>0</v>
      </c>
    </row>
    <row r="107" s="2" customFormat="1" ht="24.15" customHeight="1">
      <c r="A107" s="41"/>
      <c r="B107" s="42"/>
      <c r="C107" s="215" t="s">
        <v>82</v>
      </c>
      <c r="D107" s="215" t="s">
        <v>156</v>
      </c>
      <c r="E107" s="216" t="s">
        <v>841</v>
      </c>
      <c r="F107" s="217" t="s">
        <v>842</v>
      </c>
      <c r="G107" s="218" t="s">
        <v>215</v>
      </c>
      <c r="H107" s="219">
        <v>118.56</v>
      </c>
      <c r="I107" s="220"/>
      <c r="J107" s="221">
        <f>ROUND(I107*H107,2)</f>
        <v>0</v>
      </c>
      <c r="K107" s="217" t="s">
        <v>160</v>
      </c>
      <c r="L107" s="47"/>
      <c r="M107" s="222" t="s">
        <v>19</v>
      </c>
      <c r="N107" s="223" t="s">
        <v>46</v>
      </c>
      <c r="O107" s="87"/>
      <c r="P107" s="224">
        <f>O107*H107</f>
        <v>0</v>
      </c>
      <c r="Q107" s="224">
        <v>0</v>
      </c>
      <c r="R107" s="224">
        <f>Q107*H107</f>
        <v>0</v>
      </c>
      <c r="S107" s="224">
        <v>0.32000000000000001</v>
      </c>
      <c r="T107" s="225">
        <f>S107*H107</f>
        <v>37.9392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6" t="s">
        <v>161</v>
      </c>
      <c r="AT107" s="226" t="s">
        <v>156</v>
      </c>
      <c r="AU107" s="226" t="s">
        <v>162</v>
      </c>
      <c r="AY107" s="20" t="s">
        <v>152</v>
      </c>
      <c r="BE107" s="227">
        <f>IF(N107="základní",J107,0)</f>
        <v>0</v>
      </c>
      <c r="BF107" s="227">
        <f>IF(N107="snížená",J107,0)</f>
        <v>0</v>
      </c>
      <c r="BG107" s="227">
        <f>IF(N107="zákl. přenesená",J107,0)</f>
        <v>0</v>
      </c>
      <c r="BH107" s="227">
        <f>IF(N107="sníž. přenesená",J107,0)</f>
        <v>0</v>
      </c>
      <c r="BI107" s="227">
        <f>IF(N107="nulová",J107,0)</f>
        <v>0</v>
      </c>
      <c r="BJ107" s="20" t="s">
        <v>82</v>
      </c>
      <c r="BK107" s="227">
        <f>ROUND(I107*H107,2)</f>
        <v>0</v>
      </c>
      <c r="BL107" s="20" t="s">
        <v>161</v>
      </c>
      <c r="BM107" s="226" t="s">
        <v>843</v>
      </c>
    </row>
    <row r="108" s="2" customFormat="1">
      <c r="A108" s="41"/>
      <c r="B108" s="42"/>
      <c r="C108" s="43"/>
      <c r="D108" s="228" t="s">
        <v>164</v>
      </c>
      <c r="E108" s="43"/>
      <c r="F108" s="229" t="s">
        <v>844</v>
      </c>
      <c r="G108" s="43"/>
      <c r="H108" s="43"/>
      <c r="I108" s="230"/>
      <c r="J108" s="43"/>
      <c r="K108" s="43"/>
      <c r="L108" s="47"/>
      <c r="M108" s="231"/>
      <c r="N108" s="232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164</v>
      </c>
      <c r="AU108" s="20" t="s">
        <v>162</v>
      </c>
    </row>
    <row r="109" s="2" customFormat="1">
      <c r="A109" s="41"/>
      <c r="B109" s="42"/>
      <c r="C109" s="43"/>
      <c r="D109" s="233" t="s">
        <v>166</v>
      </c>
      <c r="E109" s="43"/>
      <c r="F109" s="234" t="s">
        <v>845</v>
      </c>
      <c r="G109" s="43"/>
      <c r="H109" s="43"/>
      <c r="I109" s="230"/>
      <c r="J109" s="43"/>
      <c r="K109" s="43"/>
      <c r="L109" s="47"/>
      <c r="M109" s="231"/>
      <c r="N109" s="232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166</v>
      </c>
      <c r="AU109" s="20" t="s">
        <v>162</v>
      </c>
    </row>
    <row r="110" s="14" customFormat="1">
      <c r="A110" s="14"/>
      <c r="B110" s="246"/>
      <c r="C110" s="247"/>
      <c r="D110" s="228" t="s">
        <v>168</v>
      </c>
      <c r="E110" s="248" t="s">
        <v>19</v>
      </c>
      <c r="F110" s="249" t="s">
        <v>846</v>
      </c>
      <c r="G110" s="247"/>
      <c r="H110" s="248" t="s">
        <v>19</v>
      </c>
      <c r="I110" s="250"/>
      <c r="J110" s="247"/>
      <c r="K110" s="247"/>
      <c r="L110" s="251"/>
      <c r="M110" s="252"/>
      <c r="N110" s="253"/>
      <c r="O110" s="253"/>
      <c r="P110" s="253"/>
      <c r="Q110" s="253"/>
      <c r="R110" s="253"/>
      <c r="S110" s="253"/>
      <c r="T110" s="25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5" t="s">
        <v>168</v>
      </c>
      <c r="AU110" s="255" t="s">
        <v>162</v>
      </c>
      <c r="AV110" s="14" t="s">
        <v>82</v>
      </c>
      <c r="AW110" s="14" t="s">
        <v>35</v>
      </c>
      <c r="AX110" s="14" t="s">
        <v>75</v>
      </c>
      <c r="AY110" s="255" t="s">
        <v>152</v>
      </c>
    </row>
    <row r="111" s="13" customFormat="1">
      <c r="A111" s="13"/>
      <c r="B111" s="235"/>
      <c r="C111" s="236"/>
      <c r="D111" s="228" t="s">
        <v>168</v>
      </c>
      <c r="E111" s="237" t="s">
        <v>19</v>
      </c>
      <c r="F111" s="238" t="s">
        <v>847</v>
      </c>
      <c r="G111" s="236"/>
      <c r="H111" s="239">
        <v>14.199999999999999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168</v>
      </c>
      <c r="AU111" s="245" t="s">
        <v>162</v>
      </c>
      <c r="AV111" s="13" t="s">
        <v>84</v>
      </c>
      <c r="AW111" s="13" t="s">
        <v>35</v>
      </c>
      <c r="AX111" s="13" t="s">
        <v>75</v>
      </c>
      <c r="AY111" s="245" t="s">
        <v>152</v>
      </c>
    </row>
    <row r="112" s="14" customFormat="1">
      <c r="A112" s="14"/>
      <c r="B112" s="246"/>
      <c r="C112" s="247"/>
      <c r="D112" s="228" t="s">
        <v>168</v>
      </c>
      <c r="E112" s="248" t="s">
        <v>19</v>
      </c>
      <c r="F112" s="249" t="s">
        <v>848</v>
      </c>
      <c r="G112" s="247"/>
      <c r="H112" s="248" t="s">
        <v>19</v>
      </c>
      <c r="I112" s="250"/>
      <c r="J112" s="247"/>
      <c r="K112" s="247"/>
      <c r="L112" s="251"/>
      <c r="M112" s="252"/>
      <c r="N112" s="253"/>
      <c r="O112" s="253"/>
      <c r="P112" s="253"/>
      <c r="Q112" s="253"/>
      <c r="R112" s="253"/>
      <c r="S112" s="253"/>
      <c r="T112" s="25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5" t="s">
        <v>168</v>
      </c>
      <c r="AU112" s="255" t="s">
        <v>162</v>
      </c>
      <c r="AV112" s="14" t="s">
        <v>82</v>
      </c>
      <c r="AW112" s="14" t="s">
        <v>35</v>
      </c>
      <c r="AX112" s="14" t="s">
        <v>75</v>
      </c>
      <c r="AY112" s="255" t="s">
        <v>152</v>
      </c>
    </row>
    <row r="113" s="13" customFormat="1">
      <c r="A113" s="13"/>
      <c r="B113" s="235"/>
      <c r="C113" s="236"/>
      <c r="D113" s="228" t="s">
        <v>168</v>
      </c>
      <c r="E113" s="237" t="s">
        <v>19</v>
      </c>
      <c r="F113" s="238" t="s">
        <v>849</v>
      </c>
      <c r="G113" s="236"/>
      <c r="H113" s="239">
        <v>39.289999999999999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5" t="s">
        <v>168</v>
      </c>
      <c r="AU113" s="245" t="s">
        <v>162</v>
      </c>
      <c r="AV113" s="13" t="s">
        <v>84</v>
      </c>
      <c r="AW113" s="13" t="s">
        <v>35</v>
      </c>
      <c r="AX113" s="13" t="s">
        <v>75</v>
      </c>
      <c r="AY113" s="245" t="s">
        <v>152</v>
      </c>
    </row>
    <row r="114" s="13" customFormat="1">
      <c r="A114" s="13"/>
      <c r="B114" s="235"/>
      <c r="C114" s="236"/>
      <c r="D114" s="228" t="s">
        <v>168</v>
      </c>
      <c r="E114" s="237" t="s">
        <v>19</v>
      </c>
      <c r="F114" s="238" t="s">
        <v>850</v>
      </c>
      <c r="G114" s="236"/>
      <c r="H114" s="239">
        <v>35.539999999999999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168</v>
      </c>
      <c r="AU114" s="245" t="s">
        <v>162</v>
      </c>
      <c r="AV114" s="13" t="s">
        <v>84</v>
      </c>
      <c r="AW114" s="13" t="s">
        <v>35</v>
      </c>
      <c r="AX114" s="13" t="s">
        <v>75</v>
      </c>
      <c r="AY114" s="245" t="s">
        <v>152</v>
      </c>
    </row>
    <row r="115" s="13" customFormat="1">
      <c r="A115" s="13"/>
      <c r="B115" s="235"/>
      <c r="C115" s="236"/>
      <c r="D115" s="228" t="s">
        <v>168</v>
      </c>
      <c r="E115" s="237" t="s">
        <v>19</v>
      </c>
      <c r="F115" s="238" t="s">
        <v>851</v>
      </c>
      <c r="G115" s="236"/>
      <c r="H115" s="239">
        <v>29.530000000000001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5" t="s">
        <v>168</v>
      </c>
      <c r="AU115" s="245" t="s">
        <v>162</v>
      </c>
      <c r="AV115" s="13" t="s">
        <v>84</v>
      </c>
      <c r="AW115" s="13" t="s">
        <v>35</v>
      </c>
      <c r="AX115" s="13" t="s">
        <v>75</v>
      </c>
      <c r="AY115" s="245" t="s">
        <v>152</v>
      </c>
    </row>
    <row r="116" s="15" customFormat="1">
      <c r="A116" s="15"/>
      <c r="B116" s="256"/>
      <c r="C116" s="257"/>
      <c r="D116" s="228" t="s">
        <v>168</v>
      </c>
      <c r="E116" s="258" t="s">
        <v>19</v>
      </c>
      <c r="F116" s="259" t="s">
        <v>203</v>
      </c>
      <c r="G116" s="257"/>
      <c r="H116" s="260">
        <v>118.56</v>
      </c>
      <c r="I116" s="261"/>
      <c r="J116" s="257"/>
      <c r="K116" s="257"/>
      <c r="L116" s="262"/>
      <c r="M116" s="263"/>
      <c r="N116" s="264"/>
      <c r="O116" s="264"/>
      <c r="P116" s="264"/>
      <c r="Q116" s="264"/>
      <c r="R116" s="264"/>
      <c r="S116" s="264"/>
      <c r="T116" s="26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66" t="s">
        <v>168</v>
      </c>
      <c r="AU116" s="266" t="s">
        <v>162</v>
      </c>
      <c r="AV116" s="15" t="s">
        <v>161</v>
      </c>
      <c r="AW116" s="15" t="s">
        <v>35</v>
      </c>
      <c r="AX116" s="15" t="s">
        <v>82</v>
      </c>
      <c r="AY116" s="266" t="s">
        <v>152</v>
      </c>
    </row>
    <row r="117" s="2" customFormat="1" ht="24.15" customHeight="1">
      <c r="A117" s="41"/>
      <c r="B117" s="42"/>
      <c r="C117" s="215" t="s">
        <v>84</v>
      </c>
      <c r="D117" s="215" t="s">
        <v>156</v>
      </c>
      <c r="E117" s="216" t="s">
        <v>852</v>
      </c>
      <c r="F117" s="217" t="s">
        <v>853</v>
      </c>
      <c r="G117" s="218" t="s">
        <v>283</v>
      </c>
      <c r="H117" s="219">
        <v>0.67849999999999999</v>
      </c>
      <c r="I117" s="220"/>
      <c r="J117" s="221">
        <f>ROUND(I117*H117,2)</f>
        <v>0</v>
      </c>
      <c r="K117" s="217" t="s">
        <v>160</v>
      </c>
      <c r="L117" s="47"/>
      <c r="M117" s="222" t="s">
        <v>19</v>
      </c>
      <c r="N117" s="223" t="s">
        <v>46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1.76</v>
      </c>
      <c r="T117" s="225">
        <f>S117*H117</f>
        <v>1.1941599999999999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161</v>
      </c>
      <c r="AT117" s="226" t="s">
        <v>156</v>
      </c>
      <c r="AU117" s="226" t="s">
        <v>162</v>
      </c>
      <c r="AY117" s="20" t="s">
        <v>152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82</v>
      </c>
      <c r="BK117" s="227">
        <f>ROUND(I117*H117,2)</f>
        <v>0</v>
      </c>
      <c r="BL117" s="20" t="s">
        <v>161</v>
      </c>
      <c r="BM117" s="226" t="s">
        <v>854</v>
      </c>
    </row>
    <row r="118" s="2" customFormat="1">
      <c r="A118" s="41"/>
      <c r="B118" s="42"/>
      <c r="C118" s="43"/>
      <c r="D118" s="228" t="s">
        <v>164</v>
      </c>
      <c r="E118" s="43"/>
      <c r="F118" s="229" t="s">
        <v>855</v>
      </c>
      <c r="G118" s="43"/>
      <c r="H118" s="43"/>
      <c r="I118" s="230"/>
      <c r="J118" s="43"/>
      <c r="K118" s="43"/>
      <c r="L118" s="47"/>
      <c r="M118" s="231"/>
      <c r="N118" s="232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162</v>
      </c>
    </row>
    <row r="119" s="2" customFormat="1">
      <c r="A119" s="41"/>
      <c r="B119" s="42"/>
      <c r="C119" s="43"/>
      <c r="D119" s="233" t="s">
        <v>166</v>
      </c>
      <c r="E119" s="43"/>
      <c r="F119" s="234" t="s">
        <v>856</v>
      </c>
      <c r="G119" s="43"/>
      <c r="H119" s="43"/>
      <c r="I119" s="230"/>
      <c r="J119" s="43"/>
      <c r="K119" s="43"/>
      <c r="L119" s="47"/>
      <c r="M119" s="231"/>
      <c r="N119" s="232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166</v>
      </c>
      <c r="AU119" s="20" t="s">
        <v>162</v>
      </c>
    </row>
    <row r="120" s="13" customFormat="1">
      <c r="A120" s="13"/>
      <c r="B120" s="235"/>
      <c r="C120" s="236"/>
      <c r="D120" s="228" t="s">
        <v>168</v>
      </c>
      <c r="E120" s="237" t="s">
        <v>19</v>
      </c>
      <c r="F120" s="238" t="s">
        <v>857</v>
      </c>
      <c r="G120" s="236"/>
      <c r="H120" s="239">
        <v>0.28270000000000001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5" t="s">
        <v>168</v>
      </c>
      <c r="AU120" s="245" t="s">
        <v>162</v>
      </c>
      <c r="AV120" s="13" t="s">
        <v>84</v>
      </c>
      <c r="AW120" s="13" t="s">
        <v>35</v>
      </c>
      <c r="AX120" s="13" t="s">
        <v>75</v>
      </c>
      <c r="AY120" s="245" t="s">
        <v>152</v>
      </c>
    </row>
    <row r="121" s="13" customFormat="1">
      <c r="A121" s="13"/>
      <c r="B121" s="235"/>
      <c r="C121" s="236"/>
      <c r="D121" s="228" t="s">
        <v>168</v>
      </c>
      <c r="E121" s="237" t="s">
        <v>19</v>
      </c>
      <c r="F121" s="238" t="s">
        <v>858</v>
      </c>
      <c r="G121" s="236"/>
      <c r="H121" s="239">
        <v>0.39579999999999999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168</v>
      </c>
      <c r="AU121" s="245" t="s">
        <v>162</v>
      </c>
      <c r="AV121" s="13" t="s">
        <v>84</v>
      </c>
      <c r="AW121" s="13" t="s">
        <v>35</v>
      </c>
      <c r="AX121" s="13" t="s">
        <v>75</v>
      </c>
      <c r="AY121" s="245" t="s">
        <v>152</v>
      </c>
    </row>
    <row r="122" s="15" customFormat="1">
      <c r="A122" s="15"/>
      <c r="B122" s="256"/>
      <c r="C122" s="257"/>
      <c r="D122" s="228" t="s">
        <v>168</v>
      </c>
      <c r="E122" s="258" t="s">
        <v>19</v>
      </c>
      <c r="F122" s="259" t="s">
        <v>203</v>
      </c>
      <c r="G122" s="257"/>
      <c r="H122" s="260">
        <v>0.67849999999999999</v>
      </c>
      <c r="I122" s="261"/>
      <c r="J122" s="257"/>
      <c r="K122" s="257"/>
      <c r="L122" s="262"/>
      <c r="M122" s="263"/>
      <c r="N122" s="264"/>
      <c r="O122" s="264"/>
      <c r="P122" s="264"/>
      <c r="Q122" s="264"/>
      <c r="R122" s="264"/>
      <c r="S122" s="264"/>
      <c r="T122" s="26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6" t="s">
        <v>168</v>
      </c>
      <c r="AU122" s="266" t="s">
        <v>162</v>
      </c>
      <c r="AV122" s="15" t="s">
        <v>161</v>
      </c>
      <c r="AW122" s="15" t="s">
        <v>35</v>
      </c>
      <c r="AX122" s="15" t="s">
        <v>82</v>
      </c>
      <c r="AY122" s="266" t="s">
        <v>152</v>
      </c>
    </row>
    <row r="123" s="2" customFormat="1" ht="21.75" customHeight="1">
      <c r="A123" s="41"/>
      <c r="B123" s="42"/>
      <c r="C123" s="215" t="s">
        <v>162</v>
      </c>
      <c r="D123" s="215" t="s">
        <v>156</v>
      </c>
      <c r="E123" s="216" t="s">
        <v>859</v>
      </c>
      <c r="F123" s="217" t="s">
        <v>860</v>
      </c>
      <c r="G123" s="218" t="s">
        <v>172</v>
      </c>
      <c r="H123" s="219">
        <v>39.133400000000002</v>
      </c>
      <c r="I123" s="220"/>
      <c r="J123" s="221">
        <f>ROUND(I123*H123,2)</f>
        <v>0</v>
      </c>
      <c r="K123" s="217" t="s">
        <v>160</v>
      </c>
      <c r="L123" s="47"/>
      <c r="M123" s="222" t="s">
        <v>19</v>
      </c>
      <c r="N123" s="223" t="s">
        <v>46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6" t="s">
        <v>161</v>
      </c>
      <c r="AT123" s="226" t="s">
        <v>156</v>
      </c>
      <c r="AU123" s="226" t="s">
        <v>162</v>
      </c>
      <c r="AY123" s="20" t="s">
        <v>152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20" t="s">
        <v>82</v>
      </c>
      <c r="BK123" s="227">
        <f>ROUND(I123*H123,2)</f>
        <v>0</v>
      </c>
      <c r="BL123" s="20" t="s">
        <v>161</v>
      </c>
      <c r="BM123" s="226" t="s">
        <v>861</v>
      </c>
    </row>
    <row r="124" s="2" customFormat="1">
      <c r="A124" s="41"/>
      <c r="B124" s="42"/>
      <c r="C124" s="43"/>
      <c r="D124" s="228" t="s">
        <v>164</v>
      </c>
      <c r="E124" s="43"/>
      <c r="F124" s="229" t="s">
        <v>862</v>
      </c>
      <c r="G124" s="43"/>
      <c r="H124" s="43"/>
      <c r="I124" s="230"/>
      <c r="J124" s="43"/>
      <c r="K124" s="43"/>
      <c r="L124" s="47"/>
      <c r="M124" s="231"/>
      <c r="N124" s="232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164</v>
      </c>
      <c r="AU124" s="20" t="s">
        <v>162</v>
      </c>
    </row>
    <row r="125" s="2" customFormat="1">
      <c r="A125" s="41"/>
      <c r="B125" s="42"/>
      <c r="C125" s="43"/>
      <c r="D125" s="233" t="s">
        <v>166</v>
      </c>
      <c r="E125" s="43"/>
      <c r="F125" s="234" t="s">
        <v>863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166</v>
      </c>
      <c r="AU125" s="20" t="s">
        <v>162</v>
      </c>
    </row>
    <row r="126" s="2" customFormat="1" ht="24.15" customHeight="1">
      <c r="A126" s="41"/>
      <c r="B126" s="42"/>
      <c r="C126" s="215" t="s">
        <v>161</v>
      </c>
      <c r="D126" s="215" t="s">
        <v>156</v>
      </c>
      <c r="E126" s="216" t="s">
        <v>864</v>
      </c>
      <c r="F126" s="217" t="s">
        <v>865</v>
      </c>
      <c r="G126" s="218" t="s">
        <v>172</v>
      </c>
      <c r="H126" s="219">
        <v>352.20060000000001</v>
      </c>
      <c r="I126" s="220"/>
      <c r="J126" s="221">
        <f>ROUND(I126*H126,2)</f>
        <v>0</v>
      </c>
      <c r="K126" s="217" t="s">
        <v>160</v>
      </c>
      <c r="L126" s="47"/>
      <c r="M126" s="222" t="s">
        <v>19</v>
      </c>
      <c r="N126" s="223" t="s">
        <v>46</v>
      </c>
      <c r="O126" s="87"/>
      <c r="P126" s="224">
        <f>O126*H126</f>
        <v>0</v>
      </c>
      <c r="Q126" s="224">
        <v>0</v>
      </c>
      <c r="R126" s="224">
        <f>Q126*H126</f>
        <v>0</v>
      </c>
      <c r="S126" s="224">
        <v>0</v>
      </c>
      <c r="T126" s="225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6" t="s">
        <v>161</v>
      </c>
      <c r="AT126" s="226" t="s">
        <v>156</v>
      </c>
      <c r="AU126" s="226" t="s">
        <v>162</v>
      </c>
      <c r="AY126" s="20" t="s">
        <v>152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20" t="s">
        <v>82</v>
      </c>
      <c r="BK126" s="227">
        <f>ROUND(I126*H126,2)</f>
        <v>0</v>
      </c>
      <c r="BL126" s="20" t="s">
        <v>161</v>
      </c>
      <c r="BM126" s="226" t="s">
        <v>866</v>
      </c>
    </row>
    <row r="127" s="2" customFormat="1">
      <c r="A127" s="41"/>
      <c r="B127" s="42"/>
      <c r="C127" s="43"/>
      <c r="D127" s="228" t="s">
        <v>164</v>
      </c>
      <c r="E127" s="43"/>
      <c r="F127" s="229" t="s">
        <v>179</v>
      </c>
      <c r="G127" s="43"/>
      <c r="H127" s="43"/>
      <c r="I127" s="230"/>
      <c r="J127" s="43"/>
      <c r="K127" s="43"/>
      <c r="L127" s="47"/>
      <c r="M127" s="231"/>
      <c r="N127" s="232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164</v>
      </c>
      <c r="AU127" s="20" t="s">
        <v>162</v>
      </c>
    </row>
    <row r="128" s="2" customFormat="1">
      <c r="A128" s="41"/>
      <c r="B128" s="42"/>
      <c r="C128" s="43"/>
      <c r="D128" s="233" t="s">
        <v>166</v>
      </c>
      <c r="E128" s="43"/>
      <c r="F128" s="234" t="s">
        <v>867</v>
      </c>
      <c r="G128" s="43"/>
      <c r="H128" s="43"/>
      <c r="I128" s="230"/>
      <c r="J128" s="43"/>
      <c r="K128" s="43"/>
      <c r="L128" s="47"/>
      <c r="M128" s="231"/>
      <c r="N128" s="232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166</v>
      </c>
      <c r="AU128" s="20" t="s">
        <v>162</v>
      </c>
    </row>
    <row r="129" s="13" customFormat="1">
      <c r="A129" s="13"/>
      <c r="B129" s="235"/>
      <c r="C129" s="236"/>
      <c r="D129" s="228" t="s">
        <v>168</v>
      </c>
      <c r="E129" s="236"/>
      <c r="F129" s="238" t="s">
        <v>868</v>
      </c>
      <c r="G129" s="236"/>
      <c r="H129" s="239">
        <v>352.20060000000001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168</v>
      </c>
      <c r="AU129" s="245" t="s">
        <v>162</v>
      </c>
      <c r="AV129" s="13" t="s">
        <v>84</v>
      </c>
      <c r="AW129" s="13" t="s">
        <v>4</v>
      </c>
      <c r="AX129" s="13" t="s">
        <v>82</v>
      </c>
      <c r="AY129" s="245" t="s">
        <v>152</v>
      </c>
    </row>
    <row r="130" s="2" customFormat="1" ht="37.8" customHeight="1">
      <c r="A130" s="41"/>
      <c r="B130" s="42"/>
      <c r="C130" s="215" t="s">
        <v>187</v>
      </c>
      <c r="D130" s="215" t="s">
        <v>156</v>
      </c>
      <c r="E130" s="216" t="s">
        <v>239</v>
      </c>
      <c r="F130" s="217" t="s">
        <v>240</v>
      </c>
      <c r="G130" s="218" t="s">
        <v>172</v>
      </c>
      <c r="H130" s="219">
        <v>38.453600000000002</v>
      </c>
      <c r="I130" s="220"/>
      <c r="J130" s="221">
        <f>ROUND(I130*H130,2)</f>
        <v>0</v>
      </c>
      <c r="K130" s="217" t="s">
        <v>160</v>
      </c>
      <c r="L130" s="47"/>
      <c r="M130" s="222" t="s">
        <v>19</v>
      </c>
      <c r="N130" s="223" t="s">
        <v>46</v>
      </c>
      <c r="O130" s="87"/>
      <c r="P130" s="224">
        <f>O130*H130</f>
        <v>0</v>
      </c>
      <c r="Q130" s="224">
        <v>0</v>
      </c>
      <c r="R130" s="224">
        <f>Q130*H130</f>
        <v>0</v>
      </c>
      <c r="S130" s="224">
        <v>0</v>
      </c>
      <c r="T130" s="225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6" t="s">
        <v>161</v>
      </c>
      <c r="AT130" s="226" t="s">
        <v>156</v>
      </c>
      <c r="AU130" s="226" t="s">
        <v>162</v>
      </c>
      <c r="AY130" s="20" t="s">
        <v>152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20" t="s">
        <v>82</v>
      </c>
      <c r="BK130" s="227">
        <f>ROUND(I130*H130,2)</f>
        <v>0</v>
      </c>
      <c r="BL130" s="20" t="s">
        <v>161</v>
      </c>
      <c r="BM130" s="226" t="s">
        <v>869</v>
      </c>
    </row>
    <row r="131" s="2" customFormat="1">
      <c r="A131" s="41"/>
      <c r="B131" s="42"/>
      <c r="C131" s="43"/>
      <c r="D131" s="228" t="s">
        <v>164</v>
      </c>
      <c r="E131" s="43"/>
      <c r="F131" s="229" t="s">
        <v>242</v>
      </c>
      <c r="G131" s="43"/>
      <c r="H131" s="43"/>
      <c r="I131" s="230"/>
      <c r="J131" s="43"/>
      <c r="K131" s="43"/>
      <c r="L131" s="47"/>
      <c r="M131" s="231"/>
      <c r="N131" s="232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164</v>
      </c>
      <c r="AU131" s="20" t="s">
        <v>162</v>
      </c>
    </row>
    <row r="132" s="2" customFormat="1">
      <c r="A132" s="41"/>
      <c r="B132" s="42"/>
      <c r="C132" s="43"/>
      <c r="D132" s="233" t="s">
        <v>166</v>
      </c>
      <c r="E132" s="43"/>
      <c r="F132" s="234" t="s">
        <v>243</v>
      </c>
      <c r="G132" s="43"/>
      <c r="H132" s="43"/>
      <c r="I132" s="230"/>
      <c r="J132" s="43"/>
      <c r="K132" s="43"/>
      <c r="L132" s="47"/>
      <c r="M132" s="231"/>
      <c r="N132" s="232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166</v>
      </c>
      <c r="AU132" s="20" t="s">
        <v>162</v>
      </c>
    </row>
    <row r="133" s="12" customFormat="1" ht="20.88" customHeight="1">
      <c r="A133" s="12"/>
      <c r="B133" s="199"/>
      <c r="C133" s="200"/>
      <c r="D133" s="201" t="s">
        <v>74</v>
      </c>
      <c r="E133" s="213" t="s">
        <v>244</v>
      </c>
      <c r="F133" s="213" t="s">
        <v>245</v>
      </c>
      <c r="G133" s="200"/>
      <c r="H133" s="200"/>
      <c r="I133" s="203"/>
      <c r="J133" s="214">
        <f>BK133</f>
        <v>0</v>
      </c>
      <c r="K133" s="200"/>
      <c r="L133" s="205"/>
      <c r="M133" s="206"/>
      <c r="N133" s="207"/>
      <c r="O133" s="207"/>
      <c r="P133" s="208">
        <f>SUM(P134:P191)</f>
        <v>0</v>
      </c>
      <c r="Q133" s="207"/>
      <c r="R133" s="208">
        <f>SUM(R134:R191)</f>
        <v>0</v>
      </c>
      <c r="S133" s="207"/>
      <c r="T133" s="209">
        <f>SUM(T134:T191)</f>
        <v>29.351520000000001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0" t="s">
        <v>82</v>
      </c>
      <c r="AT133" s="211" t="s">
        <v>74</v>
      </c>
      <c r="AU133" s="211" t="s">
        <v>84</v>
      </c>
      <c r="AY133" s="210" t="s">
        <v>152</v>
      </c>
      <c r="BK133" s="212">
        <f>SUM(BK134:BK191)</f>
        <v>0</v>
      </c>
    </row>
    <row r="134" s="2" customFormat="1" ht="24.15" customHeight="1">
      <c r="A134" s="41"/>
      <c r="B134" s="42"/>
      <c r="C134" s="215" t="s">
        <v>195</v>
      </c>
      <c r="D134" s="215" t="s">
        <v>156</v>
      </c>
      <c r="E134" s="216" t="s">
        <v>870</v>
      </c>
      <c r="F134" s="217" t="s">
        <v>871</v>
      </c>
      <c r="G134" s="218" t="s">
        <v>159</v>
      </c>
      <c r="H134" s="219">
        <v>133.416</v>
      </c>
      <c r="I134" s="220"/>
      <c r="J134" s="221">
        <f>ROUND(I134*H134,2)</f>
        <v>0</v>
      </c>
      <c r="K134" s="217" t="s">
        <v>160</v>
      </c>
      <c r="L134" s="47"/>
      <c r="M134" s="222" t="s">
        <v>19</v>
      </c>
      <c r="N134" s="223" t="s">
        <v>46</v>
      </c>
      <c r="O134" s="87"/>
      <c r="P134" s="224">
        <f>O134*H134</f>
        <v>0</v>
      </c>
      <c r="Q134" s="224">
        <v>0</v>
      </c>
      <c r="R134" s="224">
        <f>Q134*H134</f>
        <v>0</v>
      </c>
      <c r="S134" s="224">
        <v>0.22</v>
      </c>
      <c r="T134" s="225">
        <f>S134*H134</f>
        <v>29.351520000000001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6" t="s">
        <v>161</v>
      </c>
      <c r="AT134" s="226" t="s">
        <v>156</v>
      </c>
      <c r="AU134" s="226" t="s">
        <v>162</v>
      </c>
      <c r="AY134" s="20" t="s">
        <v>152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20" t="s">
        <v>82</v>
      </c>
      <c r="BK134" s="227">
        <f>ROUND(I134*H134,2)</f>
        <v>0</v>
      </c>
      <c r="BL134" s="20" t="s">
        <v>161</v>
      </c>
      <c r="BM134" s="226" t="s">
        <v>872</v>
      </c>
    </row>
    <row r="135" s="2" customFormat="1">
      <c r="A135" s="41"/>
      <c r="B135" s="42"/>
      <c r="C135" s="43"/>
      <c r="D135" s="228" t="s">
        <v>164</v>
      </c>
      <c r="E135" s="43"/>
      <c r="F135" s="229" t="s">
        <v>873</v>
      </c>
      <c r="G135" s="43"/>
      <c r="H135" s="43"/>
      <c r="I135" s="230"/>
      <c r="J135" s="43"/>
      <c r="K135" s="43"/>
      <c r="L135" s="47"/>
      <c r="M135" s="231"/>
      <c r="N135" s="232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164</v>
      </c>
      <c r="AU135" s="20" t="s">
        <v>162</v>
      </c>
    </row>
    <row r="136" s="2" customFormat="1">
      <c r="A136" s="41"/>
      <c r="B136" s="42"/>
      <c r="C136" s="43"/>
      <c r="D136" s="233" t="s">
        <v>166</v>
      </c>
      <c r="E136" s="43"/>
      <c r="F136" s="234" t="s">
        <v>874</v>
      </c>
      <c r="G136" s="43"/>
      <c r="H136" s="43"/>
      <c r="I136" s="230"/>
      <c r="J136" s="43"/>
      <c r="K136" s="43"/>
      <c r="L136" s="47"/>
      <c r="M136" s="231"/>
      <c r="N136" s="232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166</v>
      </c>
      <c r="AU136" s="20" t="s">
        <v>162</v>
      </c>
    </row>
    <row r="137" s="14" customFormat="1">
      <c r="A137" s="14"/>
      <c r="B137" s="246"/>
      <c r="C137" s="247"/>
      <c r="D137" s="228" t="s">
        <v>168</v>
      </c>
      <c r="E137" s="248" t="s">
        <v>19</v>
      </c>
      <c r="F137" s="249" t="s">
        <v>875</v>
      </c>
      <c r="G137" s="247"/>
      <c r="H137" s="248" t="s">
        <v>19</v>
      </c>
      <c r="I137" s="250"/>
      <c r="J137" s="247"/>
      <c r="K137" s="247"/>
      <c r="L137" s="251"/>
      <c r="M137" s="252"/>
      <c r="N137" s="253"/>
      <c r="O137" s="253"/>
      <c r="P137" s="253"/>
      <c r="Q137" s="253"/>
      <c r="R137" s="253"/>
      <c r="S137" s="253"/>
      <c r="T137" s="25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5" t="s">
        <v>168</v>
      </c>
      <c r="AU137" s="255" t="s">
        <v>162</v>
      </c>
      <c r="AV137" s="14" t="s">
        <v>82</v>
      </c>
      <c r="AW137" s="14" t="s">
        <v>35</v>
      </c>
      <c r="AX137" s="14" t="s">
        <v>75</v>
      </c>
      <c r="AY137" s="255" t="s">
        <v>152</v>
      </c>
    </row>
    <row r="138" s="14" customFormat="1">
      <c r="A138" s="14"/>
      <c r="B138" s="246"/>
      <c r="C138" s="247"/>
      <c r="D138" s="228" t="s">
        <v>168</v>
      </c>
      <c r="E138" s="248" t="s">
        <v>19</v>
      </c>
      <c r="F138" s="249" t="s">
        <v>846</v>
      </c>
      <c r="G138" s="247"/>
      <c r="H138" s="248" t="s">
        <v>19</v>
      </c>
      <c r="I138" s="250"/>
      <c r="J138" s="247"/>
      <c r="K138" s="247"/>
      <c r="L138" s="251"/>
      <c r="M138" s="252"/>
      <c r="N138" s="253"/>
      <c r="O138" s="253"/>
      <c r="P138" s="253"/>
      <c r="Q138" s="253"/>
      <c r="R138" s="253"/>
      <c r="S138" s="253"/>
      <c r="T138" s="25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5" t="s">
        <v>168</v>
      </c>
      <c r="AU138" s="255" t="s">
        <v>162</v>
      </c>
      <c r="AV138" s="14" t="s">
        <v>82</v>
      </c>
      <c r="AW138" s="14" t="s">
        <v>35</v>
      </c>
      <c r="AX138" s="14" t="s">
        <v>75</v>
      </c>
      <c r="AY138" s="255" t="s">
        <v>152</v>
      </c>
    </row>
    <row r="139" s="13" customFormat="1">
      <c r="A139" s="13"/>
      <c r="B139" s="235"/>
      <c r="C139" s="236"/>
      <c r="D139" s="228" t="s">
        <v>168</v>
      </c>
      <c r="E139" s="237" t="s">
        <v>19</v>
      </c>
      <c r="F139" s="238" t="s">
        <v>876</v>
      </c>
      <c r="G139" s="236"/>
      <c r="H139" s="239">
        <v>14.199999999999999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168</v>
      </c>
      <c r="AU139" s="245" t="s">
        <v>162</v>
      </c>
      <c r="AV139" s="13" t="s">
        <v>84</v>
      </c>
      <c r="AW139" s="13" t="s">
        <v>35</v>
      </c>
      <c r="AX139" s="13" t="s">
        <v>75</v>
      </c>
      <c r="AY139" s="245" t="s">
        <v>152</v>
      </c>
    </row>
    <row r="140" s="14" customFormat="1">
      <c r="A140" s="14"/>
      <c r="B140" s="246"/>
      <c r="C140" s="247"/>
      <c r="D140" s="228" t="s">
        <v>168</v>
      </c>
      <c r="E140" s="248" t="s">
        <v>19</v>
      </c>
      <c r="F140" s="249" t="s">
        <v>848</v>
      </c>
      <c r="G140" s="247"/>
      <c r="H140" s="248" t="s">
        <v>19</v>
      </c>
      <c r="I140" s="250"/>
      <c r="J140" s="247"/>
      <c r="K140" s="247"/>
      <c r="L140" s="251"/>
      <c r="M140" s="252"/>
      <c r="N140" s="253"/>
      <c r="O140" s="253"/>
      <c r="P140" s="253"/>
      <c r="Q140" s="253"/>
      <c r="R140" s="253"/>
      <c r="S140" s="253"/>
      <c r="T140" s="25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5" t="s">
        <v>168</v>
      </c>
      <c r="AU140" s="255" t="s">
        <v>162</v>
      </c>
      <c r="AV140" s="14" t="s">
        <v>82</v>
      </c>
      <c r="AW140" s="14" t="s">
        <v>35</v>
      </c>
      <c r="AX140" s="14" t="s">
        <v>75</v>
      </c>
      <c r="AY140" s="255" t="s">
        <v>152</v>
      </c>
    </row>
    <row r="141" s="13" customFormat="1">
      <c r="A141" s="13"/>
      <c r="B141" s="235"/>
      <c r="C141" s="236"/>
      <c r="D141" s="228" t="s">
        <v>168</v>
      </c>
      <c r="E141" s="237" t="s">
        <v>19</v>
      </c>
      <c r="F141" s="238" t="s">
        <v>877</v>
      </c>
      <c r="G141" s="236"/>
      <c r="H141" s="239">
        <v>39.289999999999999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168</v>
      </c>
      <c r="AU141" s="245" t="s">
        <v>162</v>
      </c>
      <c r="AV141" s="13" t="s">
        <v>84</v>
      </c>
      <c r="AW141" s="13" t="s">
        <v>35</v>
      </c>
      <c r="AX141" s="13" t="s">
        <v>75</v>
      </c>
      <c r="AY141" s="245" t="s">
        <v>152</v>
      </c>
    </row>
    <row r="142" s="13" customFormat="1">
      <c r="A142" s="13"/>
      <c r="B142" s="235"/>
      <c r="C142" s="236"/>
      <c r="D142" s="228" t="s">
        <v>168</v>
      </c>
      <c r="E142" s="237" t="s">
        <v>19</v>
      </c>
      <c r="F142" s="238" t="s">
        <v>878</v>
      </c>
      <c r="G142" s="236"/>
      <c r="H142" s="239">
        <v>35.539999999999999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168</v>
      </c>
      <c r="AU142" s="245" t="s">
        <v>162</v>
      </c>
      <c r="AV142" s="13" t="s">
        <v>84</v>
      </c>
      <c r="AW142" s="13" t="s">
        <v>35</v>
      </c>
      <c r="AX142" s="13" t="s">
        <v>75</v>
      </c>
      <c r="AY142" s="245" t="s">
        <v>152</v>
      </c>
    </row>
    <row r="143" s="13" customFormat="1">
      <c r="A143" s="13"/>
      <c r="B143" s="235"/>
      <c r="C143" s="236"/>
      <c r="D143" s="228" t="s">
        <v>168</v>
      </c>
      <c r="E143" s="237" t="s">
        <v>19</v>
      </c>
      <c r="F143" s="238" t="s">
        <v>879</v>
      </c>
      <c r="G143" s="236"/>
      <c r="H143" s="239">
        <v>29.530000000000001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168</v>
      </c>
      <c r="AU143" s="245" t="s">
        <v>162</v>
      </c>
      <c r="AV143" s="13" t="s">
        <v>84</v>
      </c>
      <c r="AW143" s="13" t="s">
        <v>35</v>
      </c>
      <c r="AX143" s="13" t="s">
        <v>75</v>
      </c>
      <c r="AY143" s="245" t="s">
        <v>152</v>
      </c>
    </row>
    <row r="144" s="16" customFormat="1">
      <c r="A144" s="16"/>
      <c r="B144" s="277"/>
      <c r="C144" s="278"/>
      <c r="D144" s="228" t="s">
        <v>168</v>
      </c>
      <c r="E144" s="279" t="s">
        <v>19</v>
      </c>
      <c r="F144" s="280" t="s">
        <v>646</v>
      </c>
      <c r="G144" s="278"/>
      <c r="H144" s="281">
        <v>118.56</v>
      </c>
      <c r="I144" s="282"/>
      <c r="J144" s="278"/>
      <c r="K144" s="278"/>
      <c r="L144" s="283"/>
      <c r="M144" s="284"/>
      <c r="N144" s="285"/>
      <c r="O144" s="285"/>
      <c r="P144" s="285"/>
      <c r="Q144" s="285"/>
      <c r="R144" s="285"/>
      <c r="S144" s="285"/>
      <c r="T144" s="28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T144" s="287" t="s">
        <v>168</v>
      </c>
      <c r="AU144" s="287" t="s">
        <v>162</v>
      </c>
      <c r="AV144" s="16" t="s">
        <v>162</v>
      </c>
      <c r="AW144" s="16" t="s">
        <v>35</v>
      </c>
      <c r="AX144" s="16" t="s">
        <v>75</v>
      </c>
      <c r="AY144" s="287" t="s">
        <v>152</v>
      </c>
    </row>
    <row r="145" s="14" customFormat="1">
      <c r="A145" s="14"/>
      <c r="B145" s="246"/>
      <c r="C145" s="247"/>
      <c r="D145" s="228" t="s">
        <v>168</v>
      </c>
      <c r="E145" s="248" t="s">
        <v>19</v>
      </c>
      <c r="F145" s="249" t="s">
        <v>880</v>
      </c>
      <c r="G145" s="247"/>
      <c r="H145" s="248" t="s">
        <v>19</v>
      </c>
      <c r="I145" s="250"/>
      <c r="J145" s="247"/>
      <c r="K145" s="247"/>
      <c r="L145" s="251"/>
      <c r="M145" s="252"/>
      <c r="N145" s="253"/>
      <c r="O145" s="253"/>
      <c r="P145" s="253"/>
      <c r="Q145" s="253"/>
      <c r="R145" s="253"/>
      <c r="S145" s="253"/>
      <c r="T145" s="25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5" t="s">
        <v>168</v>
      </c>
      <c r="AU145" s="255" t="s">
        <v>162</v>
      </c>
      <c r="AV145" s="14" t="s">
        <v>82</v>
      </c>
      <c r="AW145" s="14" t="s">
        <v>4</v>
      </c>
      <c r="AX145" s="14" t="s">
        <v>75</v>
      </c>
      <c r="AY145" s="255" t="s">
        <v>152</v>
      </c>
    </row>
    <row r="146" s="13" customFormat="1">
      <c r="A146" s="13"/>
      <c r="B146" s="235"/>
      <c r="C146" s="236"/>
      <c r="D146" s="228" t="s">
        <v>168</v>
      </c>
      <c r="E146" s="237" t="s">
        <v>19</v>
      </c>
      <c r="F146" s="238" t="s">
        <v>881</v>
      </c>
      <c r="G146" s="236"/>
      <c r="H146" s="239">
        <v>2.2000000000000002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168</v>
      </c>
      <c r="AU146" s="245" t="s">
        <v>162</v>
      </c>
      <c r="AV146" s="13" t="s">
        <v>84</v>
      </c>
      <c r="AW146" s="13" t="s">
        <v>35</v>
      </c>
      <c r="AX146" s="13" t="s">
        <v>75</v>
      </c>
      <c r="AY146" s="245" t="s">
        <v>152</v>
      </c>
    </row>
    <row r="147" s="13" customFormat="1">
      <c r="A147" s="13"/>
      <c r="B147" s="235"/>
      <c r="C147" s="236"/>
      <c r="D147" s="228" t="s">
        <v>168</v>
      </c>
      <c r="E147" s="237" t="s">
        <v>19</v>
      </c>
      <c r="F147" s="238" t="s">
        <v>882</v>
      </c>
      <c r="G147" s="236"/>
      <c r="H147" s="239">
        <v>0.40000000000000002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168</v>
      </c>
      <c r="AU147" s="245" t="s">
        <v>162</v>
      </c>
      <c r="AV147" s="13" t="s">
        <v>84</v>
      </c>
      <c r="AW147" s="13" t="s">
        <v>35</v>
      </c>
      <c r="AX147" s="13" t="s">
        <v>75</v>
      </c>
      <c r="AY147" s="245" t="s">
        <v>152</v>
      </c>
    </row>
    <row r="148" s="13" customFormat="1">
      <c r="A148" s="13"/>
      <c r="B148" s="235"/>
      <c r="C148" s="236"/>
      <c r="D148" s="228" t="s">
        <v>168</v>
      </c>
      <c r="E148" s="237" t="s">
        <v>19</v>
      </c>
      <c r="F148" s="238" t="s">
        <v>883</v>
      </c>
      <c r="G148" s="236"/>
      <c r="H148" s="239">
        <v>0.40000000000000002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168</v>
      </c>
      <c r="AU148" s="245" t="s">
        <v>162</v>
      </c>
      <c r="AV148" s="13" t="s">
        <v>84</v>
      </c>
      <c r="AW148" s="13" t="s">
        <v>35</v>
      </c>
      <c r="AX148" s="13" t="s">
        <v>75</v>
      </c>
      <c r="AY148" s="245" t="s">
        <v>152</v>
      </c>
    </row>
    <row r="149" s="13" customFormat="1">
      <c r="A149" s="13"/>
      <c r="B149" s="235"/>
      <c r="C149" s="236"/>
      <c r="D149" s="228" t="s">
        <v>168</v>
      </c>
      <c r="E149" s="237" t="s">
        <v>19</v>
      </c>
      <c r="F149" s="238" t="s">
        <v>884</v>
      </c>
      <c r="G149" s="236"/>
      <c r="H149" s="239">
        <v>0.40000000000000002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168</v>
      </c>
      <c r="AU149" s="245" t="s">
        <v>162</v>
      </c>
      <c r="AV149" s="13" t="s">
        <v>84</v>
      </c>
      <c r="AW149" s="13" t="s">
        <v>35</v>
      </c>
      <c r="AX149" s="13" t="s">
        <v>75</v>
      </c>
      <c r="AY149" s="245" t="s">
        <v>152</v>
      </c>
    </row>
    <row r="150" s="13" customFormat="1">
      <c r="A150" s="13"/>
      <c r="B150" s="235"/>
      <c r="C150" s="236"/>
      <c r="D150" s="228" t="s">
        <v>168</v>
      </c>
      <c r="E150" s="237" t="s">
        <v>19</v>
      </c>
      <c r="F150" s="238" t="s">
        <v>885</v>
      </c>
      <c r="G150" s="236"/>
      <c r="H150" s="239">
        <v>1.944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168</v>
      </c>
      <c r="AU150" s="245" t="s">
        <v>162</v>
      </c>
      <c r="AV150" s="13" t="s">
        <v>84</v>
      </c>
      <c r="AW150" s="13" t="s">
        <v>35</v>
      </c>
      <c r="AX150" s="13" t="s">
        <v>75</v>
      </c>
      <c r="AY150" s="245" t="s">
        <v>152</v>
      </c>
    </row>
    <row r="151" s="13" customFormat="1">
      <c r="A151" s="13"/>
      <c r="B151" s="235"/>
      <c r="C151" s="236"/>
      <c r="D151" s="228" t="s">
        <v>168</v>
      </c>
      <c r="E151" s="237" t="s">
        <v>19</v>
      </c>
      <c r="F151" s="238" t="s">
        <v>886</v>
      </c>
      <c r="G151" s="236"/>
      <c r="H151" s="239">
        <v>5.1680000000000001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168</v>
      </c>
      <c r="AU151" s="245" t="s">
        <v>162</v>
      </c>
      <c r="AV151" s="13" t="s">
        <v>84</v>
      </c>
      <c r="AW151" s="13" t="s">
        <v>35</v>
      </c>
      <c r="AX151" s="13" t="s">
        <v>75</v>
      </c>
      <c r="AY151" s="245" t="s">
        <v>152</v>
      </c>
    </row>
    <row r="152" s="13" customFormat="1">
      <c r="A152" s="13"/>
      <c r="B152" s="235"/>
      <c r="C152" s="236"/>
      <c r="D152" s="228" t="s">
        <v>168</v>
      </c>
      <c r="E152" s="237" t="s">
        <v>19</v>
      </c>
      <c r="F152" s="238" t="s">
        <v>887</v>
      </c>
      <c r="G152" s="236"/>
      <c r="H152" s="239">
        <v>0.86399999999999999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168</v>
      </c>
      <c r="AU152" s="245" t="s">
        <v>162</v>
      </c>
      <c r="AV152" s="13" t="s">
        <v>84</v>
      </c>
      <c r="AW152" s="13" t="s">
        <v>35</v>
      </c>
      <c r="AX152" s="13" t="s">
        <v>75</v>
      </c>
      <c r="AY152" s="245" t="s">
        <v>152</v>
      </c>
    </row>
    <row r="153" s="13" customFormat="1">
      <c r="A153" s="13"/>
      <c r="B153" s="235"/>
      <c r="C153" s="236"/>
      <c r="D153" s="228" t="s">
        <v>168</v>
      </c>
      <c r="E153" s="237" t="s">
        <v>19</v>
      </c>
      <c r="F153" s="238" t="s">
        <v>888</v>
      </c>
      <c r="G153" s="236"/>
      <c r="H153" s="239">
        <v>1.0960000000000001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168</v>
      </c>
      <c r="AU153" s="245" t="s">
        <v>162</v>
      </c>
      <c r="AV153" s="13" t="s">
        <v>84</v>
      </c>
      <c r="AW153" s="13" t="s">
        <v>35</v>
      </c>
      <c r="AX153" s="13" t="s">
        <v>75</v>
      </c>
      <c r="AY153" s="245" t="s">
        <v>152</v>
      </c>
    </row>
    <row r="154" s="13" customFormat="1">
      <c r="A154" s="13"/>
      <c r="B154" s="235"/>
      <c r="C154" s="236"/>
      <c r="D154" s="228" t="s">
        <v>168</v>
      </c>
      <c r="E154" s="237" t="s">
        <v>19</v>
      </c>
      <c r="F154" s="238" t="s">
        <v>889</v>
      </c>
      <c r="G154" s="236"/>
      <c r="H154" s="239">
        <v>0.85599999999999998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168</v>
      </c>
      <c r="AU154" s="245" t="s">
        <v>162</v>
      </c>
      <c r="AV154" s="13" t="s">
        <v>84</v>
      </c>
      <c r="AW154" s="13" t="s">
        <v>35</v>
      </c>
      <c r="AX154" s="13" t="s">
        <v>75</v>
      </c>
      <c r="AY154" s="245" t="s">
        <v>152</v>
      </c>
    </row>
    <row r="155" s="13" customFormat="1">
      <c r="A155" s="13"/>
      <c r="B155" s="235"/>
      <c r="C155" s="236"/>
      <c r="D155" s="228" t="s">
        <v>168</v>
      </c>
      <c r="E155" s="237" t="s">
        <v>19</v>
      </c>
      <c r="F155" s="238" t="s">
        <v>890</v>
      </c>
      <c r="G155" s="236"/>
      <c r="H155" s="239">
        <v>1.528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168</v>
      </c>
      <c r="AU155" s="245" t="s">
        <v>162</v>
      </c>
      <c r="AV155" s="13" t="s">
        <v>84</v>
      </c>
      <c r="AW155" s="13" t="s">
        <v>35</v>
      </c>
      <c r="AX155" s="13" t="s">
        <v>75</v>
      </c>
      <c r="AY155" s="245" t="s">
        <v>152</v>
      </c>
    </row>
    <row r="156" s="16" customFormat="1">
      <c r="A156" s="16"/>
      <c r="B156" s="277"/>
      <c r="C156" s="278"/>
      <c r="D156" s="228" t="s">
        <v>168</v>
      </c>
      <c r="E156" s="279" t="s">
        <v>19</v>
      </c>
      <c r="F156" s="280" t="s">
        <v>646</v>
      </c>
      <c r="G156" s="278"/>
      <c r="H156" s="281">
        <v>14.856</v>
      </c>
      <c r="I156" s="282"/>
      <c r="J156" s="278"/>
      <c r="K156" s="278"/>
      <c r="L156" s="283"/>
      <c r="M156" s="284"/>
      <c r="N156" s="285"/>
      <c r="O156" s="285"/>
      <c r="P156" s="285"/>
      <c r="Q156" s="285"/>
      <c r="R156" s="285"/>
      <c r="S156" s="285"/>
      <c r="T156" s="28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T156" s="287" t="s">
        <v>168</v>
      </c>
      <c r="AU156" s="287" t="s">
        <v>162</v>
      </c>
      <c r="AV156" s="16" t="s">
        <v>162</v>
      </c>
      <c r="AW156" s="16" t="s">
        <v>35</v>
      </c>
      <c r="AX156" s="16" t="s">
        <v>75</v>
      </c>
      <c r="AY156" s="287" t="s">
        <v>152</v>
      </c>
    </row>
    <row r="157" s="15" customFormat="1">
      <c r="A157" s="15"/>
      <c r="B157" s="256"/>
      <c r="C157" s="257"/>
      <c r="D157" s="228" t="s">
        <v>168</v>
      </c>
      <c r="E157" s="258" t="s">
        <v>19</v>
      </c>
      <c r="F157" s="259" t="s">
        <v>203</v>
      </c>
      <c r="G157" s="257"/>
      <c r="H157" s="260">
        <v>133.416</v>
      </c>
      <c r="I157" s="261"/>
      <c r="J157" s="257"/>
      <c r="K157" s="257"/>
      <c r="L157" s="262"/>
      <c r="M157" s="263"/>
      <c r="N157" s="264"/>
      <c r="O157" s="264"/>
      <c r="P157" s="264"/>
      <c r="Q157" s="264"/>
      <c r="R157" s="264"/>
      <c r="S157" s="264"/>
      <c r="T157" s="26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6" t="s">
        <v>168</v>
      </c>
      <c r="AU157" s="266" t="s">
        <v>162</v>
      </c>
      <c r="AV157" s="15" t="s">
        <v>161</v>
      </c>
      <c r="AW157" s="15" t="s">
        <v>35</v>
      </c>
      <c r="AX157" s="15" t="s">
        <v>82</v>
      </c>
      <c r="AY157" s="266" t="s">
        <v>152</v>
      </c>
    </row>
    <row r="158" s="2" customFormat="1" ht="24.15" customHeight="1">
      <c r="A158" s="41"/>
      <c r="B158" s="42"/>
      <c r="C158" s="215" t="s">
        <v>204</v>
      </c>
      <c r="D158" s="215" t="s">
        <v>156</v>
      </c>
      <c r="E158" s="216" t="s">
        <v>891</v>
      </c>
      <c r="F158" s="217" t="s">
        <v>892</v>
      </c>
      <c r="G158" s="218" t="s">
        <v>215</v>
      </c>
      <c r="H158" s="219">
        <v>282.25999999999999</v>
      </c>
      <c r="I158" s="220"/>
      <c r="J158" s="221">
        <f>ROUND(I158*H158,2)</f>
        <v>0</v>
      </c>
      <c r="K158" s="217" t="s">
        <v>160</v>
      </c>
      <c r="L158" s="47"/>
      <c r="M158" s="222" t="s">
        <v>19</v>
      </c>
      <c r="N158" s="223" t="s">
        <v>46</v>
      </c>
      <c r="O158" s="87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6" t="s">
        <v>161</v>
      </c>
      <c r="AT158" s="226" t="s">
        <v>156</v>
      </c>
      <c r="AU158" s="226" t="s">
        <v>162</v>
      </c>
      <c r="AY158" s="20" t="s">
        <v>152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20" t="s">
        <v>82</v>
      </c>
      <c r="BK158" s="227">
        <f>ROUND(I158*H158,2)</f>
        <v>0</v>
      </c>
      <c r="BL158" s="20" t="s">
        <v>161</v>
      </c>
      <c r="BM158" s="226" t="s">
        <v>893</v>
      </c>
    </row>
    <row r="159" s="2" customFormat="1">
      <c r="A159" s="41"/>
      <c r="B159" s="42"/>
      <c r="C159" s="43"/>
      <c r="D159" s="228" t="s">
        <v>164</v>
      </c>
      <c r="E159" s="43"/>
      <c r="F159" s="229" t="s">
        <v>894</v>
      </c>
      <c r="G159" s="43"/>
      <c r="H159" s="43"/>
      <c r="I159" s="230"/>
      <c r="J159" s="43"/>
      <c r="K159" s="43"/>
      <c r="L159" s="47"/>
      <c r="M159" s="231"/>
      <c r="N159" s="232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164</v>
      </c>
      <c r="AU159" s="20" t="s">
        <v>162</v>
      </c>
    </row>
    <row r="160" s="2" customFormat="1">
      <c r="A160" s="41"/>
      <c r="B160" s="42"/>
      <c r="C160" s="43"/>
      <c r="D160" s="233" t="s">
        <v>166</v>
      </c>
      <c r="E160" s="43"/>
      <c r="F160" s="234" t="s">
        <v>895</v>
      </c>
      <c r="G160" s="43"/>
      <c r="H160" s="43"/>
      <c r="I160" s="230"/>
      <c r="J160" s="43"/>
      <c r="K160" s="43"/>
      <c r="L160" s="47"/>
      <c r="M160" s="231"/>
      <c r="N160" s="232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166</v>
      </c>
      <c r="AU160" s="20" t="s">
        <v>162</v>
      </c>
    </row>
    <row r="161" s="14" customFormat="1">
      <c r="A161" s="14"/>
      <c r="B161" s="246"/>
      <c r="C161" s="247"/>
      <c r="D161" s="228" t="s">
        <v>168</v>
      </c>
      <c r="E161" s="248" t="s">
        <v>19</v>
      </c>
      <c r="F161" s="249" t="s">
        <v>896</v>
      </c>
      <c r="G161" s="247"/>
      <c r="H161" s="248" t="s">
        <v>19</v>
      </c>
      <c r="I161" s="250"/>
      <c r="J161" s="247"/>
      <c r="K161" s="247"/>
      <c r="L161" s="251"/>
      <c r="M161" s="252"/>
      <c r="N161" s="253"/>
      <c r="O161" s="253"/>
      <c r="P161" s="253"/>
      <c r="Q161" s="253"/>
      <c r="R161" s="253"/>
      <c r="S161" s="253"/>
      <c r="T161" s="25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5" t="s">
        <v>168</v>
      </c>
      <c r="AU161" s="255" t="s">
        <v>162</v>
      </c>
      <c r="AV161" s="14" t="s">
        <v>82</v>
      </c>
      <c r="AW161" s="14" t="s">
        <v>35</v>
      </c>
      <c r="AX161" s="14" t="s">
        <v>75</v>
      </c>
      <c r="AY161" s="255" t="s">
        <v>152</v>
      </c>
    </row>
    <row r="162" s="14" customFormat="1">
      <c r="A162" s="14"/>
      <c r="B162" s="246"/>
      <c r="C162" s="247"/>
      <c r="D162" s="228" t="s">
        <v>168</v>
      </c>
      <c r="E162" s="248" t="s">
        <v>19</v>
      </c>
      <c r="F162" s="249" t="s">
        <v>846</v>
      </c>
      <c r="G162" s="247"/>
      <c r="H162" s="248" t="s">
        <v>19</v>
      </c>
      <c r="I162" s="250"/>
      <c r="J162" s="247"/>
      <c r="K162" s="247"/>
      <c r="L162" s="251"/>
      <c r="M162" s="252"/>
      <c r="N162" s="253"/>
      <c r="O162" s="253"/>
      <c r="P162" s="253"/>
      <c r="Q162" s="253"/>
      <c r="R162" s="253"/>
      <c r="S162" s="253"/>
      <c r="T162" s="25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5" t="s">
        <v>168</v>
      </c>
      <c r="AU162" s="255" t="s">
        <v>162</v>
      </c>
      <c r="AV162" s="14" t="s">
        <v>82</v>
      </c>
      <c r="AW162" s="14" t="s">
        <v>35</v>
      </c>
      <c r="AX162" s="14" t="s">
        <v>75</v>
      </c>
      <c r="AY162" s="255" t="s">
        <v>152</v>
      </c>
    </row>
    <row r="163" s="13" customFormat="1">
      <c r="A163" s="13"/>
      <c r="B163" s="235"/>
      <c r="C163" s="236"/>
      <c r="D163" s="228" t="s">
        <v>168</v>
      </c>
      <c r="E163" s="237" t="s">
        <v>19</v>
      </c>
      <c r="F163" s="238" t="s">
        <v>897</v>
      </c>
      <c r="G163" s="236"/>
      <c r="H163" s="239">
        <v>29.199999999999999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168</v>
      </c>
      <c r="AU163" s="245" t="s">
        <v>162</v>
      </c>
      <c r="AV163" s="13" t="s">
        <v>84</v>
      </c>
      <c r="AW163" s="13" t="s">
        <v>35</v>
      </c>
      <c r="AX163" s="13" t="s">
        <v>75</v>
      </c>
      <c r="AY163" s="245" t="s">
        <v>152</v>
      </c>
    </row>
    <row r="164" s="14" customFormat="1">
      <c r="A164" s="14"/>
      <c r="B164" s="246"/>
      <c r="C164" s="247"/>
      <c r="D164" s="228" t="s">
        <v>168</v>
      </c>
      <c r="E164" s="248" t="s">
        <v>19</v>
      </c>
      <c r="F164" s="249" t="s">
        <v>848</v>
      </c>
      <c r="G164" s="247"/>
      <c r="H164" s="248" t="s">
        <v>19</v>
      </c>
      <c r="I164" s="250"/>
      <c r="J164" s="247"/>
      <c r="K164" s="247"/>
      <c r="L164" s="251"/>
      <c r="M164" s="252"/>
      <c r="N164" s="253"/>
      <c r="O164" s="253"/>
      <c r="P164" s="253"/>
      <c r="Q164" s="253"/>
      <c r="R164" s="253"/>
      <c r="S164" s="253"/>
      <c r="T164" s="25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5" t="s">
        <v>168</v>
      </c>
      <c r="AU164" s="255" t="s">
        <v>162</v>
      </c>
      <c r="AV164" s="14" t="s">
        <v>82</v>
      </c>
      <c r="AW164" s="14" t="s">
        <v>35</v>
      </c>
      <c r="AX164" s="14" t="s">
        <v>75</v>
      </c>
      <c r="AY164" s="255" t="s">
        <v>152</v>
      </c>
    </row>
    <row r="165" s="13" customFormat="1">
      <c r="A165" s="13"/>
      <c r="B165" s="235"/>
      <c r="C165" s="236"/>
      <c r="D165" s="228" t="s">
        <v>168</v>
      </c>
      <c r="E165" s="237" t="s">
        <v>19</v>
      </c>
      <c r="F165" s="238" t="s">
        <v>898</v>
      </c>
      <c r="G165" s="236"/>
      <c r="H165" s="239">
        <v>78.579999999999998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168</v>
      </c>
      <c r="AU165" s="245" t="s">
        <v>162</v>
      </c>
      <c r="AV165" s="13" t="s">
        <v>84</v>
      </c>
      <c r="AW165" s="13" t="s">
        <v>35</v>
      </c>
      <c r="AX165" s="13" t="s">
        <v>75</v>
      </c>
      <c r="AY165" s="245" t="s">
        <v>152</v>
      </c>
    </row>
    <row r="166" s="13" customFormat="1">
      <c r="A166" s="13"/>
      <c r="B166" s="235"/>
      <c r="C166" s="236"/>
      <c r="D166" s="228" t="s">
        <v>168</v>
      </c>
      <c r="E166" s="237" t="s">
        <v>19</v>
      </c>
      <c r="F166" s="238" t="s">
        <v>899</v>
      </c>
      <c r="G166" s="236"/>
      <c r="H166" s="239">
        <v>71.079999999999998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168</v>
      </c>
      <c r="AU166" s="245" t="s">
        <v>162</v>
      </c>
      <c r="AV166" s="13" t="s">
        <v>84</v>
      </c>
      <c r="AW166" s="13" t="s">
        <v>35</v>
      </c>
      <c r="AX166" s="13" t="s">
        <v>75</v>
      </c>
      <c r="AY166" s="245" t="s">
        <v>152</v>
      </c>
    </row>
    <row r="167" s="13" customFormat="1">
      <c r="A167" s="13"/>
      <c r="B167" s="235"/>
      <c r="C167" s="236"/>
      <c r="D167" s="228" t="s">
        <v>168</v>
      </c>
      <c r="E167" s="237" t="s">
        <v>19</v>
      </c>
      <c r="F167" s="238" t="s">
        <v>900</v>
      </c>
      <c r="G167" s="236"/>
      <c r="H167" s="239">
        <v>59.859999999999999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168</v>
      </c>
      <c r="AU167" s="245" t="s">
        <v>162</v>
      </c>
      <c r="AV167" s="13" t="s">
        <v>84</v>
      </c>
      <c r="AW167" s="13" t="s">
        <v>35</v>
      </c>
      <c r="AX167" s="13" t="s">
        <v>75</v>
      </c>
      <c r="AY167" s="245" t="s">
        <v>152</v>
      </c>
    </row>
    <row r="168" s="16" customFormat="1">
      <c r="A168" s="16"/>
      <c r="B168" s="277"/>
      <c r="C168" s="278"/>
      <c r="D168" s="228" t="s">
        <v>168</v>
      </c>
      <c r="E168" s="279" t="s">
        <v>19</v>
      </c>
      <c r="F168" s="280" t="s">
        <v>646</v>
      </c>
      <c r="G168" s="278"/>
      <c r="H168" s="281">
        <v>238.72</v>
      </c>
      <c r="I168" s="282"/>
      <c r="J168" s="278"/>
      <c r="K168" s="278"/>
      <c r="L168" s="283"/>
      <c r="M168" s="284"/>
      <c r="N168" s="285"/>
      <c r="O168" s="285"/>
      <c r="P168" s="285"/>
      <c r="Q168" s="285"/>
      <c r="R168" s="285"/>
      <c r="S168" s="285"/>
      <c r="T168" s="28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T168" s="287" t="s">
        <v>168</v>
      </c>
      <c r="AU168" s="287" t="s">
        <v>162</v>
      </c>
      <c r="AV168" s="16" t="s">
        <v>162</v>
      </c>
      <c r="AW168" s="16" t="s">
        <v>35</v>
      </c>
      <c r="AX168" s="16" t="s">
        <v>75</v>
      </c>
      <c r="AY168" s="287" t="s">
        <v>152</v>
      </c>
    </row>
    <row r="169" s="14" customFormat="1">
      <c r="A169" s="14"/>
      <c r="B169" s="246"/>
      <c r="C169" s="247"/>
      <c r="D169" s="228" t="s">
        <v>168</v>
      </c>
      <c r="E169" s="248" t="s">
        <v>19</v>
      </c>
      <c r="F169" s="249" t="s">
        <v>880</v>
      </c>
      <c r="G169" s="247"/>
      <c r="H169" s="248" t="s">
        <v>19</v>
      </c>
      <c r="I169" s="250"/>
      <c r="J169" s="247"/>
      <c r="K169" s="247"/>
      <c r="L169" s="251"/>
      <c r="M169" s="252"/>
      <c r="N169" s="253"/>
      <c r="O169" s="253"/>
      <c r="P169" s="253"/>
      <c r="Q169" s="253"/>
      <c r="R169" s="253"/>
      <c r="S169" s="253"/>
      <c r="T169" s="25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5" t="s">
        <v>168</v>
      </c>
      <c r="AU169" s="255" t="s">
        <v>162</v>
      </c>
      <c r="AV169" s="14" t="s">
        <v>82</v>
      </c>
      <c r="AW169" s="14" t="s">
        <v>4</v>
      </c>
      <c r="AX169" s="14" t="s">
        <v>75</v>
      </c>
      <c r="AY169" s="255" t="s">
        <v>152</v>
      </c>
    </row>
    <row r="170" s="13" customFormat="1">
      <c r="A170" s="13"/>
      <c r="B170" s="235"/>
      <c r="C170" s="236"/>
      <c r="D170" s="228" t="s">
        <v>168</v>
      </c>
      <c r="E170" s="237" t="s">
        <v>19</v>
      </c>
      <c r="F170" s="238" t="s">
        <v>901</v>
      </c>
      <c r="G170" s="236"/>
      <c r="H170" s="239">
        <v>6.2999999999999998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168</v>
      </c>
      <c r="AU170" s="245" t="s">
        <v>162</v>
      </c>
      <c r="AV170" s="13" t="s">
        <v>84</v>
      </c>
      <c r="AW170" s="13" t="s">
        <v>35</v>
      </c>
      <c r="AX170" s="13" t="s">
        <v>75</v>
      </c>
      <c r="AY170" s="245" t="s">
        <v>152</v>
      </c>
    </row>
    <row r="171" s="13" customFormat="1">
      <c r="A171" s="13"/>
      <c r="B171" s="235"/>
      <c r="C171" s="236"/>
      <c r="D171" s="228" t="s">
        <v>168</v>
      </c>
      <c r="E171" s="237" t="s">
        <v>19</v>
      </c>
      <c r="F171" s="238" t="s">
        <v>902</v>
      </c>
      <c r="G171" s="236"/>
      <c r="H171" s="239">
        <v>1.8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5" t="s">
        <v>168</v>
      </c>
      <c r="AU171" s="245" t="s">
        <v>162</v>
      </c>
      <c r="AV171" s="13" t="s">
        <v>84</v>
      </c>
      <c r="AW171" s="13" t="s">
        <v>35</v>
      </c>
      <c r="AX171" s="13" t="s">
        <v>75</v>
      </c>
      <c r="AY171" s="245" t="s">
        <v>152</v>
      </c>
    </row>
    <row r="172" s="13" customFormat="1">
      <c r="A172" s="13"/>
      <c r="B172" s="235"/>
      <c r="C172" s="236"/>
      <c r="D172" s="228" t="s">
        <v>168</v>
      </c>
      <c r="E172" s="237" t="s">
        <v>19</v>
      </c>
      <c r="F172" s="238" t="s">
        <v>903</v>
      </c>
      <c r="G172" s="236"/>
      <c r="H172" s="239">
        <v>1.8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168</v>
      </c>
      <c r="AU172" s="245" t="s">
        <v>162</v>
      </c>
      <c r="AV172" s="13" t="s">
        <v>84</v>
      </c>
      <c r="AW172" s="13" t="s">
        <v>35</v>
      </c>
      <c r="AX172" s="13" t="s">
        <v>75</v>
      </c>
      <c r="AY172" s="245" t="s">
        <v>152</v>
      </c>
    </row>
    <row r="173" s="13" customFormat="1">
      <c r="A173" s="13"/>
      <c r="B173" s="235"/>
      <c r="C173" s="236"/>
      <c r="D173" s="228" t="s">
        <v>168</v>
      </c>
      <c r="E173" s="237" t="s">
        <v>19</v>
      </c>
      <c r="F173" s="238" t="s">
        <v>904</v>
      </c>
      <c r="G173" s="236"/>
      <c r="H173" s="239">
        <v>1.8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168</v>
      </c>
      <c r="AU173" s="245" t="s">
        <v>162</v>
      </c>
      <c r="AV173" s="13" t="s">
        <v>84</v>
      </c>
      <c r="AW173" s="13" t="s">
        <v>35</v>
      </c>
      <c r="AX173" s="13" t="s">
        <v>75</v>
      </c>
      <c r="AY173" s="245" t="s">
        <v>152</v>
      </c>
    </row>
    <row r="174" s="13" customFormat="1">
      <c r="A174" s="13"/>
      <c r="B174" s="235"/>
      <c r="C174" s="236"/>
      <c r="D174" s="228" t="s">
        <v>168</v>
      </c>
      <c r="E174" s="237" t="s">
        <v>19</v>
      </c>
      <c r="F174" s="238" t="s">
        <v>905</v>
      </c>
      <c r="G174" s="236"/>
      <c r="H174" s="239">
        <v>5.6600000000000001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168</v>
      </c>
      <c r="AU174" s="245" t="s">
        <v>162</v>
      </c>
      <c r="AV174" s="13" t="s">
        <v>84</v>
      </c>
      <c r="AW174" s="13" t="s">
        <v>35</v>
      </c>
      <c r="AX174" s="13" t="s">
        <v>75</v>
      </c>
      <c r="AY174" s="245" t="s">
        <v>152</v>
      </c>
    </row>
    <row r="175" s="13" customFormat="1">
      <c r="A175" s="13"/>
      <c r="B175" s="235"/>
      <c r="C175" s="236"/>
      <c r="D175" s="228" t="s">
        <v>168</v>
      </c>
      <c r="E175" s="237" t="s">
        <v>19</v>
      </c>
      <c r="F175" s="238" t="s">
        <v>906</v>
      </c>
      <c r="G175" s="236"/>
      <c r="H175" s="239">
        <v>13.720000000000001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168</v>
      </c>
      <c r="AU175" s="245" t="s">
        <v>162</v>
      </c>
      <c r="AV175" s="13" t="s">
        <v>84</v>
      </c>
      <c r="AW175" s="13" t="s">
        <v>35</v>
      </c>
      <c r="AX175" s="13" t="s">
        <v>75</v>
      </c>
      <c r="AY175" s="245" t="s">
        <v>152</v>
      </c>
    </row>
    <row r="176" s="13" customFormat="1">
      <c r="A176" s="13"/>
      <c r="B176" s="235"/>
      <c r="C176" s="236"/>
      <c r="D176" s="228" t="s">
        <v>168</v>
      </c>
      <c r="E176" s="237" t="s">
        <v>19</v>
      </c>
      <c r="F176" s="238" t="s">
        <v>907</v>
      </c>
      <c r="G176" s="236"/>
      <c r="H176" s="239">
        <v>2.96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5" t="s">
        <v>168</v>
      </c>
      <c r="AU176" s="245" t="s">
        <v>162</v>
      </c>
      <c r="AV176" s="13" t="s">
        <v>84</v>
      </c>
      <c r="AW176" s="13" t="s">
        <v>35</v>
      </c>
      <c r="AX176" s="13" t="s">
        <v>75</v>
      </c>
      <c r="AY176" s="245" t="s">
        <v>152</v>
      </c>
    </row>
    <row r="177" s="13" customFormat="1">
      <c r="A177" s="13"/>
      <c r="B177" s="235"/>
      <c r="C177" s="236"/>
      <c r="D177" s="228" t="s">
        <v>168</v>
      </c>
      <c r="E177" s="237" t="s">
        <v>19</v>
      </c>
      <c r="F177" s="238" t="s">
        <v>908</v>
      </c>
      <c r="G177" s="236"/>
      <c r="H177" s="239">
        <v>3.54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168</v>
      </c>
      <c r="AU177" s="245" t="s">
        <v>162</v>
      </c>
      <c r="AV177" s="13" t="s">
        <v>84</v>
      </c>
      <c r="AW177" s="13" t="s">
        <v>35</v>
      </c>
      <c r="AX177" s="13" t="s">
        <v>75</v>
      </c>
      <c r="AY177" s="245" t="s">
        <v>152</v>
      </c>
    </row>
    <row r="178" s="13" customFormat="1">
      <c r="A178" s="13"/>
      <c r="B178" s="235"/>
      <c r="C178" s="236"/>
      <c r="D178" s="228" t="s">
        <v>168</v>
      </c>
      <c r="E178" s="237" t="s">
        <v>19</v>
      </c>
      <c r="F178" s="238" t="s">
        <v>909</v>
      </c>
      <c r="G178" s="236"/>
      <c r="H178" s="239">
        <v>2.1400000000000001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168</v>
      </c>
      <c r="AU178" s="245" t="s">
        <v>162</v>
      </c>
      <c r="AV178" s="13" t="s">
        <v>84</v>
      </c>
      <c r="AW178" s="13" t="s">
        <v>35</v>
      </c>
      <c r="AX178" s="13" t="s">
        <v>75</v>
      </c>
      <c r="AY178" s="245" t="s">
        <v>152</v>
      </c>
    </row>
    <row r="179" s="13" customFormat="1">
      <c r="A179" s="13"/>
      <c r="B179" s="235"/>
      <c r="C179" s="236"/>
      <c r="D179" s="228" t="s">
        <v>168</v>
      </c>
      <c r="E179" s="237" t="s">
        <v>19</v>
      </c>
      <c r="F179" s="238" t="s">
        <v>910</v>
      </c>
      <c r="G179" s="236"/>
      <c r="H179" s="239">
        <v>3.8199999999999998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168</v>
      </c>
      <c r="AU179" s="245" t="s">
        <v>162</v>
      </c>
      <c r="AV179" s="13" t="s">
        <v>84</v>
      </c>
      <c r="AW179" s="13" t="s">
        <v>35</v>
      </c>
      <c r="AX179" s="13" t="s">
        <v>75</v>
      </c>
      <c r="AY179" s="245" t="s">
        <v>152</v>
      </c>
    </row>
    <row r="180" s="16" customFormat="1">
      <c r="A180" s="16"/>
      <c r="B180" s="277"/>
      <c r="C180" s="278"/>
      <c r="D180" s="228" t="s">
        <v>168</v>
      </c>
      <c r="E180" s="279" t="s">
        <v>19</v>
      </c>
      <c r="F180" s="280" t="s">
        <v>646</v>
      </c>
      <c r="G180" s="278"/>
      <c r="H180" s="281">
        <v>43.539999999999999</v>
      </c>
      <c r="I180" s="282"/>
      <c r="J180" s="278"/>
      <c r="K180" s="278"/>
      <c r="L180" s="283"/>
      <c r="M180" s="284"/>
      <c r="N180" s="285"/>
      <c r="O180" s="285"/>
      <c r="P180" s="285"/>
      <c r="Q180" s="285"/>
      <c r="R180" s="285"/>
      <c r="S180" s="285"/>
      <c r="T180" s="28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T180" s="287" t="s">
        <v>168</v>
      </c>
      <c r="AU180" s="287" t="s">
        <v>162</v>
      </c>
      <c r="AV180" s="16" t="s">
        <v>162</v>
      </c>
      <c r="AW180" s="16" t="s">
        <v>35</v>
      </c>
      <c r="AX180" s="16" t="s">
        <v>75</v>
      </c>
      <c r="AY180" s="287" t="s">
        <v>152</v>
      </c>
    </row>
    <row r="181" s="15" customFormat="1">
      <c r="A181" s="15"/>
      <c r="B181" s="256"/>
      <c r="C181" s="257"/>
      <c r="D181" s="228" t="s">
        <v>168</v>
      </c>
      <c r="E181" s="258" t="s">
        <v>19</v>
      </c>
      <c r="F181" s="259" t="s">
        <v>203</v>
      </c>
      <c r="G181" s="257"/>
      <c r="H181" s="260">
        <v>282.25999999999999</v>
      </c>
      <c r="I181" s="261"/>
      <c r="J181" s="257"/>
      <c r="K181" s="257"/>
      <c r="L181" s="262"/>
      <c r="M181" s="263"/>
      <c r="N181" s="264"/>
      <c r="O181" s="264"/>
      <c r="P181" s="264"/>
      <c r="Q181" s="264"/>
      <c r="R181" s="264"/>
      <c r="S181" s="264"/>
      <c r="T181" s="26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6" t="s">
        <v>168</v>
      </c>
      <c r="AU181" s="266" t="s">
        <v>162</v>
      </c>
      <c r="AV181" s="15" t="s">
        <v>161</v>
      </c>
      <c r="AW181" s="15" t="s">
        <v>35</v>
      </c>
      <c r="AX181" s="15" t="s">
        <v>82</v>
      </c>
      <c r="AY181" s="266" t="s">
        <v>152</v>
      </c>
    </row>
    <row r="182" s="2" customFormat="1" ht="21.75" customHeight="1">
      <c r="A182" s="41"/>
      <c r="B182" s="42"/>
      <c r="C182" s="215" t="s">
        <v>212</v>
      </c>
      <c r="D182" s="215" t="s">
        <v>156</v>
      </c>
      <c r="E182" s="216" t="s">
        <v>859</v>
      </c>
      <c r="F182" s="217" t="s">
        <v>860</v>
      </c>
      <c r="G182" s="218" t="s">
        <v>172</v>
      </c>
      <c r="H182" s="219">
        <v>29.351500000000001</v>
      </c>
      <c r="I182" s="220"/>
      <c r="J182" s="221">
        <f>ROUND(I182*H182,2)</f>
        <v>0</v>
      </c>
      <c r="K182" s="217" t="s">
        <v>160</v>
      </c>
      <c r="L182" s="47"/>
      <c r="M182" s="222" t="s">
        <v>19</v>
      </c>
      <c r="N182" s="223" t="s">
        <v>46</v>
      </c>
      <c r="O182" s="87"/>
      <c r="P182" s="224">
        <f>O182*H182</f>
        <v>0</v>
      </c>
      <c r="Q182" s="224">
        <v>0</v>
      </c>
      <c r="R182" s="224">
        <f>Q182*H182</f>
        <v>0</v>
      </c>
      <c r="S182" s="224">
        <v>0</v>
      </c>
      <c r="T182" s="225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6" t="s">
        <v>161</v>
      </c>
      <c r="AT182" s="226" t="s">
        <v>156</v>
      </c>
      <c r="AU182" s="226" t="s">
        <v>162</v>
      </c>
      <c r="AY182" s="20" t="s">
        <v>152</v>
      </c>
      <c r="BE182" s="227">
        <f>IF(N182="základní",J182,0)</f>
        <v>0</v>
      </c>
      <c r="BF182" s="227">
        <f>IF(N182="snížená",J182,0)</f>
        <v>0</v>
      </c>
      <c r="BG182" s="227">
        <f>IF(N182="zákl. přenesená",J182,0)</f>
        <v>0</v>
      </c>
      <c r="BH182" s="227">
        <f>IF(N182="sníž. přenesená",J182,0)</f>
        <v>0</v>
      </c>
      <c r="BI182" s="227">
        <f>IF(N182="nulová",J182,0)</f>
        <v>0</v>
      </c>
      <c r="BJ182" s="20" t="s">
        <v>82</v>
      </c>
      <c r="BK182" s="227">
        <f>ROUND(I182*H182,2)</f>
        <v>0</v>
      </c>
      <c r="BL182" s="20" t="s">
        <v>161</v>
      </c>
      <c r="BM182" s="226" t="s">
        <v>911</v>
      </c>
    </row>
    <row r="183" s="2" customFormat="1">
      <c r="A183" s="41"/>
      <c r="B183" s="42"/>
      <c r="C183" s="43"/>
      <c r="D183" s="228" t="s">
        <v>164</v>
      </c>
      <c r="E183" s="43"/>
      <c r="F183" s="229" t="s">
        <v>862</v>
      </c>
      <c r="G183" s="43"/>
      <c r="H183" s="43"/>
      <c r="I183" s="230"/>
      <c r="J183" s="43"/>
      <c r="K183" s="43"/>
      <c r="L183" s="47"/>
      <c r="M183" s="231"/>
      <c r="N183" s="232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164</v>
      </c>
      <c r="AU183" s="20" t="s">
        <v>162</v>
      </c>
    </row>
    <row r="184" s="2" customFormat="1">
      <c r="A184" s="41"/>
      <c r="B184" s="42"/>
      <c r="C184" s="43"/>
      <c r="D184" s="233" t="s">
        <v>166</v>
      </c>
      <c r="E184" s="43"/>
      <c r="F184" s="234" t="s">
        <v>863</v>
      </c>
      <c r="G184" s="43"/>
      <c r="H184" s="43"/>
      <c r="I184" s="230"/>
      <c r="J184" s="43"/>
      <c r="K184" s="43"/>
      <c r="L184" s="47"/>
      <c r="M184" s="231"/>
      <c r="N184" s="232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166</v>
      </c>
      <c r="AU184" s="20" t="s">
        <v>162</v>
      </c>
    </row>
    <row r="185" s="2" customFormat="1" ht="24.15" customHeight="1">
      <c r="A185" s="41"/>
      <c r="B185" s="42"/>
      <c r="C185" s="215" t="s">
        <v>220</v>
      </c>
      <c r="D185" s="215" t="s">
        <v>156</v>
      </c>
      <c r="E185" s="216" t="s">
        <v>864</v>
      </c>
      <c r="F185" s="217" t="s">
        <v>865</v>
      </c>
      <c r="G185" s="218" t="s">
        <v>172</v>
      </c>
      <c r="H185" s="219">
        <v>264.1635</v>
      </c>
      <c r="I185" s="220"/>
      <c r="J185" s="221">
        <f>ROUND(I185*H185,2)</f>
        <v>0</v>
      </c>
      <c r="K185" s="217" t="s">
        <v>160</v>
      </c>
      <c r="L185" s="47"/>
      <c r="M185" s="222" t="s">
        <v>19</v>
      </c>
      <c r="N185" s="223" t="s">
        <v>46</v>
      </c>
      <c r="O185" s="87"/>
      <c r="P185" s="224">
        <f>O185*H185</f>
        <v>0</v>
      </c>
      <c r="Q185" s="224">
        <v>0</v>
      </c>
      <c r="R185" s="224">
        <f>Q185*H185</f>
        <v>0</v>
      </c>
      <c r="S185" s="224">
        <v>0</v>
      </c>
      <c r="T185" s="225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6" t="s">
        <v>161</v>
      </c>
      <c r="AT185" s="226" t="s">
        <v>156</v>
      </c>
      <c r="AU185" s="226" t="s">
        <v>162</v>
      </c>
      <c r="AY185" s="20" t="s">
        <v>152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20" t="s">
        <v>82</v>
      </c>
      <c r="BK185" s="227">
        <f>ROUND(I185*H185,2)</f>
        <v>0</v>
      </c>
      <c r="BL185" s="20" t="s">
        <v>161</v>
      </c>
      <c r="BM185" s="226" t="s">
        <v>912</v>
      </c>
    </row>
    <row r="186" s="2" customFormat="1">
      <c r="A186" s="41"/>
      <c r="B186" s="42"/>
      <c r="C186" s="43"/>
      <c r="D186" s="228" t="s">
        <v>164</v>
      </c>
      <c r="E186" s="43"/>
      <c r="F186" s="229" t="s">
        <v>179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164</v>
      </c>
      <c r="AU186" s="20" t="s">
        <v>162</v>
      </c>
    </row>
    <row r="187" s="2" customFormat="1">
      <c r="A187" s="41"/>
      <c r="B187" s="42"/>
      <c r="C187" s="43"/>
      <c r="D187" s="233" t="s">
        <v>166</v>
      </c>
      <c r="E187" s="43"/>
      <c r="F187" s="234" t="s">
        <v>867</v>
      </c>
      <c r="G187" s="43"/>
      <c r="H187" s="43"/>
      <c r="I187" s="230"/>
      <c r="J187" s="43"/>
      <c r="K187" s="43"/>
      <c r="L187" s="47"/>
      <c r="M187" s="231"/>
      <c r="N187" s="232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166</v>
      </c>
      <c r="AU187" s="20" t="s">
        <v>162</v>
      </c>
    </row>
    <row r="188" s="13" customFormat="1">
      <c r="A188" s="13"/>
      <c r="B188" s="235"/>
      <c r="C188" s="236"/>
      <c r="D188" s="228" t="s">
        <v>168</v>
      </c>
      <c r="E188" s="236"/>
      <c r="F188" s="238" t="s">
        <v>913</v>
      </c>
      <c r="G188" s="236"/>
      <c r="H188" s="239">
        <v>264.1635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5" t="s">
        <v>168</v>
      </c>
      <c r="AU188" s="245" t="s">
        <v>162</v>
      </c>
      <c r="AV188" s="13" t="s">
        <v>84</v>
      </c>
      <c r="AW188" s="13" t="s">
        <v>4</v>
      </c>
      <c r="AX188" s="13" t="s">
        <v>82</v>
      </c>
      <c r="AY188" s="245" t="s">
        <v>152</v>
      </c>
    </row>
    <row r="189" s="2" customFormat="1" ht="44.25" customHeight="1">
      <c r="A189" s="41"/>
      <c r="B189" s="42"/>
      <c r="C189" s="215" t="s">
        <v>226</v>
      </c>
      <c r="D189" s="215" t="s">
        <v>156</v>
      </c>
      <c r="E189" s="216" t="s">
        <v>188</v>
      </c>
      <c r="F189" s="217" t="s">
        <v>189</v>
      </c>
      <c r="G189" s="218" t="s">
        <v>172</v>
      </c>
      <c r="H189" s="219">
        <v>29.351500000000001</v>
      </c>
      <c r="I189" s="220"/>
      <c r="J189" s="221">
        <f>ROUND(I189*H189,2)</f>
        <v>0</v>
      </c>
      <c r="K189" s="217" t="s">
        <v>160</v>
      </c>
      <c r="L189" s="47"/>
      <c r="M189" s="222" t="s">
        <v>19</v>
      </c>
      <c r="N189" s="223" t="s">
        <v>46</v>
      </c>
      <c r="O189" s="87"/>
      <c r="P189" s="224">
        <f>O189*H189</f>
        <v>0</v>
      </c>
      <c r="Q189" s="224">
        <v>0</v>
      </c>
      <c r="R189" s="224">
        <f>Q189*H189</f>
        <v>0</v>
      </c>
      <c r="S189" s="224">
        <v>0</v>
      </c>
      <c r="T189" s="225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6" t="s">
        <v>161</v>
      </c>
      <c r="AT189" s="226" t="s">
        <v>156</v>
      </c>
      <c r="AU189" s="226" t="s">
        <v>162</v>
      </c>
      <c r="AY189" s="20" t="s">
        <v>152</v>
      </c>
      <c r="BE189" s="227">
        <f>IF(N189="základní",J189,0)</f>
        <v>0</v>
      </c>
      <c r="BF189" s="227">
        <f>IF(N189="snížená",J189,0)</f>
        <v>0</v>
      </c>
      <c r="BG189" s="227">
        <f>IF(N189="zákl. přenesená",J189,0)</f>
        <v>0</v>
      </c>
      <c r="BH189" s="227">
        <f>IF(N189="sníž. přenesená",J189,0)</f>
        <v>0</v>
      </c>
      <c r="BI189" s="227">
        <f>IF(N189="nulová",J189,0)</f>
        <v>0</v>
      </c>
      <c r="BJ189" s="20" t="s">
        <v>82</v>
      </c>
      <c r="BK189" s="227">
        <f>ROUND(I189*H189,2)</f>
        <v>0</v>
      </c>
      <c r="BL189" s="20" t="s">
        <v>161</v>
      </c>
      <c r="BM189" s="226" t="s">
        <v>914</v>
      </c>
    </row>
    <row r="190" s="2" customFormat="1">
      <c r="A190" s="41"/>
      <c r="B190" s="42"/>
      <c r="C190" s="43"/>
      <c r="D190" s="228" t="s">
        <v>164</v>
      </c>
      <c r="E190" s="43"/>
      <c r="F190" s="229" t="s">
        <v>191</v>
      </c>
      <c r="G190" s="43"/>
      <c r="H190" s="43"/>
      <c r="I190" s="230"/>
      <c r="J190" s="43"/>
      <c r="K190" s="43"/>
      <c r="L190" s="47"/>
      <c r="M190" s="231"/>
      <c r="N190" s="232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164</v>
      </c>
      <c r="AU190" s="20" t="s">
        <v>162</v>
      </c>
    </row>
    <row r="191" s="2" customFormat="1">
      <c r="A191" s="41"/>
      <c r="B191" s="42"/>
      <c r="C191" s="43"/>
      <c r="D191" s="233" t="s">
        <v>166</v>
      </c>
      <c r="E191" s="43"/>
      <c r="F191" s="234" t="s">
        <v>192</v>
      </c>
      <c r="G191" s="43"/>
      <c r="H191" s="43"/>
      <c r="I191" s="230"/>
      <c r="J191" s="43"/>
      <c r="K191" s="43"/>
      <c r="L191" s="47"/>
      <c r="M191" s="231"/>
      <c r="N191" s="232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166</v>
      </c>
      <c r="AU191" s="20" t="s">
        <v>162</v>
      </c>
    </row>
    <row r="192" s="12" customFormat="1" ht="20.88" customHeight="1">
      <c r="A192" s="12"/>
      <c r="B192" s="199"/>
      <c r="C192" s="200"/>
      <c r="D192" s="201" t="s">
        <v>74</v>
      </c>
      <c r="E192" s="213" t="s">
        <v>246</v>
      </c>
      <c r="F192" s="213" t="s">
        <v>915</v>
      </c>
      <c r="G192" s="200"/>
      <c r="H192" s="200"/>
      <c r="I192" s="203"/>
      <c r="J192" s="214">
        <f>BK192</f>
        <v>0</v>
      </c>
      <c r="K192" s="200"/>
      <c r="L192" s="205"/>
      <c r="M192" s="206"/>
      <c r="N192" s="207"/>
      <c r="O192" s="207"/>
      <c r="P192" s="208">
        <f>SUM(P193:P302)</f>
        <v>0</v>
      </c>
      <c r="Q192" s="207"/>
      <c r="R192" s="208">
        <f>SUM(R193:R302)</f>
        <v>231.36380000000003</v>
      </c>
      <c r="S192" s="207"/>
      <c r="T192" s="209">
        <f>SUM(T193:T302)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0" t="s">
        <v>82</v>
      </c>
      <c r="AT192" s="211" t="s">
        <v>74</v>
      </c>
      <c r="AU192" s="211" t="s">
        <v>84</v>
      </c>
      <c r="AY192" s="210" t="s">
        <v>152</v>
      </c>
      <c r="BK192" s="212">
        <f>SUM(BK193:BK302)</f>
        <v>0</v>
      </c>
    </row>
    <row r="193" s="2" customFormat="1" ht="33" customHeight="1">
      <c r="A193" s="41"/>
      <c r="B193" s="42"/>
      <c r="C193" s="215" t="s">
        <v>233</v>
      </c>
      <c r="D193" s="215" t="s">
        <v>156</v>
      </c>
      <c r="E193" s="216" t="s">
        <v>916</v>
      </c>
      <c r="F193" s="217" t="s">
        <v>917</v>
      </c>
      <c r="G193" s="218" t="s">
        <v>283</v>
      </c>
      <c r="H193" s="219">
        <v>13.3704</v>
      </c>
      <c r="I193" s="220"/>
      <c r="J193" s="221">
        <f>ROUND(I193*H193,2)</f>
        <v>0</v>
      </c>
      <c r="K193" s="217" t="s">
        <v>160</v>
      </c>
      <c r="L193" s="47"/>
      <c r="M193" s="222" t="s">
        <v>19</v>
      </c>
      <c r="N193" s="223" t="s">
        <v>46</v>
      </c>
      <c r="O193" s="87"/>
      <c r="P193" s="224">
        <f>O193*H193</f>
        <v>0</v>
      </c>
      <c r="Q193" s="224">
        <v>0</v>
      </c>
      <c r="R193" s="224">
        <f>Q193*H193</f>
        <v>0</v>
      </c>
      <c r="S193" s="224">
        <v>0</v>
      </c>
      <c r="T193" s="225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26" t="s">
        <v>161</v>
      </c>
      <c r="AT193" s="226" t="s">
        <v>156</v>
      </c>
      <c r="AU193" s="226" t="s">
        <v>162</v>
      </c>
      <c r="AY193" s="20" t="s">
        <v>152</v>
      </c>
      <c r="BE193" s="227">
        <f>IF(N193="základní",J193,0)</f>
        <v>0</v>
      </c>
      <c r="BF193" s="227">
        <f>IF(N193="snížená",J193,0)</f>
        <v>0</v>
      </c>
      <c r="BG193" s="227">
        <f>IF(N193="zákl. přenesená",J193,0)</f>
        <v>0</v>
      </c>
      <c r="BH193" s="227">
        <f>IF(N193="sníž. přenesená",J193,0)</f>
        <v>0</v>
      </c>
      <c r="BI193" s="227">
        <f>IF(N193="nulová",J193,0)</f>
        <v>0</v>
      </c>
      <c r="BJ193" s="20" t="s">
        <v>82</v>
      </c>
      <c r="BK193" s="227">
        <f>ROUND(I193*H193,2)</f>
        <v>0</v>
      </c>
      <c r="BL193" s="20" t="s">
        <v>161</v>
      </c>
      <c r="BM193" s="226" t="s">
        <v>918</v>
      </c>
    </row>
    <row r="194" s="2" customFormat="1">
      <c r="A194" s="41"/>
      <c r="B194" s="42"/>
      <c r="C194" s="43"/>
      <c r="D194" s="228" t="s">
        <v>164</v>
      </c>
      <c r="E194" s="43"/>
      <c r="F194" s="229" t="s">
        <v>919</v>
      </c>
      <c r="G194" s="43"/>
      <c r="H194" s="43"/>
      <c r="I194" s="230"/>
      <c r="J194" s="43"/>
      <c r="K194" s="43"/>
      <c r="L194" s="47"/>
      <c r="M194" s="231"/>
      <c r="N194" s="232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164</v>
      </c>
      <c r="AU194" s="20" t="s">
        <v>162</v>
      </c>
    </row>
    <row r="195" s="2" customFormat="1">
      <c r="A195" s="41"/>
      <c r="B195" s="42"/>
      <c r="C195" s="43"/>
      <c r="D195" s="233" t="s">
        <v>166</v>
      </c>
      <c r="E195" s="43"/>
      <c r="F195" s="234" t="s">
        <v>920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166</v>
      </c>
      <c r="AU195" s="20" t="s">
        <v>162</v>
      </c>
    </row>
    <row r="196" s="14" customFormat="1">
      <c r="A196" s="14"/>
      <c r="B196" s="246"/>
      <c r="C196" s="247"/>
      <c r="D196" s="228" t="s">
        <v>168</v>
      </c>
      <c r="E196" s="248" t="s">
        <v>19</v>
      </c>
      <c r="F196" s="249" t="s">
        <v>880</v>
      </c>
      <c r="G196" s="247"/>
      <c r="H196" s="248" t="s">
        <v>19</v>
      </c>
      <c r="I196" s="250"/>
      <c r="J196" s="247"/>
      <c r="K196" s="247"/>
      <c r="L196" s="251"/>
      <c r="M196" s="252"/>
      <c r="N196" s="253"/>
      <c r="O196" s="253"/>
      <c r="P196" s="253"/>
      <c r="Q196" s="253"/>
      <c r="R196" s="253"/>
      <c r="S196" s="253"/>
      <c r="T196" s="25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5" t="s">
        <v>168</v>
      </c>
      <c r="AU196" s="255" t="s">
        <v>162</v>
      </c>
      <c r="AV196" s="14" t="s">
        <v>82</v>
      </c>
      <c r="AW196" s="14" t="s">
        <v>4</v>
      </c>
      <c r="AX196" s="14" t="s">
        <v>75</v>
      </c>
      <c r="AY196" s="255" t="s">
        <v>152</v>
      </c>
    </row>
    <row r="197" s="13" customFormat="1">
      <c r="A197" s="13"/>
      <c r="B197" s="235"/>
      <c r="C197" s="236"/>
      <c r="D197" s="228" t="s">
        <v>168</v>
      </c>
      <c r="E197" s="237" t="s">
        <v>19</v>
      </c>
      <c r="F197" s="238" t="s">
        <v>921</v>
      </c>
      <c r="G197" s="236"/>
      <c r="H197" s="239">
        <v>1.98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168</v>
      </c>
      <c r="AU197" s="245" t="s">
        <v>162</v>
      </c>
      <c r="AV197" s="13" t="s">
        <v>84</v>
      </c>
      <c r="AW197" s="13" t="s">
        <v>35</v>
      </c>
      <c r="AX197" s="13" t="s">
        <v>75</v>
      </c>
      <c r="AY197" s="245" t="s">
        <v>152</v>
      </c>
    </row>
    <row r="198" s="13" customFormat="1">
      <c r="A198" s="13"/>
      <c r="B198" s="235"/>
      <c r="C198" s="236"/>
      <c r="D198" s="228" t="s">
        <v>168</v>
      </c>
      <c r="E198" s="237" t="s">
        <v>19</v>
      </c>
      <c r="F198" s="238" t="s">
        <v>922</v>
      </c>
      <c r="G198" s="236"/>
      <c r="H198" s="239">
        <v>0.35999999999999999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168</v>
      </c>
      <c r="AU198" s="245" t="s">
        <v>162</v>
      </c>
      <c r="AV198" s="13" t="s">
        <v>84</v>
      </c>
      <c r="AW198" s="13" t="s">
        <v>35</v>
      </c>
      <c r="AX198" s="13" t="s">
        <v>75</v>
      </c>
      <c r="AY198" s="245" t="s">
        <v>152</v>
      </c>
    </row>
    <row r="199" s="13" customFormat="1">
      <c r="A199" s="13"/>
      <c r="B199" s="235"/>
      <c r="C199" s="236"/>
      <c r="D199" s="228" t="s">
        <v>168</v>
      </c>
      <c r="E199" s="237" t="s">
        <v>19</v>
      </c>
      <c r="F199" s="238" t="s">
        <v>923</v>
      </c>
      <c r="G199" s="236"/>
      <c r="H199" s="239">
        <v>0.35999999999999999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5" t="s">
        <v>168</v>
      </c>
      <c r="AU199" s="245" t="s">
        <v>162</v>
      </c>
      <c r="AV199" s="13" t="s">
        <v>84</v>
      </c>
      <c r="AW199" s="13" t="s">
        <v>35</v>
      </c>
      <c r="AX199" s="13" t="s">
        <v>75</v>
      </c>
      <c r="AY199" s="245" t="s">
        <v>152</v>
      </c>
    </row>
    <row r="200" s="13" customFormat="1">
      <c r="A200" s="13"/>
      <c r="B200" s="235"/>
      <c r="C200" s="236"/>
      <c r="D200" s="228" t="s">
        <v>168</v>
      </c>
      <c r="E200" s="237" t="s">
        <v>19</v>
      </c>
      <c r="F200" s="238" t="s">
        <v>924</v>
      </c>
      <c r="G200" s="236"/>
      <c r="H200" s="239">
        <v>0.35999999999999999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168</v>
      </c>
      <c r="AU200" s="245" t="s">
        <v>162</v>
      </c>
      <c r="AV200" s="13" t="s">
        <v>84</v>
      </c>
      <c r="AW200" s="13" t="s">
        <v>35</v>
      </c>
      <c r="AX200" s="13" t="s">
        <v>75</v>
      </c>
      <c r="AY200" s="245" t="s">
        <v>152</v>
      </c>
    </row>
    <row r="201" s="13" customFormat="1">
      <c r="A201" s="13"/>
      <c r="B201" s="235"/>
      <c r="C201" s="236"/>
      <c r="D201" s="228" t="s">
        <v>168</v>
      </c>
      <c r="E201" s="237" t="s">
        <v>19</v>
      </c>
      <c r="F201" s="238" t="s">
        <v>925</v>
      </c>
      <c r="G201" s="236"/>
      <c r="H201" s="239">
        <v>1.7496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5" t="s">
        <v>168</v>
      </c>
      <c r="AU201" s="245" t="s">
        <v>162</v>
      </c>
      <c r="AV201" s="13" t="s">
        <v>84</v>
      </c>
      <c r="AW201" s="13" t="s">
        <v>35</v>
      </c>
      <c r="AX201" s="13" t="s">
        <v>75</v>
      </c>
      <c r="AY201" s="245" t="s">
        <v>152</v>
      </c>
    </row>
    <row r="202" s="13" customFormat="1">
      <c r="A202" s="13"/>
      <c r="B202" s="235"/>
      <c r="C202" s="236"/>
      <c r="D202" s="228" t="s">
        <v>168</v>
      </c>
      <c r="E202" s="237" t="s">
        <v>19</v>
      </c>
      <c r="F202" s="238" t="s">
        <v>926</v>
      </c>
      <c r="G202" s="236"/>
      <c r="H202" s="239">
        <v>4.6512000000000002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168</v>
      </c>
      <c r="AU202" s="245" t="s">
        <v>162</v>
      </c>
      <c r="AV202" s="13" t="s">
        <v>84</v>
      </c>
      <c r="AW202" s="13" t="s">
        <v>35</v>
      </c>
      <c r="AX202" s="13" t="s">
        <v>75</v>
      </c>
      <c r="AY202" s="245" t="s">
        <v>152</v>
      </c>
    </row>
    <row r="203" s="13" customFormat="1">
      <c r="A203" s="13"/>
      <c r="B203" s="235"/>
      <c r="C203" s="236"/>
      <c r="D203" s="228" t="s">
        <v>168</v>
      </c>
      <c r="E203" s="237" t="s">
        <v>19</v>
      </c>
      <c r="F203" s="238" t="s">
        <v>927</v>
      </c>
      <c r="G203" s="236"/>
      <c r="H203" s="239">
        <v>0.77759999999999996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5" t="s">
        <v>168</v>
      </c>
      <c r="AU203" s="245" t="s">
        <v>162</v>
      </c>
      <c r="AV203" s="13" t="s">
        <v>84</v>
      </c>
      <c r="AW203" s="13" t="s">
        <v>35</v>
      </c>
      <c r="AX203" s="13" t="s">
        <v>75</v>
      </c>
      <c r="AY203" s="245" t="s">
        <v>152</v>
      </c>
    </row>
    <row r="204" s="13" customFormat="1">
      <c r="A204" s="13"/>
      <c r="B204" s="235"/>
      <c r="C204" s="236"/>
      <c r="D204" s="228" t="s">
        <v>168</v>
      </c>
      <c r="E204" s="237" t="s">
        <v>19</v>
      </c>
      <c r="F204" s="238" t="s">
        <v>928</v>
      </c>
      <c r="G204" s="236"/>
      <c r="H204" s="239">
        <v>0.98640000000000005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168</v>
      </c>
      <c r="AU204" s="245" t="s">
        <v>162</v>
      </c>
      <c r="AV204" s="13" t="s">
        <v>84</v>
      </c>
      <c r="AW204" s="13" t="s">
        <v>35</v>
      </c>
      <c r="AX204" s="13" t="s">
        <v>75</v>
      </c>
      <c r="AY204" s="245" t="s">
        <v>152</v>
      </c>
    </row>
    <row r="205" s="13" customFormat="1">
      <c r="A205" s="13"/>
      <c r="B205" s="235"/>
      <c r="C205" s="236"/>
      <c r="D205" s="228" t="s">
        <v>168</v>
      </c>
      <c r="E205" s="237" t="s">
        <v>19</v>
      </c>
      <c r="F205" s="238" t="s">
        <v>929</v>
      </c>
      <c r="G205" s="236"/>
      <c r="H205" s="239">
        <v>0.77039999999999997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5" t="s">
        <v>168</v>
      </c>
      <c r="AU205" s="245" t="s">
        <v>162</v>
      </c>
      <c r="AV205" s="13" t="s">
        <v>84</v>
      </c>
      <c r="AW205" s="13" t="s">
        <v>35</v>
      </c>
      <c r="AX205" s="13" t="s">
        <v>75</v>
      </c>
      <c r="AY205" s="245" t="s">
        <v>152</v>
      </c>
    </row>
    <row r="206" s="13" customFormat="1">
      <c r="A206" s="13"/>
      <c r="B206" s="235"/>
      <c r="C206" s="236"/>
      <c r="D206" s="228" t="s">
        <v>168</v>
      </c>
      <c r="E206" s="237" t="s">
        <v>19</v>
      </c>
      <c r="F206" s="238" t="s">
        <v>930</v>
      </c>
      <c r="G206" s="236"/>
      <c r="H206" s="239">
        <v>1.3752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168</v>
      </c>
      <c r="AU206" s="245" t="s">
        <v>162</v>
      </c>
      <c r="AV206" s="13" t="s">
        <v>84</v>
      </c>
      <c r="AW206" s="13" t="s">
        <v>35</v>
      </c>
      <c r="AX206" s="13" t="s">
        <v>75</v>
      </c>
      <c r="AY206" s="245" t="s">
        <v>152</v>
      </c>
    </row>
    <row r="207" s="15" customFormat="1">
      <c r="A207" s="15"/>
      <c r="B207" s="256"/>
      <c r="C207" s="257"/>
      <c r="D207" s="228" t="s">
        <v>168</v>
      </c>
      <c r="E207" s="258" t="s">
        <v>19</v>
      </c>
      <c r="F207" s="259" t="s">
        <v>203</v>
      </c>
      <c r="G207" s="257"/>
      <c r="H207" s="260">
        <v>13.3704</v>
      </c>
      <c r="I207" s="261"/>
      <c r="J207" s="257"/>
      <c r="K207" s="257"/>
      <c r="L207" s="262"/>
      <c r="M207" s="263"/>
      <c r="N207" s="264"/>
      <c r="O207" s="264"/>
      <c r="P207" s="264"/>
      <c r="Q207" s="264"/>
      <c r="R207" s="264"/>
      <c r="S207" s="264"/>
      <c r="T207" s="26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6" t="s">
        <v>168</v>
      </c>
      <c r="AU207" s="266" t="s">
        <v>162</v>
      </c>
      <c r="AV207" s="15" t="s">
        <v>161</v>
      </c>
      <c r="AW207" s="15" t="s">
        <v>35</v>
      </c>
      <c r="AX207" s="15" t="s">
        <v>82</v>
      </c>
      <c r="AY207" s="266" t="s">
        <v>152</v>
      </c>
    </row>
    <row r="208" s="2" customFormat="1" ht="33" customHeight="1">
      <c r="A208" s="41"/>
      <c r="B208" s="42"/>
      <c r="C208" s="215" t="s">
        <v>8</v>
      </c>
      <c r="D208" s="215" t="s">
        <v>156</v>
      </c>
      <c r="E208" s="216" t="s">
        <v>931</v>
      </c>
      <c r="F208" s="217" t="s">
        <v>932</v>
      </c>
      <c r="G208" s="218" t="s">
        <v>283</v>
      </c>
      <c r="H208" s="219">
        <v>106.70399999999999</v>
      </c>
      <c r="I208" s="220"/>
      <c r="J208" s="221">
        <f>ROUND(I208*H208,2)</f>
        <v>0</v>
      </c>
      <c r="K208" s="217" t="s">
        <v>160</v>
      </c>
      <c r="L208" s="47"/>
      <c r="M208" s="222" t="s">
        <v>19</v>
      </c>
      <c r="N208" s="223" t="s">
        <v>46</v>
      </c>
      <c r="O208" s="87"/>
      <c r="P208" s="224">
        <f>O208*H208</f>
        <v>0</v>
      </c>
      <c r="Q208" s="224">
        <v>0</v>
      </c>
      <c r="R208" s="224">
        <f>Q208*H208</f>
        <v>0</v>
      </c>
      <c r="S208" s="224">
        <v>0</v>
      </c>
      <c r="T208" s="225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6" t="s">
        <v>161</v>
      </c>
      <c r="AT208" s="226" t="s">
        <v>156</v>
      </c>
      <c r="AU208" s="226" t="s">
        <v>162</v>
      </c>
      <c r="AY208" s="20" t="s">
        <v>152</v>
      </c>
      <c r="BE208" s="227">
        <f>IF(N208="základní",J208,0)</f>
        <v>0</v>
      </c>
      <c r="BF208" s="227">
        <f>IF(N208="snížená",J208,0)</f>
        <v>0</v>
      </c>
      <c r="BG208" s="227">
        <f>IF(N208="zákl. přenesená",J208,0)</f>
        <v>0</v>
      </c>
      <c r="BH208" s="227">
        <f>IF(N208="sníž. přenesená",J208,0)</f>
        <v>0</v>
      </c>
      <c r="BI208" s="227">
        <f>IF(N208="nulová",J208,0)</f>
        <v>0</v>
      </c>
      <c r="BJ208" s="20" t="s">
        <v>82</v>
      </c>
      <c r="BK208" s="227">
        <f>ROUND(I208*H208,2)</f>
        <v>0</v>
      </c>
      <c r="BL208" s="20" t="s">
        <v>161</v>
      </c>
      <c r="BM208" s="226" t="s">
        <v>933</v>
      </c>
    </row>
    <row r="209" s="2" customFormat="1">
      <c r="A209" s="41"/>
      <c r="B209" s="42"/>
      <c r="C209" s="43"/>
      <c r="D209" s="228" t="s">
        <v>164</v>
      </c>
      <c r="E209" s="43"/>
      <c r="F209" s="229" t="s">
        <v>934</v>
      </c>
      <c r="G209" s="43"/>
      <c r="H209" s="43"/>
      <c r="I209" s="230"/>
      <c r="J209" s="43"/>
      <c r="K209" s="43"/>
      <c r="L209" s="47"/>
      <c r="M209" s="231"/>
      <c r="N209" s="232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164</v>
      </c>
      <c r="AU209" s="20" t="s">
        <v>162</v>
      </c>
    </row>
    <row r="210" s="2" customFormat="1">
      <c r="A210" s="41"/>
      <c r="B210" s="42"/>
      <c r="C210" s="43"/>
      <c r="D210" s="233" t="s">
        <v>166</v>
      </c>
      <c r="E210" s="43"/>
      <c r="F210" s="234" t="s">
        <v>935</v>
      </c>
      <c r="G210" s="43"/>
      <c r="H210" s="43"/>
      <c r="I210" s="230"/>
      <c r="J210" s="43"/>
      <c r="K210" s="43"/>
      <c r="L210" s="47"/>
      <c r="M210" s="231"/>
      <c r="N210" s="232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166</v>
      </c>
      <c r="AU210" s="20" t="s">
        <v>162</v>
      </c>
    </row>
    <row r="211" s="14" customFormat="1">
      <c r="A211" s="14"/>
      <c r="B211" s="246"/>
      <c r="C211" s="247"/>
      <c r="D211" s="228" t="s">
        <v>168</v>
      </c>
      <c r="E211" s="248" t="s">
        <v>19</v>
      </c>
      <c r="F211" s="249" t="s">
        <v>936</v>
      </c>
      <c r="G211" s="247"/>
      <c r="H211" s="248" t="s">
        <v>19</v>
      </c>
      <c r="I211" s="250"/>
      <c r="J211" s="247"/>
      <c r="K211" s="247"/>
      <c r="L211" s="251"/>
      <c r="M211" s="252"/>
      <c r="N211" s="253"/>
      <c r="O211" s="253"/>
      <c r="P211" s="253"/>
      <c r="Q211" s="253"/>
      <c r="R211" s="253"/>
      <c r="S211" s="253"/>
      <c r="T211" s="25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5" t="s">
        <v>168</v>
      </c>
      <c r="AU211" s="255" t="s">
        <v>162</v>
      </c>
      <c r="AV211" s="14" t="s">
        <v>82</v>
      </c>
      <c r="AW211" s="14" t="s">
        <v>35</v>
      </c>
      <c r="AX211" s="14" t="s">
        <v>75</v>
      </c>
      <c r="AY211" s="255" t="s">
        <v>152</v>
      </c>
    </row>
    <row r="212" s="13" customFormat="1">
      <c r="A212" s="13"/>
      <c r="B212" s="235"/>
      <c r="C212" s="236"/>
      <c r="D212" s="228" t="s">
        <v>168</v>
      </c>
      <c r="E212" s="237" t="s">
        <v>19</v>
      </c>
      <c r="F212" s="238" t="s">
        <v>937</v>
      </c>
      <c r="G212" s="236"/>
      <c r="H212" s="239">
        <v>12.779999999999999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168</v>
      </c>
      <c r="AU212" s="245" t="s">
        <v>162</v>
      </c>
      <c r="AV212" s="13" t="s">
        <v>84</v>
      </c>
      <c r="AW212" s="13" t="s">
        <v>35</v>
      </c>
      <c r="AX212" s="13" t="s">
        <v>75</v>
      </c>
      <c r="AY212" s="245" t="s">
        <v>152</v>
      </c>
    </row>
    <row r="213" s="14" customFormat="1">
      <c r="A213" s="14"/>
      <c r="B213" s="246"/>
      <c r="C213" s="247"/>
      <c r="D213" s="228" t="s">
        <v>168</v>
      </c>
      <c r="E213" s="248" t="s">
        <v>19</v>
      </c>
      <c r="F213" s="249" t="s">
        <v>938</v>
      </c>
      <c r="G213" s="247"/>
      <c r="H213" s="248" t="s">
        <v>19</v>
      </c>
      <c r="I213" s="250"/>
      <c r="J213" s="247"/>
      <c r="K213" s="247"/>
      <c r="L213" s="251"/>
      <c r="M213" s="252"/>
      <c r="N213" s="253"/>
      <c r="O213" s="253"/>
      <c r="P213" s="253"/>
      <c r="Q213" s="253"/>
      <c r="R213" s="253"/>
      <c r="S213" s="253"/>
      <c r="T213" s="25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5" t="s">
        <v>168</v>
      </c>
      <c r="AU213" s="255" t="s">
        <v>162</v>
      </c>
      <c r="AV213" s="14" t="s">
        <v>82</v>
      </c>
      <c r="AW213" s="14" t="s">
        <v>35</v>
      </c>
      <c r="AX213" s="14" t="s">
        <v>75</v>
      </c>
      <c r="AY213" s="255" t="s">
        <v>152</v>
      </c>
    </row>
    <row r="214" s="13" customFormat="1">
      <c r="A214" s="13"/>
      <c r="B214" s="235"/>
      <c r="C214" s="236"/>
      <c r="D214" s="228" t="s">
        <v>168</v>
      </c>
      <c r="E214" s="237" t="s">
        <v>19</v>
      </c>
      <c r="F214" s="238" t="s">
        <v>939</v>
      </c>
      <c r="G214" s="236"/>
      <c r="H214" s="239">
        <v>35.360999999999997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168</v>
      </c>
      <c r="AU214" s="245" t="s">
        <v>162</v>
      </c>
      <c r="AV214" s="13" t="s">
        <v>84</v>
      </c>
      <c r="AW214" s="13" t="s">
        <v>35</v>
      </c>
      <c r="AX214" s="13" t="s">
        <v>75</v>
      </c>
      <c r="AY214" s="245" t="s">
        <v>152</v>
      </c>
    </row>
    <row r="215" s="13" customFormat="1">
      <c r="A215" s="13"/>
      <c r="B215" s="235"/>
      <c r="C215" s="236"/>
      <c r="D215" s="228" t="s">
        <v>168</v>
      </c>
      <c r="E215" s="237" t="s">
        <v>19</v>
      </c>
      <c r="F215" s="238" t="s">
        <v>940</v>
      </c>
      <c r="G215" s="236"/>
      <c r="H215" s="239">
        <v>31.986000000000001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5" t="s">
        <v>168</v>
      </c>
      <c r="AU215" s="245" t="s">
        <v>162</v>
      </c>
      <c r="AV215" s="13" t="s">
        <v>84</v>
      </c>
      <c r="AW215" s="13" t="s">
        <v>35</v>
      </c>
      <c r="AX215" s="13" t="s">
        <v>75</v>
      </c>
      <c r="AY215" s="245" t="s">
        <v>152</v>
      </c>
    </row>
    <row r="216" s="13" customFormat="1">
      <c r="A216" s="13"/>
      <c r="B216" s="235"/>
      <c r="C216" s="236"/>
      <c r="D216" s="228" t="s">
        <v>168</v>
      </c>
      <c r="E216" s="237" t="s">
        <v>19</v>
      </c>
      <c r="F216" s="238" t="s">
        <v>941</v>
      </c>
      <c r="G216" s="236"/>
      <c r="H216" s="239">
        <v>26.577000000000002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168</v>
      </c>
      <c r="AU216" s="245" t="s">
        <v>162</v>
      </c>
      <c r="AV216" s="13" t="s">
        <v>84</v>
      </c>
      <c r="AW216" s="13" t="s">
        <v>35</v>
      </c>
      <c r="AX216" s="13" t="s">
        <v>75</v>
      </c>
      <c r="AY216" s="245" t="s">
        <v>152</v>
      </c>
    </row>
    <row r="217" s="15" customFormat="1">
      <c r="A217" s="15"/>
      <c r="B217" s="256"/>
      <c r="C217" s="257"/>
      <c r="D217" s="228" t="s">
        <v>168</v>
      </c>
      <c r="E217" s="258" t="s">
        <v>19</v>
      </c>
      <c r="F217" s="259" t="s">
        <v>203</v>
      </c>
      <c r="G217" s="257"/>
      <c r="H217" s="260">
        <v>106.70399999999999</v>
      </c>
      <c r="I217" s="261"/>
      <c r="J217" s="257"/>
      <c r="K217" s="257"/>
      <c r="L217" s="262"/>
      <c r="M217" s="263"/>
      <c r="N217" s="264"/>
      <c r="O217" s="264"/>
      <c r="P217" s="264"/>
      <c r="Q217" s="264"/>
      <c r="R217" s="264"/>
      <c r="S217" s="264"/>
      <c r="T217" s="26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6" t="s">
        <v>168</v>
      </c>
      <c r="AU217" s="266" t="s">
        <v>162</v>
      </c>
      <c r="AV217" s="15" t="s">
        <v>161</v>
      </c>
      <c r="AW217" s="15" t="s">
        <v>35</v>
      </c>
      <c r="AX217" s="15" t="s">
        <v>82</v>
      </c>
      <c r="AY217" s="266" t="s">
        <v>152</v>
      </c>
    </row>
    <row r="218" s="2" customFormat="1" ht="24.15" customHeight="1">
      <c r="A218" s="41"/>
      <c r="B218" s="42"/>
      <c r="C218" s="215" t="s">
        <v>246</v>
      </c>
      <c r="D218" s="215" t="s">
        <v>156</v>
      </c>
      <c r="E218" s="216" t="s">
        <v>942</v>
      </c>
      <c r="F218" s="217" t="s">
        <v>943</v>
      </c>
      <c r="G218" s="218" t="s">
        <v>283</v>
      </c>
      <c r="H218" s="219">
        <v>18.011199999999999</v>
      </c>
      <c r="I218" s="220"/>
      <c r="J218" s="221">
        <f>ROUND(I218*H218,2)</f>
        <v>0</v>
      </c>
      <c r="K218" s="217" t="s">
        <v>160</v>
      </c>
      <c r="L218" s="47"/>
      <c r="M218" s="222" t="s">
        <v>19</v>
      </c>
      <c r="N218" s="223" t="s">
        <v>46</v>
      </c>
      <c r="O218" s="87"/>
      <c r="P218" s="224">
        <f>O218*H218</f>
        <v>0</v>
      </c>
      <c r="Q218" s="224">
        <v>0</v>
      </c>
      <c r="R218" s="224">
        <f>Q218*H218</f>
        <v>0</v>
      </c>
      <c r="S218" s="224">
        <v>0</v>
      </c>
      <c r="T218" s="225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26" t="s">
        <v>161</v>
      </c>
      <c r="AT218" s="226" t="s">
        <v>156</v>
      </c>
      <c r="AU218" s="226" t="s">
        <v>162</v>
      </c>
      <c r="AY218" s="20" t="s">
        <v>152</v>
      </c>
      <c r="BE218" s="227">
        <f>IF(N218="základní",J218,0)</f>
        <v>0</v>
      </c>
      <c r="BF218" s="227">
        <f>IF(N218="snížená",J218,0)</f>
        <v>0</v>
      </c>
      <c r="BG218" s="227">
        <f>IF(N218="zákl. přenesená",J218,0)</f>
        <v>0</v>
      </c>
      <c r="BH218" s="227">
        <f>IF(N218="sníž. přenesená",J218,0)</f>
        <v>0</v>
      </c>
      <c r="BI218" s="227">
        <f>IF(N218="nulová",J218,0)</f>
        <v>0</v>
      </c>
      <c r="BJ218" s="20" t="s">
        <v>82</v>
      </c>
      <c r="BK218" s="227">
        <f>ROUND(I218*H218,2)</f>
        <v>0</v>
      </c>
      <c r="BL218" s="20" t="s">
        <v>161</v>
      </c>
      <c r="BM218" s="226" t="s">
        <v>944</v>
      </c>
    </row>
    <row r="219" s="2" customFormat="1">
      <c r="A219" s="41"/>
      <c r="B219" s="42"/>
      <c r="C219" s="43"/>
      <c r="D219" s="228" t="s">
        <v>164</v>
      </c>
      <c r="E219" s="43"/>
      <c r="F219" s="229" t="s">
        <v>945</v>
      </c>
      <c r="G219" s="43"/>
      <c r="H219" s="43"/>
      <c r="I219" s="230"/>
      <c r="J219" s="43"/>
      <c r="K219" s="43"/>
      <c r="L219" s="47"/>
      <c r="M219" s="231"/>
      <c r="N219" s="232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164</v>
      </c>
      <c r="AU219" s="20" t="s">
        <v>162</v>
      </c>
    </row>
    <row r="220" s="2" customFormat="1">
      <c r="A220" s="41"/>
      <c r="B220" s="42"/>
      <c r="C220" s="43"/>
      <c r="D220" s="233" t="s">
        <v>166</v>
      </c>
      <c r="E220" s="43"/>
      <c r="F220" s="234" t="s">
        <v>946</v>
      </c>
      <c r="G220" s="43"/>
      <c r="H220" s="43"/>
      <c r="I220" s="230"/>
      <c r="J220" s="43"/>
      <c r="K220" s="43"/>
      <c r="L220" s="47"/>
      <c r="M220" s="231"/>
      <c r="N220" s="232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166</v>
      </c>
      <c r="AU220" s="20" t="s">
        <v>162</v>
      </c>
    </row>
    <row r="221" s="14" customFormat="1">
      <c r="A221" s="14"/>
      <c r="B221" s="246"/>
      <c r="C221" s="247"/>
      <c r="D221" s="228" t="s">
        <v>168</v>
      </c>
      <c r="E221" s="248" t="s">
        <v>19</v>
      </c>
      <c r="F221" s="249" t="s">
        <v>947</v>
      </c>
      <c r="G221" s="247"/>
      <c r="H221" s="248" t="s">
        <v>19</v>
      </c>
      <c r="I221" s="250"/>
      <c r="J221" s="247"/>
      <c r="K221" s="247"/>
      <c r="L221" s="251"/>
      <c r="M221" s="252"/>
      <c r="N221" s="253"/>
      <c r="O221" s="253"/>
      <c r="P221" s="253"/>
      <c r="Q221" s="253"/>
      <c r="R221" s="253"/>
      <c r="S221" s="253"/>
      <c r="T221" s="25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5" t="s">
        <v>168</v>
      </c>
      <c r="AU221" s="255" t="s">
        <v>162</v>
      </c>
      <c r="AV221" s="14" t="s">
        <v>82</v>
      </c>
      <c r="AW221" s="14" t="s">
        <v>35</v>
      </c>
      <c r="AX221" s="14" t="s">
        <v>75</v>
      </c>
      <c r="AY221" s="255" t="s">
        <v>152</v>
      </c>
    </row>
    <row r="222" s="13" customFormat="1">
      <c r="A222" s="13"/>
      <c r="B222" s="235"/>
      <c r="C222" s="236"/>
      <c r="D222" s="228" t="s">
        <v>168</v>
      </c>
      <c r="E222" s="237" t="s">
        <v>19</v>
      </c>
      <c r="F222" s="238" t="s">
        <v>948</v>
      </c>
      <c r="G222" s="236"/>
      <c r="H222" s="239">
        <v>18.011199999999999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5" t="s">
        <v>168</v>
      </c>
      <c r="AU222" s="245" t="s">
        <v>162</v>
      </c>
      <c r="AV222" s="13" t="s">
        <v>84</v>
      </c>
      <c r="AW222" s="13" t="s">
        <v>35</v>
      </c>
      <c r="AX222" s="13" t="s">
        <v>82</v>
      </c>
      <c r="AY222" s="245" t="s">
        <v>152</v>
      </c>
    </row>
    <row r="223" s="2" customFormat="1" ht="37.8" customHeight="1">
      <c r="A223" s="41"/>
      <c r="B223" s="42"/>
      <c r="C223" s="215" t="s">
        <v>254</v>
      </c>
      <c r="D223" s="215" t="s">
        <v>156</v>
      </c>
      <c r="E223" s="216" t="s">
        <v>316</v>
      </c>
      <c r="F223" s="217" t="s">
        <v>317</v>
      </c>
      <c r="G223" s="218" t="s">
        <v>283</v>
      </c>
      <c r="H223" s="219">
        <v>120.0744</v>
      </c>
      <c r="I223" s="220"/>
      <c r="J223" s="221">
        <f>ROUND(I223*H223,2)</f>
        <v>0</v>
      </c>
      <c r="K223" s="217" t="s">
        <v>160</v>
      </c>
      <c r="L223" s="47"/>
      <c r="M223" s="222" t="s">
        <v>19</v>
      </c>
      <c r="N223" s="223" t="s">
        <v>46</v>
      </c>
      <c r="O223" s="87"/>
      <c r="P223" s="224">
        <f>O223*H223</f>
        <v>0</v>
      </c>
      <c r="Q223" s="224">
        <v>0</v>
      </c>
      <c r="R223" s="224">
        <f>Q223*H223</f>
        <v>0</v>
      </c>
      <c r="S223" s="224">
        <v>0</v>
      </c>
      <c r="T223" s="225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6" t="s">
        <v>161</v>
      </c>
      <c r="AT223" s="226" t="s">
        <v>156</v>
      </c>
      <c r="AU223" s="226" t="s">
        <v>162</v>
      </c>
      <c r="AY223" s="20" t="s">
        <v>152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20" t="s">
        <v>82</v>
      </c>
      <c r="BK223" s="227">
        <f>ROUND(I223*H223,2)</f>
        <v>0</v>
      </c>
      <c r="BL223" s="20" t="s">
        <v>161</v>
      </c>
      <c r="BM223" s="226" t="s">
        <v>949</v>
      </c>
    </row>
    <row r="224" s="2" customFormat="1">
      <c r="A224" s="41"/>
      <c r="B224" s="42"/>
      <c r="C224" s="43"/>
      <c r="D224" s="228" t="s">
        <v>164</v>
      </c>
      <c r="E224" s="43"/>
      <c r="F224" s="229" t="s">
        <v>950</v>
      </c>
      <c r="G224" s="43"/>
      <c r="H224" s="43"/>
      <c r="I224" s="230"/>
      <c r="J224" s="43"/>
      <c r="K224" s="43"/>
      <c r="L224" s="47"/>
      <c r="M224" s="231"/>
      <c r="N224" s="232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164</v>
      </c>
      <c r="AU224" s="20" t="s">
        <v>162</v>
      </c>
    </row>
    <row r="225" s="2" customFormat="1">
      <c r="A225" s="41"/>
      <c r="B225" s="42"/>
      <c r="C225" s="43"/>
      <c r="D225" s="233" t="s">
        <v>166</v>
      </c>
      <c r="E225" s="43"/>
      <c r="F225" s="234" t="s">
        <v>320</v>
      </c>
      <c r="G225" s="43"/>
      <c r="H225" s="43"/>
      <c r="I225" s="230"/>
      <c r="J225" s="43"/>
      <c r="K225" s="43"/>
      <c r="L225" s="47"/>
      <c r="M225" s="231"/>
      <c r="N225" s="232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166</v>
      </c>
      <c r="AU225" s="20" t="s">
        <v>162</v>
      </c>
    </row>
    <row r="226" s="14" customFormat="1">
      <c r="A226" s="14"/>
      <c r="B226" s="246"/>
      <c r="C226" s="247"/>
      <c r="D226" s="228" t="s">
        <v>168</v>
      </c>
      <c r="E226" s="248" t="s">
        <v>19</v>
      </c>
      <c r="F226" s="249" t="s">
        <v>951</v>
      </c>
      <c r="G226" s="247"/>
      <c r="H226" s="248" t="s">
        <v>19</v>
      </c>
      <c r="I226" s="250"/>
      <c r="J226" s="247"/>
      <c r="K226" s="247"/>
      <c r="L226" s="251"/>
      <c r="M226" s="252"/>
      <c r="N226" s="253"/>
      <c r="O226" s="253"/>
      <c r="P226" s="253"/>
      <c r="Q226" s="253"/>
      <c r="R226" s="253"/>
      <c r="S226" s="253"/>
      <c r="T226" s="25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5" t="s">
        <v>168</v>
      </c>
      <c r="AU226" s="255" t="s">
        <v>162</v>
      </c>
      <c r="AV226" s="14" t="s">
        <v>82</v>
      </c>
      <c r="AW226" s="14" t="s">
        <v>35</v>
      </c>
      <c r="AX226" s="14" t="s">
        <v>75</v>
      </c>
      <c r="AY226" s="255" t="s">
        <v>152</v>
      </c>
    </row>
    <row r="227" s="13" customFormat="1">
      <c r="A227" s="13"/>
      <c r="B227" s="235"/>
      <c r="C227" s="236"/>
      <c r="D227" s="228" t="s">
        <v>168</v>
      </c>
      <c r="E227" s="237" t="s">
        <v>19</v>
      </c>
      <c r="F227" s="238" t="s">
        <v>952</v>
      </c>
      <c r="G227" s="236"/>
      <c r="H227" s="239">
        <v>120.0744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5" t="s">
        <v>168</v>
      </c>
      <c r="AU227" s="245" t="s">
        <v>162</v>
      </c>
      <c r="AV227" s="13" t="s">
        <v>84</v>
      </c>
      <c r="AW227" s="13" t="s">
        <v>35</v>
      </c>
      <c r="AX227" s="13" t="s">
        <v>75</v>
      </c>
      <c r="AY227" s="245" t="s">
        <v>152</v>
      </c>
    </row>
    <row r="228" s="15" customFormat="1">
      <c r="A228" s="15"/>
      <c r="B228" s="256"/>
      <c r="C228" s="257"/>
      <c r="D228" s="228" t="s">
        <v>168</v>
      </c>
      <c r="E228" s="258" t="s">
        <v>19</v>
      </c>
      <c r="F228" s="259" t="s">
        <v>203</v>
      </c>
      <c r="G228" s="257"/>
      <c r="H228" s="260">
        <v>120.0744</v>
      </c>
      <c r="I228" s="261"/>
      <c r="J228" s="257"/>
      <c r="K228" s="257"/>
      <c r="L228" s="262"/>
      <c r="M228" s="263"/>
      <c r="N228" s="264"/>
      <c r="O228" s="264"/>
      <c r="P228" s="264"/>
      <c r="Q228" s="264"/>
      <c r="R228" s="264"/>
      <c r="S228" s="264"/>
      <c r="T228" s="26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6" t="s">
        <v>168</v>
      </c>
      <c r="AU228" s="266" t="s">
        <v>162</v>
      </c>
      <c r="AV228" s="15" t="s">
        <v>161</v>
      </c>
      <c r="AW228" s="15" t="s">
        <v>35</v>
      </c>
      <c r="AX228" s="15" t="s">
        <v>82</v>
      </c>
      <c r="AY228" s="266" t="s">
        <v>152</v>
      </c>
    </row>
    <row r="229" s="2" customFormat="1" ht="37.8" customHeight="1">
      <c r="A229" s="41"/>
      <c r="B229" s="42"/>
      <c r="C229" s="215" t="s">
        <v>261</v>
      </c>
      <c r="D229" s="215" t="s">
        <v>156</v>
      </c>
      <c r="E229" s="216" t="s">
        <v>329</v>
      </c>
      <c r="F229" s="217" t="s">
        <v>330</v>
      </c>
      <c r="G229" s="218" t="s">
        <v>283</v>
      </c>
      <c r="H229" s="219">
        <v>1080.6696</v>
      </c>
      <c r="I229" s="220"/>
      <c r="J229" s="221">
        <f>ROUND(I229*H229,2)</f>
        <v>0</v>
      </c>
      <c r="K229" s="217" t="s">
        <v>160</v>
      </c>
      <c r="L229" s="47"/>
      <c r="M229" s="222" t="s">
        <v>19</v>
      </c>
      <c r="N229" s="223" t="s">
        <v>46</v>
      </c>
      <c r="O229" s="87"/>
      <c r="P229" s="224">
        <f>O229*H229</f>
        <v>0</v>
      </c>
      <c r="Q229" s="224">
        <v>0</v>
      </c>
      <c r="R229" s="224">
        <f>Q229*H229</f>
        <v>0</v>
      </c>
      <c r="S229" s="224">
        <v>0</v>
      </c>
      <c r="T229" s="225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6" t="s">
        <v>161</v>
      </c>
      <c r="AT229" s="226" t="s">
        <v>156</v>
      </c>
      <c r="AU229" s="226" t="s">
        <v>162</v>
      </c>
      <c r="AY229" s="20" t="s">
        <v>152</v>
      </c>
      <c r="BE229" s="227">
        <f>IF(N229="základní",J229,0)</f>
        <v>0</v>
      </c>
      <c r="BF229" s="227">
        <f>IF(N229="snížená",J229,0)</f>
        <v>0</v>
      </c>
      <c r="BG229" s="227">
        <f>IF(N229="zákl. přenesená",J229,0)</f>
        <v>0</v>
      </c>
      <c r="BH229" s="227">
        <f>IF(N229="sníž. přenesená",J229,0)</f>
        <v>0</v>
      </c>
      <c r="BI229" s="227">
        <f>IF(N229="nulová",J229,0)</f>
        <v>0</v>
      </c>
      <c r="BJ229" s="20" t="s">
        <v>82</v>
      </c>
      <c r="BK229" s="227">
        <f>ROUND(I229*H229,2)</f>
        <v>0</v>
      </c>
      <c r="BL229" s="20" t="s">
        <v>161</v>
      </c>
      <c r="BM229" s="226" t="s">
        <v>953</v>
      </c>
    </row>
    <row r="230" s="2" customFormat="1">
      <c r="A230" s="41"/>
      <c r="B230" s="42"/>
      <c r="C230" s="43"/>
      <c r="D230" s="228" t="s">
        <v>164</v>
      </c>
      <c r="E230" s="43"/>
      <c r="F230" s="229" t="s">
        <v>332</v>
      </c>
      <c r="G230" s="43"/>
      <c r="H230" s="43"/>
      <c r="I230" s="230"/>
      <c r="J230" s="43"/>
      <c r="K230" s="43"/>
      <c r="L230" s="47"/>
      <c r="M230" s="231"/>
      <c r="N230" s="232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164</v>
      </c>
      <c r="AU230" s="20" t="s">
        <v>162</v>
      </c>
    </row>
    <row r="231" s="2" customFormat="1">
      <c r="A231" s="41"/>
      <c r="B231" s="42"/>
      <c r="C231" s="43"/>
      <c r="D231" s="233" t="s">
        <v>166</v>
      </c>
      <c r="E231" s="43"/>
      <c r="F231" s="234" t="s">
        <v>333</v>
      </c>
      <c r="G231" s="43"/>
      <c r="H231" s="43"/>
      <c r="I231" s="230"/>
      <c r="J231" s="43"/>
      <c r="K231" s="43"/>
      <c r="L231" s="47"/>
      <c r="M231" s="231"/>
      <c r="N231" s="232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166</v>
      </c>
      <c r="AU231" s="20" t="s">
        <v>162</v>
      </c>
    </row>
    <row r="232" s="14" customFormat="1">
      <c r="A232" s="14"/>
      <c r="B232" s="246"/>
      <c r="C232" s="247"/>
      <c r="D232" s="228" t="s">
        <v>168</v>
      </c>
      <c r="E232" s="248" t="s">
        <v>19</v>
      </c>
      <c r="F232" s="249" t="s">
        <v>951</v>
      </c>
      <c r="G232" s="247"/>
      <c r="H232" s="248" t="s">
        <v>19</v>
      </c>
      <c r="I232" s="250"/>
      <c r="J232" s="247"/>
      <c r="K232" s="247"/>
      <c r="L232" s="251"/>
      <c r="M232" s="252"/>
      <c r="N232" s="253"/>
      <c r="O232" s="253"/>
      <c r="P232" s="253"/>
      <c r="Q232" s="253"/>
      <c r="R232" s="253"/>
      <c r="S232" s="253"/>
      <c r="T232" s="25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5" t="s">
        <v>168</v>
      </c>
      <c r="AU232" s="255" t="s">
        <v>162</v>
      </c>
      <c r="AV232" s="14" t="s">
        <v>82</v>
      </c>
      <c r="AW232" s="14" t="s">
        <v>35</v>
      </c>
      <c r="AX232" s="14" t="s">
        <v>75</v>
      </c>
      <c r="AY232" s="255" t="s">
        <v>152</v>
      </c>
    </row>
    <row r="233" s="13" customFormat="1">
      <c r="A233" s="13"/>
      <c r="B233" s="235"/>
      <c r="C233" s="236"/>
      <c r="D233" s="228" t="s">
        <v>168</v>
      </c>
      <c r="E233" s="237" t="s">
        <v>19</v>
      </c>
      <c r="F233" s="238" t="s">
        <v>952</v>
      </c>
      <c r="G233" s="236"/>
      <c r="H233" s="239">
        <v>120.0744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5" t="s">
        <v>168</v>
      </c>
      <c r="AU233" s="245" t="s">
        <v>162</v>
      </c>
      <c r="AV233" s="13" t="s">
        <v>84</v>
      </c>
      <c r="AW233" s="13" t="s">
        <v>35</v>
      </c>
      <c r="AX233" s="13" t="s">
        <v>75</v>
      </c>
      <c r="AY233" s="245" t="s">
        <v>152</v>
      </c>
    </row>
    <row r="234" s="15" customFormat="1">
      <c r="A234" s="15"/>
      <c r="B234" s="256"/>
      <c r="C234" s="257"/>
      <c r="D234" s="228" t="s">
        <v>168</v>
      </c>
      <c r="E234" s="258" t="s">
        <v>19</v>
      </c>
      <c r="F234" s="259" t="s">
        <v>203</v>
      </c>
      <c r="G234" s="257"/>
      <c r="H234" s="260">
        <v>120.0744</v>
      </c>
      <c r="I234" s="261"/>
      <c r="J234" s="257"/>
      <c r="K234" s="257"/>
      <c r="L234" s="262"/>
      <c r="M234" s="263"/>
      <c r="N234" s="264"/>
      <c r="O234" s="264"/>
      <c r="P234" s="264"/>
      <c r="Q234" s="264"/>
      <c r="R234" s="264"/>
      <c r="S234" s="264"/>
      <c r="T234" s="26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6" t="s">
        <v>168</v>
      </c>
      <c r="AU234" s="266" t="s">
        <v>162</v>
      </c>
      <c r="AV234" s="15" t="s">
        <v>161</v>
      </c>
      <c r="AW234" s="15" t="s">
        <v>35</v>
      </c>
      <c r="AX234" s="15" t="s">
        <v>82</v>
      </c>
      <c r="AY234" s="266" t="s">
        <v>152</v>
      </c>
    </row>
    <row r="235" s="13" customFormat="1">
      <c r="A235" s="13"/>
      <c r="B235" s="235"/>
      <c r="C235" s="236"/>
      <c r="D235" s="228" t="s">
        <v>168</v>
      </c>
      <c r="E235" s="236"/>
      <c r="F235" s="238" t="s">
        <v>954</v>
      </c>
      <c r="G235" s="236"/>
      <c r="H235" s="239">
        <v>1080.6696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168</v>
      </c>
      <c r="AU235" s="245" t="s">
        <v>162</v>
      </c>
      <c r="AV235" s="13" t="s">
        <v>84</v>
      </c>
      <c r="AW235" s="13" t="s">
        <v>4</v>
      </c>
      <c r="AX235" s="13" t="s">
        <v>82</v>
      </c>
      <c r="AY235" s="245" t="s">
        <v>152</v>
      </c>
    </row>
    <row r="236" s="2" customFormat="1" ht="33" customHeight="1">
      <c r="A236" s="41"/>
      <c r="B236" s="42"/>
      <c r="C236" s="215" t="s">
        <v>263</v>
      </c>
      <c r="D236" s="215" t="s">
        <v>156</v>
      </c>
      <c r="E236" s="216" t="s">
        <v>342</v>
      </c>
      <c r="F236" s="217" t="s">
        <v>343</v>
      </c>
      <c r="G236" s="218" t="s">
        <v>172</v>
      </c>
      <c r="H236" s="219">
        <v>120.0744</v>
      </c>
      <c r="I236" s="220"/>
      <c r="J236" s="221">
        <f>ROUND(I236*H236,2)</f>
        <v>0</v>
      </c>
      <c r="K236" s="217" t="s">
        <v>160</v>
      </c>
      <c r="L236" s="47"/>
      <c r="M236" s="222" t="s">
        <v>19</v>
      </c>
      <c r="N236" s="223" t="s">
        <v>46</v>
      </c>
      <c r="O236" s="87"/>
      <c r="P236" s="224">
        <f>O236*H236</f>
        <v>0</v>
      </c>
      <c r="Q236" s="224">
        <v>0</v>
      </c>
      <c r="R236" s="224">
        <f>Q236*H236</f>
        <v>0</v>
      </c>
      <c r="S236" s="224">
        <v>0</v>
      </c>
      <c r="T236" s="225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26" t="s">
        <v>161</v>
      </c>
      <c r="AT236" s="226" t="s">
        <v>156</v>
      </c>
      <c r="AU236" s="226" t="s">
        <v>162</v>
      </c>
      <c r="AY236" s="20" t="s">
        <v>152</v>
      </c>
      <c r="BE236" s="227">
        <f>IF(N236="základní",J236,0)</f>
        <v>0</v>
      </c>
      <c r="BF236" s="227">
        <f>IF(N236="snížená",J236,0)</f>
        <v>0</v>
      </c>
      <c r="BG236" s="227">
        <f>IF(N236="zákl. přenesená",J236,0)</f>
        <v>0</v>
      </c>
      <c r="BH236" s="227">
        <f>IF(N236="sníž. přenesená",J236,0)</f>
        <v>0</v>
      </c>
      <c r="BI236" s="227">
        <f>IF(N236="nulová",J236,0)</f>
        <v>0</v>
      </c>
      <c r="BJ236" s="20" t="s">
        <v>82</v>
      </c>
      <c r="BK236" s="227">
        <f>ROUND(I236*H236,2)</f>
        <v>0</v>
      </c>
      <c r="BL236" s="20" t="s">
        <v>161</v>
      </c>
      <c r="BM236" s="226" t="s">
        <v>955</v>
      </c>
    </row>
    <row r="237" s="2" customFormat="1">
      <c r="A237" s="41"/>
      <c r="B237" s="42"/>
      <c r="C237" s="43"/>
      <c r="D237" s="228" t="s">
        <v>164</v>
      </c>
      <c r="E237" s="43"/>
      <c r="F237" s="229" t="s">
        <v>345</v>
      </c>
      <c r="G237" s="43"/>
      <c r="H237" s="43"/>
      <c r="I237" s="230"/>
      <c r="J237" s="43"/>
      <c r="K237" s="43"/>
      <c r="L237" s="47"/>
      <c r="M237" s="231"/>
      <c r="N237" s="232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164</v>
      </c>
      <c r="AU237" s="20" t="s">
        <v>162</v>
      </c>
    </row>
    <row r="238" s="2" customFormat="1">
      <c r="A238" s="41"/>
      <c r="B238" s="42"/>
      <c r="C238" s="43"/>
      <c r="D238" s="233" t="s">
        <v>166</v>
      </c>
      <c r="E238" s="43"/>
      <c r="F238" s="234" t="s">
        <v>346</v>
      </c>
      <c r="G238" s="43"/>
      <c r="H238" s="43"/>
      <c r="I238" s="230"/>
      <c r="J238" s="43"/>
      <c r="K238" s="43"/>
      <c r="L238" s="47"/>
      <c r="M238" s="231"/>
      <c r="N238" s="232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166</v>
      </c>
      <c r="AU238" s="20" t="s">
        <v>162</v>
      </c>
    </row>
    <row r="239" s="14" customFormat="1">
      <c r="A239" s="14"/>
      <c r="B239" s="246"/>
      <c r="C239" s="247"/>
      <c r="D239" s="228" t="s">
        <v>168</v>
      </c>
      <c r="E239" s="248" t="s">
        <v>19</v>
      </c>
      <c r="F239" s="249" t="s">
        <v>951</v>
      </c>
      <c r="G239" s="247"/>
      <c r="H239" s="248" t="s">
        <v>19</v>
      </c>
      <c r="I239" s="250"/>
      <c r="J239" s="247"/>
      <c r="K239" s="247"/>
      <c r="L239" s="251"/>
      <c r="M239" s="252"/>
      <c r="N239" s="253"/>
      <c r="O239" s="253"/>
      <c r="P239" s="253"/>
      <c r="Q239" s="253"/>
      <c r="R239" s="253"/>
      <c r="S239" s="253"/>
      <c r="T239" s="25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5" t="s">
        <v>168</v>
      </c>
      <c r="AU239" s="255" t="s">
        <v>162</v>
      </c>
      <c r="AV239" s="14" t="s">
        <v>82</v>
      </c>
      <c r="AW239" s="14" t="s">
        <v>35</v>
      </c>
      <c r="AX239" s="14" t="s">
        <v>75</v>
      </c>
      <c r="AY239" s="255" t="s">
        <v>152</v>
      </c>
    </row>
    <row r="240" s="13" customFormat="1">
      <c r="A240" s="13"/>
      <c r="B240" s="235"/>
      <c r="C240" s="236"/>
      <c r="D240" s="228" t="s">
        <v>168</v>
      </c>
      <c r="E240" s="237" t="s">
        <v>19</v>
      </c>
      <c r="F240" s="238" t="s">
        <v>952</v>
      </c>
      <c r="G240" s="236"/>
      <c r="H240" s="239">
        <v>120.0744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168</v>
      </c>
      <c r="AU240" s="245" t="s">
        <v>162</v>
      </c>
      <c r="AV240" s="13" t="s">
        <v>84</v>
      </c>
      <c r="AW240" s="13" t="s">
        <v>35</v>
      </c>
      <c r="AX240" s="13" t="s">
        <v>75</v>
      </c>
      <c r="AY240" s="245" t="s">
        <v>152</v>
      </c>
    </row>
    <row r="241" s="15" customFormat="1">
      <c r="A241" s="15"/>
      <c r="B241" s="256"/>
      <c r="C241" s="257"/>
      <c r="D241" s="228" t="s">
        <v>168</v>
      </c>
      <c r="E241" s="258" t="s">
        <v>19</v>
      </c>
      <c r="F241" s="259" t="s">
        <v>203</v>
      </c>
      <c r="G241" s="257"/>
      <c r="H241" s="260">
        <v>120.0744</v>
      </c>
      <c r="I241" s="261"/>
      <c r="J241" s="257"/>
      <c r="K241" s="257"/>
      <c r="L241" s="262"/>
      <c r="M241" s="263"/>
      <c r="N241" s="264"/>
      <c r="O241" s="264"/>
      <c r="P241" s="264"/>
      <c r="Q241" s="264"/>
      <c r="R241" s="264"/>
      <c r="S241" s="264"/>
      <c r="T241" s="26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6" t="s">
        <v>168</v>
      </c>
      <c r="AU241" s="266" t="s">
        <v>162</v>
      </c>
      <c r="AV241" s="15" t="s">
        <v>161</v>
      </c>
      <c r="AW241" s="15" t="s">
        <v>35</v>
      </c>
      <c r="AX241" s="15" t="s">
        <v>82</v>
      </c>
      <c r="AY241" s="266" t="s">
        <v>152</v>
      </c>
    </row>
    <row r="242" s="2" customFormat="1" ht="16.5" customHeight="1">
      <c r="A242" s="41"/>
      <c r="B242" s="42"/>
      <c r="C242" s="215" t="s">
        <v>266</v>
      </c>
      <c r="D242" s="215" t="s">
        <v>156</v>
      </c>
      <c r="E242" s="216" t="s">
        <v>349</v>
      </c>
      <c r="F242" s="217" t="s">
        <v>350</v>
      </c>
      <c r="G242" s="218" t="s">
        <v>283</v>
      </c>
      <c r="H242" s="219">
        <v>120.0744</v>
      </c>
      <c r="I242" s="220"/>
      <c r="J242" s="221">
        <f>ROUND(I242*H242,2)</f>
        <v>0</v>
      </c>
      <c r="K242" s="217" t="s">
        <v>160</v>
      </c>
      <c r="L242" s="47"/>
      <c r="M242" s="222" t="s">
        <v>19</v>
      </c>
      <c r="N242" s="223" t="s">
        <v>46</v>
      </c>
      <c r="O242" s="87"/>
      <c r="P242" s="224">
        <f>O242*H242</f>
        <v>0</v>
      </c>
      <c r="Q242" s="224">
        <v>0</v>
      </c>
      <c r="R242" s="224">
        <f>Q242*H242</f>
        <v>0</v>
      </c>
      <c r="S242" s="224">
        <v>0</v>
      </c>
      <c r="T242" s="225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26" t="s">
        <v>161</v>
      </c>
      <c r="AT242" s="226" t="s">
        <v>156</v>
      </c>
      <c r="AU242" s="226" t="s">
        <v>162</v>
      </c>
      <c r="AY242" s="20" t="s">
        <v>152</v>
      </c>
      <c r="BE242" s="227">
        <f>IF(N242="základní",J242,0)</f>
        <v>0</v>
      </c>
      <c r="BF242" s="227">
        <f>IF(N242="snížená",J242,0)</f>
        <v>0</v>
      </c>
      <c r="BG242" s="227">
        <f>IF(N242="zákl. přenesená",J242,0)</f>
        <v>0</v>
      </c>
      <c r="BH242" s="227">
        <f>IF(N242="sníž. přenesená",J242,0)</f>
        <v>0</v>
      </c>
      <c r="BI242" s="227">
        <f>IF(N242="nulová",J242,0)</f>
        <v>0</v>
      </c>
      <c r="BJ242" s="20" t="s">
        <v>82</v>
      </c>
      <c r="BK242" s="227">
        <f>ROUND(I242*H242,2)</f>
        <v>0</v>
      </c>
      <c r="BL242" s="20" t="s">
        <v>161</v>
      </c>
      <c r="BM242" s="226" t="s">
        <v>956</v>
      </c>
    </row>
    <row r="243" s="2" customFormat="1">
      <c r="A243" s="41"/>
      <c r="B243" s="42"/>
      <c r="C243" s="43"/>
      <c r="D243" s="228" t="s">
        <v>164</v>
      </c>
      <c r="E243" s="43"/>
      <c r="F243" s="229" t="s">
        <v>352</v>
      </c>
      <c r="G243" s="43"/>
      <c r="H243" s="43"/>
      <c r="I243" s="230"/>
      <c r="J243" s="43"/>
      <c r="K243" s="43"/>
      <c r="L243" s="47"/>
      <c r="M243" s="231"/>
      <c r="N243" s="232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164</v>
      </c>
      <c r="AU243" s="20" t="s">
        <v>162</v>
      </c>
    </row>
    <row r="244" s="2" customFormat="1">
      <c r="A244" s="41"/>
      <c r="B244" s="42"/>
      <c r="C244" s="43"/>
      <c r="D244" s="233" t="s">
        <v>166</v>
      </c>
      <c r="E244" s="43"/>
      <c r="F244" s="234" t="s">
        <v>353</v>
      </c>
      <c r="G244" s="43"/>
      <c r="H244" s="43"/>
      <c r="I244" s="230"/>
      <c r="J244" s="43"/>
      <c r="K244" s="43"/>
      <c r="L244" s="47"/>
      <c r="M244" s="231"/>
      <c r="N244" s="232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166</v>
      </c>
      <c r="AU244" s="20" t="s">
        <v>162</v>
      </c>
    </row>
    <row r="245" s="14" customFormat="1">
      <c r="A245" s="14"/>
      <c r="B245" s="246"/>
      <c r="C245" s="247"/>
      <c r="D245" s="228" t="s">
        <v>168</v>
      </c>
      <c r="E245" s="248" t="s">
        <v>19</v>
      </c>
      <c r="F245" s="249" t="s">
        <v>951</v>
      </c>
      <c r="G245" s="247"/>
      <c r="H245" s="248" t="s">
        <v>19</v>
      </c>
      <c r="I245" s="250"/>
      <c r="J245" s="247"/>
      <c r="K245" s="247"/>
      <c r="L245" s="251"/>
      <c r="M245" s="252"/>
      <c r="N245" s="253"/>
      <c r="O245" s="253"/>
      <c r="P245" s="253"/>
      <c r="Q245" s="253"/>
      <c r="R245" s="253"/>
      <c r="S245" s="253"/>
      <c r="T245" s="25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5" t="s">
        <v>168</v>
      </c>
      <c r="AU245" s="255" t="s">
        <v>162</v>
      </c>
      <c r="AV245" s="14" t="s">
        <v>82</v>
      </c>
      <c r="AW245" s="14" t="s">
        <v>35</v>
      </c>
      <c r="AX245" s="14" t="s">
        <v>75</v>
      </c>
      <c r="AY245" s="255" t="s">
        <v>152</v>
      </c>
    </row>
    <row r="246" s="13" customFormat="1">
      <c r="A246" s="13"/>
      <c r="B246" s="235"/>
      <c r="C246" s="236"/>
      <c r="D246" s="228" t="s">
        <v>168</v>
      </c>
      <c r="E246" s="237" t="s">
        <v>19</v>
      </c>
      <c r="F246" s="238" t="s">
        <v>952</v>
      </c>
      <c r="G246" s="236"/>
      <c r="H246" s="239">
        <v>120.0744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5" t="s">
        <v>168</v>
      </c>
      <c r="AU246" s="245" t="s">
        <v>162</v>
      </c>
      <c r="AV246" s="13" t="s">
        <v>84</v>
      </c>
      <c r="AW246" s="13" t="s">
        <v>35</v>
      </c>
      <c r="AX246" s="13" t="s">
        <v>75</v>
      </c>
      <c r="AY246" s="245" t="s">
        <v>152</v>
      </c>
    </row>
    <row r="247" s="15" customFormat="1">
      <c r="A247" s="15"/>
      <c r="B247" s="256"/>
      <c r="C247" s="257"/>
      <c r="D247" s="228" t="s">
        <v>168</v>
      </c>
      <c r="E247" s="258" t="s">
        <v>19</v>
      </c>
      <c r="F247" s="259" t="s">
        <v>203</v>
      </c>
      <c r="G247" s="257"/>
      <c r="H247" s="260">
        <v>120.0744</v>
      </c>
      <c r="I247" s="261"/>
      <c r="J247" s="257"/>
      <c r="K247" s="257"/>
      <c r="L247" s="262"/>
      <c r="M247" s="263"/>
      <c r="N247" s="264"/>
      <c r="O247" s="264"/>
      <c r="P247" s="264"/>
      <c r="Q247" s="264"/>
      <c r="R247" s="264"/>
      <c r="S247" s="264"/>
      <c r="T247" s="26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6" t="s">
        <v>168</v>
      </c>
      <c r="AU247" s="266" t="s">
        <v>162</v>
      </c>
      <c r="AV247" s="15" t="s">
        <v>161</v>
      </c>
      <c r="AW247" s="15" t="s">
        <v>35</v>
      </c>
      <c r="AX247" s="15" t="s">
        <v>82</v>
      </c>
      <c r="AY247" s="266" t="s">
        <v>152</v>
      </c>
    </row>
    <row r="248" s="2" customFormat="1" ht="24.15" customHeight="1">
      <c r="A248" s="41"/>
      <c r="B248" s="42"/>
      <c r="C248" s="215" t="s">
        <v>268</v>
      </c>
      <c r="D248" s="215" t="s">
        <v>156</v>
      </c>
      <c r="E248" s="216" t="s">
        <v>957</v>
      </c>
      <c r="F248" s="217" t="s">
        <v>958</v>
      </c>
      <c r="G248" s="218" t="s">
        <v>283</v>
      </c>
      <c r="H248" s="219">
        <v>46.4377</v>
      </c>
      <c r="I248" s="220"/>
      <c r="J248" s="221">
        <f>ROUND(I248*H248,2)</f>
        <v>0</v>
      </c>
      <c r="K248" s="217" t="s">
        <v>160</v>
      </c>
      <c r="L248" s="47"/>
      <c r="M248" s="222" t="s">
        <v>19</v>
      </c>
      <c r="N248" s="223" t="s">
        <v>46</v>
      </c>
      <c r="O248" s="87"/>
      <c r="P248" s="224">
        <f>O248*H248</f>
        <v>0</v>
      </c>
      <c r="Q248" s="224">
        <v>0</v>
      </c>
      <c r="R248" s="224">
        <f>Q248*H248</f>
        <v>0</v>
      </c>
      <c r="S248" s="224">
        <v>0</v>
      </c>
      <c r="T248" s="225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6" t="s">
        <v>161</v>
      </c>
      <c r="AT248" s="226" t="s">
        <v>156</v>
      </c>
      <c r="AU248" s="226" t="s">
        <v>162</v>
      </c>
      <c r="AY248" s="20" t="s">
        <v>152</v>
      </c>
      <c r="BE248" s="227">
        <f>IF(N248="základní",J248,0)</f>
        <v>0</v>
      </c>
      <c r="BF248" s="227">
        <f>IF(N248="snížená",J248,0)</f>
        <v>0</v>
      </c>
      <c r="BG248" s="227">
        <f>IF(N248="zákl. přenesená",J248,0)</f>
        <v>0</v>
      </c>
      <c r="BH248" s="227">
        <f>IF(N248="sníž. přenesená",J248,0)</f>
        <v>0</v>
      </c>
      <c r="BI248" s="227">
        <f>IF(N248="nulová",J248,0)</f>
        <v>0</v>
      </c>
      <c r="BJ248" s="20" t="s">
        <v>82</v>
      </c>
      <c r="BK248" s="227">
        <f>ROUND(I248*H248,2)</f>
        <v>0</v>
      </c>
      <c r="BL248" s="20" t="s">
        <v>161</v>
      </c>
      <c r="BM248" s="226" t="s">
        <v>959</v>
      </c>
    </row>
    <row r="249" s="2" customFormat="1">
      <c r="A249" s="41"/>
      <c r="B249" s="42"/>
      <c r="C249" s="43"/>
      <c r="D249" s="228" t="s">
        <v>164</v>
      </c>
      <c r="E249" s="43"/>
      <c r="F249" s="229" t="s">
        <v>960</v>
      </c>
      <c r="G249" s="43"/>
      <c r="H249" s="43"/>
      <c r="I249" s="230"/>
      <c r="J249" s="43"/>
      <c r="K249" s="43"/>
      <c r="L249" s="47"/>
      <c r="M249" s="231"/>
      <c r="N249" s="232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164</v>
      </c>
      <c r="AU249" s="20" t="s">
        <v>162</v>
      </c>
    </row>
    <row r="250" s="2" customFormat="1">
      <c r="A250" s="41"/>
      <c r="B250" s="42"/>
      <c r="C250" s="43"/>
      <c r="D250" s="233" t="s">
        <v>166</v>
      </c>
      <c r="E250" s="43"/>
      <c r="F250" s="234" t="s">
        <v>961</v>
      </c>
      <c r="G250" s="43"/>
      <c r="H250" s="43"/>
      <c r="I250" s="230"/>
      <c r="J250" s="43"/>
      <c r="K250" s="43"/>
      <c r="L250" s="47"/>
      <c r="M250" s="231"/>
      <c r="N250" s="232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166</v>
      </c>
      <c r="AU250" s="20" t="s">
        <v>162</v>
      </c>
    </row>
    <row r="251" s="14" customFormat="1">
      <c r="A251" s="14"/>
      <c r="B251" s="246"/>
      <c r="C251" s="247"/>
      <c r="D251" s="228" t="s">
        <v>168</v>
      </c>
      <c r="E251" s="248" t="s">
        <v>19</v>
      </c>
      <c r="F251" s="249" t="s">
        <v>962</v>
      </c>
      <c r="G251" s="247"/>
      <c r="H251" s="248" t="s">
        <v>19</v>
      </c>
      <c r="I251" s="250"/>
      <c r="J251" s="247"/>
      <c r="K251" s="247"/>
      <c r="L251" s="251"/>
      <c r="M251" s="252"/>
      <c r="N251" s="253"/>
      <c r="O251" s="253"/>
      <c r="P251" s="253"/>
      <c r="Q251" s="253"/>
      <c r="R251" s="253"/>
      <c r="S251" s="253"/>
      <c r="T251" s="25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5" t="s">
        <v>168</v>
      </c>
      <c r="AU251" s="255" t="s">
        <v>162</v>
      </c>
      <c r="AV251" s="14" t="s">
        <v>82</v>
      </c>
      <c r="AW251" s="14" t="s">
        <v>35</v>
      </c>
      <c r="AX251" s="14" t="s">
        <v>75</v>
      </c>
      <c r="AY251" s="255" t="s">
        <v>152</v>
      </c>
    </row>
    <row r="252" s="14" customFormat="1">
      <c r="A252" s="14"/>
      <c r="B252" s="246"/>
      <c r="C252" s="247"/>
      <c r="D252" s="228" t="s">
        <v>168</v>
      </c>
      <c r="E252" s="248" t="s">
        <v>19</v>
      </c>
      <c r="F252" s="249" t="s">
        <v>963</v>
      </c>
      <c r="G252" s="247"/>
      <c r="H252" s="248" t="s">
        <v>19</v>
      </c>
      <c r="I252" s="250"/>
      <c r="J252" s="247"/>
      <c r="K252" s="247"/>
      <c r="L252" s="251"/>
      <c r="M252" s="252"/>
      <c r="N252" s="253"/>
      <c r="O252" s="253"/>
      <c r="P252" s="253"/>
      <c r="Q252" s="253"/>
      <c r="R252" s="253"/>
      <c r="S252" s="253"/>
      <c r="T252" s="25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5" t="s">
        <v>168</v>
      </c>
      <c r="AU252" s="255" t="s">
        <v>162</v>
      </c>
      <c r="AV252" s="14" t="s">
        <v>82</v>
      </c>
      <c r="AW252" s="14" t="s">
        <v>35</v>
      </c>
      <c r="AX252" s="14" t="s">
        <v>75</v>
      </c>
      <c r="AY252" s="255" t="s">
        <v>152</v>
      </c>
    </row>
    <row r="253" s="14" customFormat="1">
      <c r="A253" s="14"/>
      <c r="B253" s="246"/>
      <c r="C253" s="247"/>
      <c r="D253" s="228" t="s">
        <v>168</v>
      </c>
      <c r="E253" s="248" t="s">
        <v>19</v>
      </c>
      <c r="F253" s="249" t="s">
        <v>964</v>
      </c>
      <c r="G253" s="247"/>
      <c r="H253" s="248" t="s">
        <v>19</v>
      </c>
      <c r="I253" s="250"/>
      <c r="J253" s="247"/>
      <c r="K253" s="247"/>
      <c r="L253" s="251"/>
      <c r="M253" s="252"/>
      <c r="N253" s="253"/>
      <c r="O253" s="253"/>
      <c r="P253" s="253"/>
      <c r="Q253" s="253"/>
      <c r="R253" s="253"/>
      <c r="S253" s="253"/>
      <c r="T253" s="25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5" t="s">
        <v>168</v>
      </c>
      <c r="AU253" s="255" t="s">
        <v>162</v>
      </c>
      <c r="AV253" s="14" t="s">
        <v>82</v>
      </c>
      <c r="AW253" s="14" t="s">
        <v>35</v>
      </c>
      <c r="AX253" s="14" t="s">
        <v>75</v>
      </c>
      <c r="AY253" s="255" t="s">
        <v>152</v>
      </c>
    </row>
    <row r="254" s="13" customFormat="1">
      <c r="A254" s="13"/>
      <c r="B254" s="235"/>
      <c r="C254" s="236"/>
      <c r="D254" s="228" t="s">
        <v>168</v>
      </c>
      <c r="E254" s="237" t="s">
        <v>19</v>
      </c>
      <c r="F254" s="238" t="s">
        <v>965</v>
      </c>
      <c r="G254" s="236"/>
      <c r="H254" s="239">
        <v>4.2599999999999998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5" t="s">
        <v>168</v>
      </c>
      <c r="AU254" s="245" t="s">
        <v>162</v>
      </c>
      <c r="AV254" s="13" t="s">
        <v>84</v>
      </c>
      <c r="AW254" s="13" t="s">
        <v>35</v>
      </c>
      <c r="AX254" s="13" t="s">
        <v>75</v>
      </c>
      <c r="AY254" s="245" t="s">
        <v>152</v>
      </c>
    </row>
    <row r="255" s="16" customFormat="1">
      <c r="A255" s="16"/>
      <c r="B255" s="277"/>
      <c r="C255" s="278"/>
      <c r="D255" s="228" t="s">
        <v>168</v>
      </c>
      <c r="E255" s="279" t="s">
        <v>19</v>
      </c>
      <c r="F255" s="280" t="s">
        <v>646</v>
      </c>
      <c r="G255" s="278"/>
      <c r="H255" s="281">
        <v>4.2599999999999998</v>
      </c>
      <c r="I255" s="282"/>
      <c r="J255" s="278"/>
      <c r="K255" s="278"/>
      <c r="L255" s="283"/>
      <c r="M255" s="284"/>
      <c r="N255" s="285"/>
      <c r="O255" s="285"/>
      <c r="P255" s="285"/>
      <c r="Q255" s="285"/>
      <c r="R255" s="285"/>
      <c r="S255" s="285"/>
      <c r="T255" s="28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87" t="s">
        <v>168</v>
      </c>
      <c r="AU255" s="287" t="s">
        <v>162</v>
      </c>
      <c r="AV255" s="16" t="s">
        <v>162</v>
      </c>
      <c r="AW255" s="16" t="s">
        <v>35</v>
      </c>
      <c r="AX255" s="16" t="s">
        <v>75</v>
      </c>
      <c r="AY255" s="287" t="s">
        <v>152</v>
      </c>
    </row>
    <row r="256" s="14" customFormat="1">
      <c r="A256" s="14"/>
      <c r="B256" s="246"/>
      <c r="C256" s="247"/>
      <c r="D256" s="228" t="s">
        <v>168</v>
      </c>
      <c r="E256" s="248" t="s">
        <v>19</v>
      </c>
      <c r="F256" s="249" t="s">
        <v>966</v>
      </c>
      <c r="G256" s="247"/>
      <c r="H256" s="248" t="s">
        <v>19</v>
      </c>
      <c r="I256" s="250"/>
      <c r="J256" s="247"/>
      <c r="K256" s="247"/>
      <c r="L256" s="251"/>
      <c r="M256" s="252"/>
      <c r="N256" s="253"/>
      <c r="O256" s="253"/>
      <c r="P256" s="253"/>
      <c r="Q256" s="253"/>
      <c r="R256" s="253"/>
      <c r="S256" s="253"/>
      <c r="T256" s="25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5" t="s">
        <v>168</v>
      </c>
      <c r="AU256" s="255" t="s">
        <v>162</v>
      </c>
      <c r="AV256" s="14" t="s">
        <v>82</v>
      </c>
      <c r="AW256" s="14" t="s">
        <v>35</v>
      </c>
      <c r="AX256" s="14" t="s">
        <v>75</v>
      </c>
      <c r="AY256" s="255" t="s">
        <v>152</v>
      </c>
    </row>
    <row r="257" s="13" customFormat="1">
      <c r="A257" s="13"/>
      <c r="B257" s="235"/>
      <c r="C257" s="236"/>
      <c r="D257" s="228" t="s">
        <v>168</v>
      </c>
      <c r="E257" s="237" t="s">
        <v>19</v>
      </c>
      <c r="F257" s="238" t="s">
        <v>967</v>
      </c>
      <c r="G257" s="236"/>
      <c r="H257" s="239">
        <v>13.7515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5" t="s">
        <v>168</v>
      </c>
      <c r="AU257" s="245" t="s">
        <v>162</v>
      </c>
      <c r="AV257" s="13" t="s">
        <v>84</v>
      </c>
      <c r="AW257" s="13" t="s">
        <v>35</v>
      </c>
      <c r="AX257" s="13" t="s">
        <v>75</v>
      </c>
      <c r="AY257" s="245" t="s">
        <v>152</v>
      </c>
    </row>
    <row r="258" s="13" customFormat="1">
      <c r="A258" s="13"/>
      <c r="B258" s="235"/>
      <c r="C258" s="236"/>
      <c r="D258" s="228" t="s">
        <v>168</v>
      </c>
      <c r="E258" s="237" t="s">
        <v>19</v>
      </c>
      <c r="F258" s="238" t="s">
        <v>968</v>
      </c>
      <c r="G258" s="236"/>
      <c r="H258" s="239">
        <v>12.439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5" t="s">
        <v>168</v>
      </c>
      <c r="AU258" s="245" t="s">
        <v>162</v>
      </c>
      <c r="AV258" s="13" t="s">
        <v>84</v>
      </c>
      <c r="AW258" s="13" t="s">
        <v>35</v>
      </c>
      <c r="AX258" s="13" t="s">
        <v>75</v>
      </c>
      <c r="AY258" s="245" t="s">
        <v>152</v>
      </c>
    </row>
    <row r="259" s="13" customFormat="1">
      <c r="A259" s="13"/>
      <c r="B259" s="235"/>
      <c r="C259" s="236"/>
      <c r="D259" s="228" t="s">
        <v>168</v>
      </c>
      <c r="E259" s="237" t="s">
        <v>19</v>
      </c>
      <c r="F259" s="238" t="s">
        <v>969</v>
      </c>
      <c r="G259" s="236"/>
      <c r="H259" s="239">
        <v>9.3019999999999996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5" t="s">
        <v>168</v>
      </c>
      <c r="AU259" s="245" t="s">
        <v>162</v>
      </c>
      <c r="AV259" s="13" t="s">
        <v>84</v>
      </c>
      <c r="AW259" s="13" t="s">
        <v>35</v>
      </c>
      <c r="AX259" s="13" t="s">
        <v>75</v>
      </c>
      <c r="AY259" s="245" t="s">
        <v>152</v>
      </c>
    </row>
    <row r="260" s="16" customFormat="1">
      <c r="A260" s="16"/>
      <c r="B260" s="277"/>
      <c r="C260" s="278"/>
      <c r="D260" s="228" t="s">
        <v>168</v>
      </c>
      <c r="E260" s="279" t="s">
        <v>19</v>
      </c>
      <c r="F260" s="280" t="s">
        <v>646</v>
      </c>
      <c r="G260" s="278"/>
      <c r="H260" s="281">
        <v>35.4925</v>
      </c>
      <c r="I260" s="282"/>
      <c r="J260" s="278"/>
      <c r="K260" s="278"/>
      <c r="L260" s="283"/>
      <c r="M260" s="284"/>
      <c r="N260" s="285"/>
      <c r="O260" s="285"/>
      <c r="P260" s="285"/>
      <c r="Q260" s="285"/>
      <c r="R260" s="285"/>
      <c r="S260" s="285"/>
      <c r="T260" s="28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87" t="s">
        <v>168</v>
      </c>
      <c r="AU260" s="287" t="s">
        <v>162</v>
      </c>
      <c r="AV260" s="16" t="s">
        <v>162</v>
      </c>
      <c r="AW260" s="16" t="s">
        <v>35</v>
      </c>
      <c r="AX260" s="16" t="s">
        <v>75</v>
      </c>
      <c r="AY260" s="287" t="s">
        <v>152</v>
      </c>
    </row>
    <row r="261" s="14" customFormat="1">
      <c r="A261" s="14"/>
      <c r="B261" s="246"/>
      <c r="C261" s="247"/>
      <c r="D261" s="228" t="s">
        <v>168</v>
      </c>
      <c r="E261" s="248" t="s">
        <v>19</v>
      </c>
      <c r="F261" s="249" t="s">
        <v>880</v>
      </c>
      <c r="G261" s="247"/>
      <c r="H261" s="248" t="s">
        <v>19</v>
      </c>
      <c r="I261" s="250"/>
      <c r="J261" s="247"/>
      <c r="K261" s="247"/>
      <c r="L261" s="251"/>
      <c r="M261" s="252"/>
      <c r="N261" s="253"/>
      <c r="O261" s="253"/>
      <c r="P261" s="253"/>
      <c r="Q261" s="253"/>
      <c r="R261" s="253"/>
      <c r="S261" s="253"/>
      <c r="T261" s="25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5" t="s">
        <v>168</v>
      </c>
      <c r="AU261" s="255" t="s">
        <v>162</v>
      </c>
      <c r="AV261" s="14" t="s">
        <v>82</v>
      </c>
      <c r="AW261" s="14" t="s">
        <v>4</v>
      </c>
      <c r="AX261" s="14" t="s">
        <v>75</v>
      </c>
      <c r="AY261" s="255" t="s">
        <v>152</v>
      </c>
    </row>
    <row r="262" s="13" customFormat="1">
      <c r="A262" s="13"/>
      <c r="B262" s="235"/>
      <c r="C262" s="236"/>
      <c r="D262" s="228" t="s">
        <v>168</v>
      </c>
      <c r="E262" s="237" t="s">
        <v>19</v>
      </c>
      <c r="F262" s="238" t="s">
        <v>970</v>
      </c>
      <c r="G262" s="236"/>
      <c r="H262" s="239">
        <v>0.98999999999999999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168</v>
      </c>
      <c r="AU262" s="245" t="s">
        <v>162</v>
      </c>
      <c r="AV262" s="13" t="s">
        <v>84</v>
      </c>
      <c r="AW262" s="13" t="s">
        <v>35</v>
      </c>
      <c r="AX262" s="13" t="s">
        <v>75</v>
      </c>
      <c r="AY262" s="245" t="s">
        <v>152</v>
      </c>
    </row>
    <row r="263" s="13" customFormat="1">
      <c r="A263" s="13"/>
      <c r="B263" s="235"/>
      <c r="C263" s="236"/>
      <c r="D263" s="228" t="s">
        <v>168</v>
      </c>
      <c r="E263" s="237" t="s">
        <v>19</v>
      </c>
      <c r="F263" s="238" t="s">
        <v>971</v>
      </c>
      <c r="G263" s="236"/>
      <c r="H263" s="239">
        <v>0.17999999999999999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5" t="s">
        <v>168</v>
      </c>
      <c r="AU263" s="245" t="s">
        <v>162</v>
      </c>
      <c r="AV263" s="13" t="s">
        <v>84</v>
      </c>
      <c r="AW263" s="13" t="s">
        <v>35</v>
      </c>
      <c r="AX263" s="13" t="s">
        <v>75</v>
      </c>
      <c r="AY263" s="245" t="s">
        <v>152</v>
      </c>
    </row>
    <row r="264" s="13" customFormat="1">
      <c r="A264" s="13"/>
      <c r="B264" s="235"/>
      <c r="C264" s="236"/>
      <c r="D264" s="228" t="s">
        <v>168</v>
      </c>
      <c r="E264" s="237" t="s">
        <v>19</v>
      </c>
      <c r="F264" s="238" t="s">
        <v>972</v>
      </c>
      <c r="G264" s="236"/>
      <c r="H264" s="239">
        <v>0.17999999999999999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5" t="s">
        <v>168</v>
      </c>
      <c r="AU264" s="245" t="s">
        <v>162</v>
      </c>
      <c r="AV264" s="13" t="s">
        <v>84</v>
      </c>
      <c r="AW264" s="13" t="s">
        <v>35</v>
      </c>
      <c r="AX264" s="13" t="s">
        <v>75</v>
      </c>
      <c r="AY264" s="245" t="s">
        <v>152</v>
      </c>
    </row>
    <row r="265" s="13" customFormat="1">
      <c r="A265" s="13"/>
      <c r="B265" s="235"/>
      <c r="C265" s="236"/>
      <c r="D265" s="228" t="s">
        <v>168</v>
      </c>
      <c r="E265" s="237" t="s">
        <v>19</v>
      </c>
      <c r="F265" s="238" t="s">
        <v>973</v>
      </c>
      <c r="G265" s="236"/>
      <c r="H265" s="239">
        <v>0.17999999999999999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5" t="s">
        <v>168</v>
      </c>
      <c r="AU265" s="245" t="s">
        <v>162</v>
      </c>
      <c r="AV265" s="13" t="s">
        <v>84</v>
      </c>
      <c r="AW265" s="13" t="s">
        <v>35</v>
      </c>
      <c r="AX265" s="13" t="s">
        <v>75</v>
      </c>
      <c r="AY265" s="245" t="s">
        <v>152</v>
      </c>
    </row>
    <row r="266" s="13" customFormat="1">
      <c r="A266" s="13"/>
      <c r="B266" s="235"/>
      <c r="C266" s="236"/>
      <c r="D266" s="228" t="s">
        <v>168</v>
      </c>
      <c r="E266" s="237" t="s">
        <v>19</v>
      </c>
      <c r="F266" s="238" t="s">
        <v>974</v>
      </c>
      <c r="G266" s="236"/>
      <c r="H266" s="239">
        <v>0.87480000000000002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5" t="s">
        <v>168</v>
      </c>
      <c r="AU266" s="245" t="s">
        <v>162</v>
      </c>
      <c r="AV266" s="13" t="s">
        <v>84</v>
      </c>
      <c r="AW266" s="13" t="s">
        <v>35</v>
      </c>
      <c r="AX266" s="13" t="s">
        <v>75</v>
      </c>
      <c r="AY266" s="245" t="s">
        <v>152</v>
      </c>
    </row>
    <row r="267" s="13" customFormat="1">
      <c r="A267" s="13"/>
      <c r="B267" s="235"/>
      <c r="C267" s="236"/>
      <c r="D267" s="228" t="s">
        <v>168</v>
      </c>
      <c r="E267" s="237" t="s">
        <v>19</v>
      </c>
      <c r="F267" s="238" t="s">
        <v>975</v>
      </c>
      <c r="G267" s="236"/>
      <c r="H267" s="239">
        <v>2.3256000000000001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168</v>
      </c>
      <c r="AU267" s="245" t="s">
        <v>162</v>
      </c>
      <c r="AV267" s="13" t="s">
        <v>84</v>
      </c>
      <c r="AW267" s="13" t="s">
        <v>35</v>
      </c>
      <c r="AX267" s="13" t="s">
        <v>75</v>
      </c>
      <c r="AY267" s="245" t="s">
        <v>152</v>
      </c>
    </row>
    <row r="268" s="13" customFormat="1">
      <c r="A268" s="13"/>
      <c r="B268" s="235"/>
      <c r="C268" s="236"/>
      <c r="D268" s="228" t="s">
        <v>168</v>
      </c>
      <c r="E268" s="237" t="s">
        <v>19</v>
      </c>
      <c r="F268" s="238" t="s">
        <v>976</v>
      </c>
      <c r="G268" s="236"/>
      <c r="H268" s="239">
        <v>0.38879999999999998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5" t="s">
        <v>168</v>
      </c>
      <c r="AU268" s="245" t="s">
        <v>162</v>
      </c>
      <c r="AV268" s="13" t="s">
        <v>84</v>
      </c>
      <c r="AW268" s="13" t="s">
        <v>35</v>
      </c>
      <c r="AX268" s="13" t="s">
        <v>75</v>
      </c>
      <c r="AY268" s="245" t="s">
        <v>152</v>
      </c>
    </row>
    <row r="269" s="13" customFormat="1">
      <c r="A269" s="13"/>
      <c r="B269" s="235"/>
      <c r="C269" s="236"/>
      <c r="D269" s="228" t="s">
        <v>168</v>
      </c>
      <c r="E269" s="237" t="s">
        <v>19</v>
      </c>
      <c r="F269" s="238" t="s">
        <v>977</v>
      </c>
      <c r="G269" s="236"/>
      <c r="H269" s="239">
        <v>0.49320000000000003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5" t="s">
        <v>168</v>
      </c>
      <c r="AU269" s="245" t="s">
        <v>162</v>
      </c>
      <c r="AV269" s="13" t="s">
        <v>84</v>
      </c>
      <c r="AW269" s="13" t="s">
        <v>35</v>
      </c>
      <c r="AX269" s="13" t="s">
        <v>75</v>
      </c>
      <c r="AY269" s="245" t="s">
        <v>152</v>
      </c>
    </row>
    <row r="270" s="13" customFormat="1">
      <c r="A270" s="13"/>
      <c r="B270" s="235"/>
      <c r="C270" s="236"/>
      <c r="D270" s="228" t="s">
        <v>168</v>
      </c>
      <c r="E270" s="237" t="s">
        <v>19</v>
      </c>
      <c r="F270" s="238" t="s">
        <v>978</v>
      </c>
      <c r="G270" s="236"/>
      <c r="H270" s="239">
        <v>0.38519999999999999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5" t="s">
        <v>168</v>
      </c>
      <c r="AU270" s="245" t="s">
        <v>162</v>
      </c>
      <c r="AV270" s="13" t="s">
        <v>84</v>
      </c>
      <c r="AW270" s="13" t="s">
        <v>35</v>
      </c>
      <c r="AX270" s="13" t="s">
        <v>75</v>
      </c>
      <c r="AY270" s="245" t="s">
        <v>152</v>
      </c>
    </row>
    <row r="271" s="13" customFormat="1">
      <c r="A271" s="13"/>
      <c r="B271" s="235"/>
      <c r="C271" s="236"/>
      <c r="D271" s="228" t="s">
        <v>168</v>
      </c>
      <c r="E271" s="237" t="s">
        <v>19</v>
      </c>
      <c r="F271" s="238" t="s">
        <v>979</v>
      </c>
      <c r="G271" s="236"/>
      <c r="H271" s="239">
        <v>0.68759999999999999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5" t="s">
        <v>168</v>
      </c>
      <c r="AU271" s="245" t="s">
        <v>162</v>
      </c>
      <c r="AV271" s="13" t="s">
        <v>84</v>
      </c>
      <c r="AW271" s="13" t="s">
        <v>35</v>
      </c>
      <c r="AX271" s="13" t="s">
        <v>75</v>
      </c>
      <c r="AY271" s="245" t="s">
        <v>152</v>
      </c>
    </row>
    <row r="272" s="16" customFormat="1">
      <c r="A272" s="16"/>
      <c r="B272" s="277"/>
      <c r="C272" s="278"/>
      <c r="D272" s="228" t="s">
        <v>168</v>
      </c>
      <c r="E272" s="279" t="s">
        <v>19</v>
      </c>
      <c r="F272" s="280" t="s">
        <v>646</v>
      </c>
      <c r="G272" s="278"/>
      <c r="H272" s="281">
        <v>6.6852</v>
      </c>
      <c r="I272" s="282"/>
      <c r="J272" s="278"/>
      <c r="K272" s="278"/>
      <c r="L272" s="283"/>
      <c r="M272" s="284"/>
      <c r="N272" s="285"/>
      <c r="O272" s="285"/>
      <c r="P272" s="285"/>
      <c r="Q272" s="285"/>
      <c r="R272" s="285"/>
      <c r="S272" s="285"/>
      <c r="T272" s="28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T272" s="287" t="s">
        <v>168</v>
      </c>
      <c r="AU272" s="287" t="s">
        <v>162</v>
      </c>
      <c r="AV272" s="16" t="s">
        <v>162</v>
      </c>
      <c r="AW272" s="16" t="s">
        <v>35</v>
      </c>
      <c r="AX272" s="16" t="s">
        <v>75</v>
      </c>
      <c r="AY272" s="287" t="s">
        <v>152</v>
      </c>
    </row>
    <row r="273" s="15" customFormat="1">
      <c r="A273" s="15"/>
      <c r="B273" s="256"/>
      <c r="C273" s="257"/>
      <c r="D273" s="228" t="s">
        <v>168</v>
      </c>
      <c r="E273" s="258" t="s">
        <v>19</v>
      </c>
      <c r="F273" s="259" t="s">
        <v>203</v>
      </c>
      <c r="G273" s="257"/>
      <c r="H273" s="260">
        <v>46.4377</v>
      </c>
      <c r="I273" s="261"/>
      <c r="J273" s="257"/>
      <c r="K273" s="257"/>
      <c r="L273" s="262"/>
      <c r="M273" s="263"/>
      <c r="N273" s="264"/>
      <c r="O273" s="264"/>
      <c r="P273" s="264"/>
      <c r="Q273" s="264"/>
      <c r="R273" s="264"/>
      <c r="S273" s="264"/>
      <c r="T273" s="26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6" t="s">
        <v>168</v>
      </c>
      <c r="AU273" s="266" t="s">
        <v>162</v>
      </c>
      <c r="AV273" s="15" t="s">
        <v>161</v>
      </c>
      <c r="AW273" s="15" t="s">
        <v>35</v>
      </c>
      <c r="AX273" s="15" t="s">
        <v>82</v>
      </c>
      <c r="AY273" s="266" t="s">
        <v>152</v>
      </c>
    </row>
    <row r="274" s="2" customFormat="1" ht="16.5" customHeight="1">
      <c r="A274" s="41"/>
      <c r="B274" s="42"/>
      <c r="C274" s="267" t="s">
        <v>272</v>
      </c>
      <c r="D274" s="267" t="s">
        <v>439</v>
      </c>
      <c r="E274" s="268" t="s">
        <v>980</v>
      </c>
      <c r="F274" s="269" t="s">
        <v>981</v>
      </c>
      <c r="G274" s="270" t="s">
        <v>172</v>
      </c>
      <c r="H274" s="271">
        <v>97.519199999999998</v>
      </c>
      <c r="I274" s="272"/>
      <c r="J274" s="273">
        <f>ROUND(I274*H274,2)</f>
        <v>0</v>
      </c>
      <c r="K274" s="269" t="s">
        <v>160</v>
      </c>
      <c r="L274" s="274"/>
      <c r="M274" s="275" t="s">
        <v>19</v>
      </c>
      <c r="N274" s="276" t="s">
        <v>46</v>
      </c>
      <c r="O274" s="87"/>
      <c r="P274" s="224">
        <f>O274*H274</f>
        <v>0</v>
      </c>
      <c r="Q274" s="224">
        <v>1</v>
      </c>
      <c r="R274" s="224">
        <f>Q274*H274</f>
        <v>97.519199999999998</v>
      </c>
      <c r="S274" s="224">
        <v>0</v>
      </c>
      <c r="T274" s="225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26" t="s">
        <v>212</v>
      </c>
      <c r="AT274" s="226" t="s">
        <v>439</v>
      </c>
      <c r="AU274" s="226" t="s">
        <v>162</v>
      </c>
      <c r="AY274" s="20" t="s">
        <v>152</v>
      </c>
      <c r="BE274" s="227">
        <f>IF(N274="základní",J274,0)</f>
        <v>0</v>
      </c>
      <c r="BF274" s="227">
        <f>IF(N274="snížená",J274,0)</f>
        <v>0</v>
      </c>
      <c r="BG274" s="227">
        <f>IF(N274="zákl. přenesená",J274,0)</f>
        <v>0</v>
      </c>
      <c r="BH274" s="227">
        <f>IF(N274="sníž. přenesená",J274,0)</f>
        <v>0</v>
      </c>
      <c r="BI274" s="227">
        <f>IF(N274="nulová",J274,0)</f>
        <v>0</v>
      </c>
      <c r="BJ274" s="20" t="s">
        <v>82</v>
      </c>
      <c r="BK274" s="227">
        <f>ROUND(I274*H274,2)</f>
        <v>0</v>
      </c>
      <c r="BL274" s="20" t="s">
        <v>161</v>
      </c>
      <c r="BM274" s="226" t="s">
        <v>982</v>
      </c>
    </row>
    <row r="275" s="2" customFormat="1">
      <c r="A275" s="41"/>
      <c r="B275" s="42"/>
      <c r="C275" s="43"/>
      <c r="D275" s="228" t="s">
        <v>164</v>
      </c>
      <c r="E275" s="43"/>
      <c r="F275" s="229" t="s">
        <v>981</v>
      </c>
      <c r="G275" s="43"/>
      <c r="H275" s="43"/>
      <c r="I275" s="230"/>
      <c r="J275" s="43"/>
      <c r="K275" s="43"/>
      <c r="L275" s="47"/>
      <c r="M275" s="231"/>
      <c r="N275" s="232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164</v>
      </c>
      <c r="AU275" s="20" t="s">
        <v>162</v>
      </c>
    </row>
    <row r="276" s="13" customFormat="1">
      <c r="A276" s="13"/>
      <c r="B276" s="235"/>
      <c r="C276" s="236"/>
      <c r="D276" s="228" t="s">
        <v>168</v>
      </c>
      <c r="E276" s="236"/>
      <c r="F276" s="238" t="s">
        <v>983</v>
      </c>
      <c r="G276" s="236"/>
      <c r="H276" s="239">
        <v>97.519199999999998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168</v>
      </c>
      <c r="AU276" s="245" t="s">
        <v>162</v>
      </c>
      <c r="AV276" s="13" t="s">
        <v>84</v>
      </c>
      <c r="AW276" s="13" t="s">
        <v>4</v>
      </c>
      <c r="AX276" s="13" t="s">
        <v>82</v>
      </c>
      <c r="AY276" s="245" t="s">
        <v>152</v>
      </c>
    </row>
    <row r="277" s="2" customFormat="1" ht="24.15" customHeight="1">
      <c r="A277" s="41"/>
      <c r="B277" s="42"/>
      <c r="C277" s="215" t="s">
        <v>280</v>
      </c>
      <c r="D277" s="215" t="s">
        <v>156</v>
      </c>
      <c r="E277" s="216" t="s">
        <v>984</v>
      </c>
      <c r="F277" s="217" t="s">
        <v>985</v>
      </c>
      <c r="G277" s="218" t="s">
        <v>283</v>
      </c>
      <c r="H277" s="219">
        <v>66.922300000000007</v>
      </c>
      <c r="I277" s="220"/>
      <c r="J277" s="221">
        <f>ROUND(I277*H277,2)</f>
        <v>0</v>
      </c>
      <c r="K277" s="217" t="s">
        <v>160</v>
      </c>
      <c r="L277" s="47"/>
      <c r="M277" s="222" t="s">
        <v>19</v>
      </c>
      <c r="N277" s="223" t="s">
        <v>46</v>
      </c>
      <c r="O277" s="87"/>
      <c r="P277" s="224">
        <f>O277*H277</f>
        <v>0</v>
      </c>
      <c r="Q277" s="224">
        <v>0</v>
      </c>
      <c r="R277" s="224">
        <f>Q277*H277</f>
        <v>0</v>
      </c>
      <c r="S277" s="224">
        <v>0</v>
      </c>
      <c r="T277" s="225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26" t="s">
        <v>161</v>
      </c>
      <c r="AT277" s="226" t="s">
        <v>156</v>
      </c>
      <c r="AU277" s="226" t="s">
        <v>162</v>
      </c>
      <c r="AY277" s="20" t="s">
        <v>152</v>
      </c>
      <c r="BE277" s="227">
        <f>IF(N277="základní",J277,0)</f>
        <v>0</v>
      </c>
      <c r="BF277" s="227">
        <f>IF(N277="snížená",J277,0)</f>
        <v>0</v>
      </c>
      <c r="BG277" s="227">
        <f>IF(N277="zákl. přenesená",J277,0)</f>
        <v>0</v>
      </c>
      <c r="BH277" s="227">
        <f>IF(N277="sníž. přenesená",J277,0)</f>
        <v>0</v>
      </c>
      <c r="BI277" s="227">
        <f>IF(N277="nulová",J277,0)</f>
        <v>0</v>
      </c>
      <c r="BJ277" s="20" t="s">
        <v>82</v>
      </c>
      <c r="BK277" s="227">
        <f>ROUND(I277*H277,2)</f>
        <v>0</v>
      </c>
      <c r="BL277" s="20" t="s">
        <v>161</v>
      </c>
      <c r="BM277" s="226" t="s">
        <v>986</v>
      </c>
    </row>
    <row r="278" s="2" customFormat="1">
      <c r="A278" s="41"/>
      <c r="B278" s="42"/>
      <c r="C278" s="43"/>
      <c r="D278" s="228" t="s">
        <v>164</v>
      </c>
      <c r="E278" s="43"/>
      <c r="F278" s="229" t="s">
        <v>987</v>
      </c>
      <c r="G278" s="43"/>
      <c r="H278" s="43"/>
      <c r="I278" s="230"/>
      <c r="J278" s="43"/>
      <c r="K278" s="43"/>
      <c r="L278" s="47"/>
      <c r="M278" s="231"/>
      <c r="N278" s="232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164</v>
      </c>
      <c r="AU278" s="20" t="s">
        <v>162</v>
      </c>
    </row>
    <row r="279" s="2" customFormat="1">
      <c r="A279" s="41"/>
      <c r="B279" s="42"/>
      <c r="C279" s="43"/>
      <c r="D279" s="233" t="s">
        <v>166</v>
      </c>
      <c r="E279" s="43"/>
      <c r="F279" s="234" t="s">
        <v>988</v>
      </c>
      <c r="G279" s="43"/>
      <c r="H279" s="43"/>
      <c r="I279" s="230"/>
      <c r="J279" s="43"/>
      <c r="K279" s="43"/>
      <c r="L279" s="47"/>
      <c r="M279" s="231"/>
      <c r="N279" s="232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166</v>
      </c>
      <c r="AU279" s="20" t="s">
        <v>162</v>
      </c>
    </row>
    <row r="280" s="14" customFormat="1">
      <c r="A280" s="14"/>
      <c r="B280" s="246"/>
      <c r="C280" s="247"/>
      <c r="D280" s="228" t="s">
        <v>168</v>
      </c>
      <c r="E280" s="248" t="s">
        <v>19</v>
      </c>
      <c r="F280" s="249" t="s">
        <v>936</v>
      </c>
      <c r="G280" s="247"/>
      <c r="H280" s="248" t="s">
        <v>19</v>
      </c>
      <c r="I280" s="250"/>
      <c r="J280" s="247"/>
      <c r="K280" s="247"/>
      <c r="L280" s="251"/>
      <c r="M280" s="252"/>
      <c r="N280" s="253"/>
      <c r="O280" s="253"/>
      <c r="P280" s="253"/>
      <c r="Q280" s="253"/>
      <c r="R280" s="253"/>
      <c r="S280" s="253"/>
      <c r="T280" s="25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5" t="s">
        <v>168</v>
      </c>
      <c r="AU280" s="255" t="s">
        <v>162</v>
      </c>
      <c r="AV280" s="14" t="s">
        <v>82</v>
      </c>
      <c r="AW280" s="14" t="s">
        <v>35</v>
      </c>
      <c r="AX280" s="14" t="s">
        <v>75</v>
      </c>
      <c r="AY280" s="255" t="s">
        <v>152</v>
      </c>
    </row>
    <row r="281" s="13" customFormat="1">
      <c r="A281" s="13"/>
      <c r="B281" s="235"/>
      <c r="C281" s="236"/>
      <c r="D281" s="228" t="s">
        <v>168</v>
      </c>
      <c r="E281" s="237" t="s">
        <v>19</v>
      </c>
      <c r="F281" s="238" t="s">
        <v>989</v>
      </c>
      <c r="G281" s="236"/>
      <c r="H281" s="239">
        <v>7.8506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5" t="s">
        <v>168</v>
      </c>
      <c r="AU281" s="245" t="s">
        <v>162</v>
      </c>
      <c r="AV281" s="13" t="s">
        <v>84</v>
      </c>
      <c r="AW281" s="13" t="s">
        <v>35</v>
      </c>
      <c r="AX281" s="13" t="s">
        <v>75</v>
      </c>
      <c r="AY281" s="245" t="s">
        <v>152</v>
      </c>
    </row>
    <row r="282" s="14" customFormat="1">
      <c r="A282" s="14"/>
      <c r="B282" s="246"/>
      <c r="C282" s="247"/>
      <c r="D282" s="228" t="s">
        <v>168</v>
      </c>
      <c r="E282" s="248" t="s">
        <v>19</v>
      </c>
      <c r="F282" s="249" t="s">
        <v>938</v>
      </c>
      <c r="G282" s="247"/>
      <c r="H282" s="248" t="s">
        <v>19</v>
      </c>
      <c r="I282" s="250"/>
      <c r="J282" s="247"/>
      <c r="K282" s="247"/>
      <c r="L282" s="251"/>
      <c r="M282" s="252"/>
      <c r="N282" s="253"/>
      <c r="O282" s="253"/>
      <c r="P282" s="253"/>
      <c r="Q282" s="253"/>
      <c r="R282" s="253"/>
      <c r="S282" s="253"/>
      <c r="T282" s="25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5" t="s">
        <v>168</v>
      </c>
      <c r="AU282" s="255" t="s">
        <v>162</v>
      </c>
      <c r="AV282" s="14" t="s">
        <v>82</v>
      </c>
      <c r="AW282" s="14" t="s">
        <v>35</v>
      </c>
      <c r="AX282" s="14" t="s">
        <v>75</v>
      </c>
      <c r="AY282" s="255" t="s">
        <v>152</v>
      </c>
    </row>
    <row r="283" s="13" customFormat="1">
      <c r="A283" s="13"/>
      <c r="B283" s="235"/>
      <c r="C283" s="236"/>
      <c r="D283" s="228" t="s">
        <v>168</v>
      </c>
      <c r="E283" s="237" t="s">
        <v>19</v>
      </c>
      <c r="F283" s="238" t="s">
        <v>990</v>
      </c>
      <c r="G283" s="236"/>
      <c r="H283" s="239">
        <v>19.680900000000001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5" t="s">
        <v>168</v>
      </c>
      <c r="AU283" s="245" t="s">
        <v>162</v>
      </c>
      <c r="AV283" s="13" t="s">
        <v>84</v>
      </c>
      <c r="AW283" s="13" t="s">
        <v>35</v>
      </c>
      <c r="AX283" s="13" t="s">
        <v>75</v>
      </c>
      <c r="AY283" s="245" t="s">
        <v>152</v>
      </c>
    </row>
    <row r="284" s="13" customFormat="1">
      <c r="A284" s="13"/>
      <c r="B284" s="235"/>
      <c r="C284" s="236"/>
      <c r="D284" s="228" t="s">
        <v>168</v>
      </c>
      <c r="E284" s="237" t="s">
        <v>19</v>
      </c>
      <c r="F284" s="238" t="s">
        <v>991</v>
      </c>
      <c r="G284" s="236"/>
      <c r="H284" s="239">
        <v>17.802399999999999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5" t="s">
        <v>168</v>
      </c>
      <c r="AU284" s="245" t="s">
        <v>162</v>
      </c>
      <c r="AV284" s="13" t="s">
        <v>84</v>
      </c>
      <c r="AW284" s="13" t="s">
        <v>35</v>
      </c>
      <c r="AX284" s="13" t="s">
        <v>75</v>
      </c>
      <c r="AY284" s="245" t="s">
        <v>152</v>
      </c>
    </row>
    <row r="285" s="13" customFormat="1">
      <c r="A285" s="13"/>
      <c r="B285" s="235"/>
      <c r="C285" s="236"/>
      <c r="D285" s="228" t="s">
        <v>168</v>
      </c>
      <c r="E285" s="237" t="s">
        <v>19</v>
      </c>
      <c r="F285" s="238" t="s">
        <v>992</v>
      </c>
      <c r="G285" s="236"/>
      <c r="H285" s="239">
        <v>14.7919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5" t="s">
        <v>168</v>
      </c>
      <c r="AU285" s="245" t="s">
        <v>162</v>
      </c>
      <c r="AV285" s="13" t="s">
        <v>84</v>
      </c>
      <c r="AW285" s="13" t="s">
        <v>35</v>
      </c>
      <c r="AX285" s="13" t="s">
        <v>75</v>
      </c>
      <c r="AY285" s="245" t="s">
        <v>152</v>
      </c>
    </row>
    <row r="286" s="16" customFormat="1">
      <c r="A286" s="16"/>
      <c r="B286" s="277"/>
      <c r="C286" s="278"/>
      <c r="D286" s="228" t="s">
        <v>168</v>
      </c>
      <c r="E286" s="279" t="s">
        <v>19</v>
      </c>
      <c r="F286" s="280" t="s">
        <v>646</v>
      </c>
      <c r="G286" s="278"/>
      <c r="H286" s="281">
        <v>60.125799999999998</v>
      </c>
      <c r="I286" s="282"/>
      <c r="J286" s="278"/>
      <c r="K286" s="278"/>
      <c r="L286" s="283"/>
      <c r="M286" s="284"/>
      <c r="N286" s="285"/>
      <c r="O286" s="285"/>
      <c r="P286" s="285"/>
      <c r="Q286" s="285"/>
      <c r="R286" s="285"/>
      <c r="S286" s="285"/>
      <c r="T286" s="28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T286" s="287" t="s">
        <v>168</v>
      </c>
      <c r="AU286" s="287" t="s">
        <v>162</v>
      </c>
      <c r="AV286" s="16" t="s">
        <v>162</v>
      </c>
      <c r="AW286" s="16" t="s">
        <v>35</v>
      </c>
      <c r="AX286" s="16" t="s">
        <v>75</v>
      </c>
      <c r="AY286" s="287" t="s">
        <v>152</v>
      </c>
    </row>
    <row r="287" s="14" customFormat="1">
      <c r="A287" s="14"/>
      <c r="B287" s="246"/>
      <c r="C287" s="247"/>
      <c r="D287" s="228" t="s">
        <v>168</v>
      </c>
      <c r="E287" s="248" t="s">
        <v>19</v>
      </c>
      <c r="F287" s="249" t="s">
        <v>880</v>
      </c>
      <c r="G287" s="247"/>
      <c r="H287" s="248" t="s">
        <v>19</v>
      </c>
      <c r="I287" s="250"/>
      <c r="J287" s="247"/>
      <c r="K287" s="247"/>
      <c r="L287" s="251"/>
      <c r="M287" s="252"/>
      <c r="N287" s="253"/>
      <c r="O287" s="253"/>
      <c r="P287" s="253"/>
      <c r="Q287" s="253"/>
      <c r="R287" s="253"/>
      <c r="S287" s="253"/>
      <c r="T287" s="25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5" t="s">
        <v>168</v>
      </c>
      <c r="AU287" s="255" t="s">
        <v>162</v>
      </c>
      <c r="AV287" s="14" t="s">
        <v>82</v>
      </c>
      <c r="AW287" s="14" t="s">
        <v>4</v>
      </c>
      <c r="AX287" s="14" t="s">
        <v>75</v>
      </c>
      <c r="AY287" s="255" t="s">
        <v>152</v>
      </c>
    </row>
    <row r="288" s="13" customFormat="1">
      <c r="A288" s="13"/>
      <c r="B288" s="235"/>
      <c r="C288" s="236"/>
      <c r="D288" s="228" t="s">
        <v>168</v>
      </c>
      <c r="E288" s="237" t="s">
        <v>19</v>
      </c>
      <c r="F288" s="238" t="s">
        <v>993</v>
      </c>
      <c r="G288" s="236"/>
      <c r="H288" s="239">
        <v>1.1614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5" t="s">
        <v>168</v>
      </c>
      <c r="AU288" s="245" t="s">
        <v>162</v>
      </c>
      <c r="AV288" s="13" t="s">
        <v>84</v>
      </c>
      <c r="AW288" s="13" t="s">
        <v>35</v>
      </c>
      <c r="AX288" s="13" t="s">
        <v>75</v>
      </c>
      <c r="AY288" s="245" t="s">
        <v>152</v>
      </c>
    </row>
    <row r="289" s="13" customFormat="1">
      <c r="A289" s="13"/>
      <c r="B289" s="235"/>
      <c r="C289" s="236"/>
      <c r="D289" s="228" t="s">
        <v>168</v>
      </c>
      <c r="E289" s="237" t="s">
        <v>19</v>
      </c>
      <c r="F289" s="238" t="s">
        <v>994</v>
      </c>
      <c r="G289" s="236"/>
      <c r="H289" s="239">
        <v>0.2112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5" t="s">
        <v>168</v>
      </c>
      <c r="AU289" s="245" t="s">
        <v>162</v>
      </c>
      <c r="AV289" s="13" t="s">
        <v>84</v>
      </c>
      <c r="AW289" s="13" t="s">
        <v>35</v>
      </c>
      <c r="AX289" s="13" t="s">
        <v>75</v>
      </c>
      <c r="AY289" s="245" t="s">
        <v>152</v>
      </c>
    </row>
    <row r="290" s="13" customFormat="1">
      <c r="A290" s="13"/>
      <c r="B290" s="235"/>
      <c r="C290" s="236"/>
      <c r="D290" s="228" t="s">
        <v>168</v>
      </c>
      <c r="E290" s="237" t="s">
        <v>19</v>
      </c>
      <c r="F290" s="238" t="s">
        <v>995</v>
      </c>
      <c r="G290" s="236"/>
      <c r="H290" s="239">
        <v>0.2112</v>
      </c>
      <c r="I290" s="240"/>
      <c r="J290" s="236"/>
      <c r="K290" s="236"/>
      <c r="L290" s="241"/>
      <c r="M290" s="242"/>
      <c r="N290" s="243"/>
      <c r="O290" s="243"/>
      <c r="P290" s="243"/>
      <c r="Q290" s="243"/>
      <c r="R290" s="243"/>
      <c r="S290" s="243"/>
      <c r="T290" s="24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5" t="s">
        <v>168</v>
      </c>
      <c r="AU290" s="245" t="s">
        <v>162</v>
      </c>
      <c r="AV290" s="13" t="s">
        <v>84</v>
      </c>
      <c r="AW290" s="13" t="s">
        <v>35</v>
      </c>
      <c r="AX290" s="13" t="s">
        <v>75</v>
      </c>
      <c r="AY290" s="245" t="s">
        <v>152</v>
      </c>
    </row>
    <row r="291" s="13" customFormat="1">
      <c r="A291" s="13"/>
      <c r="B291" s="235"/>
      <c r="C291" s="236"/>
      <c r="D291" s="228" t="s">
        <v>168</v>
      </c>
      <c r="E291" s="237" t="s">
        <v>19</v>
      </c>
      <c r="F291" s="238" t="s">
        <v>996</v>
      </c>
      <c r="G291" s="236"/>
      <c r="H291" s="239">
        <v>0.2112</v>
      </c>
      <c r="I291" s="240"/>
      <c r="J291" s="236"/>
      <c r="K291" s="236"/>
      <c r="L291" s="241"/>
      <c r="M291" s="242"/>
      <c r="N291" s="243"/>
      <c r="O291" s="243"/>
      <c r="P291" s="243"/>
      <c r="Q291" s="243"/>
      <c r="R291" s="243"/>
      <c r="S291" s="243"/>
      <c r="T291" s="24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5" t="s">
        <v>168</v>
      </c>
      <c r="AU291" s="245" t="s">
        <v>162</v>
      </c>
      <c r="AV291" s="13" t="s">
        <v>84</v>
      </c>
      <c r="AW291" s="13" t="s">
        <v>35</v>
      </c>
      <c r="AX291" s="13" t="s">
        <v>75</v>
      </c>
      <c r="AY291" s="245" t="s">
        <v>152</v>
      </c>
    </row>
    <row r="292" s="13" customFormat="1">
      <c r="A292" s="13"/>
      <c r="B292" s="235"/>
      <c r="C292" s="236"/>
      <c r="D292" s="228" t="s">
        <v>168</v>
      </c>
      <c r="E292" s="237" t="s">
        <v>19</v>
      </c>
      <c r="F292" s="238" t="s">
        <v>997</v>
      </c>
      <c r="G292" s="236"/>
      <c r="H292" s="239">
        <v>1.0263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5" t="s">
        <v>168</v>
      </c>
      <c r="AU292" s="245" t="s">
        <v>162</v>
      </c>
      <c r="AV292" s="13" t="s">
        <v>84</v>
      </c>
      <c r="AW292" s="13" t="s">
        <v>35</v>
      </c>
      <c r="AX292" s="13" t="s">
        <v>75</v>
      </c>
      <c r="AY292" s="245" t="s">
        <v>152</v>
      </c>
    </row>
    <row r="293" s="13" customFormat="1">
      <c r="A293" s="13"/>
      <c r="B293" s="235"/>
      <c r="C293" s="236"/>
      <c r="D293" s="228" t="s">
        <v>168</v>
      </c>
      <c r="E293" s="237" t="s">
        <v>19</v>
      </c>
      <c r="F293" s="238" t="s">
        <v>998</v>
      </c>
      <c r="G293" s="236"/>
      <c r="H293" s="239">
        <v>2.1598000000000002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5" t="s">
        <v>168</v>
      </c>
      <c r="AU293" s="245" t="s">
        <v>162</v>
      </c>
      <c r="AV293" s="13" t="s">
        <v>84</v>
      </c>
      <c r="AW293" s="13" t="s">
        <v>35</v>
      </c>
      <c r="AX293" s="13" t="s">
        <v>75</v>
      </c>
      <c r="AY293" s="245" t="s">
        <v>152</v>
      </c>
    </row>
    <row r="294" s="13" customFormat="1">
      <c r="A294" s="13"/>
      <c r="B294" s="235"/>
      <c r="C294" s="236"/>
      <c r="D294" s="228" t="s">
        <v>168</v>
      </c>
      <c r="E294" s="237" t="s">
        <v>19</v>
      </c>
      <c r="F294" s="238" t="s">
        <v>999</v>
      </c>
      <c r="G294" s="236"/>
      <c r="H294" s="239">
        <v>0.36109999999999998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5" t="s">
        <v>168</v>
      </c>
      <c r="AU294" s="245" t="s">
        <v>162</v>
      </c>
      <c r="AV294" s="13" t="s">
        <v>84</v>
      </c>
      <c r="AW294" s="13" t="s">
        <v>35</v>
      </c>
      <c r="AX294" s="13" t="s">
        <v>75</v>
      </c>
      <c r="AY294" s="245" t="s">
        <v>152</v>
      </c>
    </row>
    <row r="295" s="13" customFormat="1">
      <c r="A295" s="13"/>
      <c r="B295" s="235"/>
      <c r="C295" s="236"/>
      <c r="D295" s="228" t="s">
        <v>168</v>
      </c>
      <c r="E295" s="237" t="s">
        <v>19</v>
      </c>
      <c r="F295" s="238" t="s">
        <v>1000</v>
      </c>
      <c r="G295" s="236"/>
      <c r="H295" s="239">
        <v>0.45800000000000002</v>
      </c>
      <c r="I295" s="240"/>
      <c r="J295" s="236"/>
      <c r="K295" s="236"/>
      <c r="L295" s="241"/>
      <c r="M295" s="242"/>
      <c r="N295" s="243"/>
      <c r="O295" s="243"/>
      <c r="P295" s="243"/>
      <c r="Q295" s="243"/>
      <c r="R295" s="243"/>
      <c r="S295" s="243"/>
      <c r="T295" s="24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5" t="s">
        <v>168</v>
      </c>
      <c r="AU295" s="245" t="s">
        <v>162</v>
      </c>
      <c r="AV295" s="13" t="s">
        <v>84</v>
      </c>
      <c r="AW295" s="13" t="s">
        <v>35</v>
      </c>
      <c r="AX295" s="13" t="s">
        <v>75</v>
      </c>
      <c r="AY295" s="245" t="s">
        <v>152</v>
      </c>
    </row>
    <row r="296" s="13" customFormat="1">
      <c r="A296" s="13"/>
      <c r="B296" s="235"/>
      <c r="C296" s="236"/>
      <c r="D296" s="228" t="s">
        <v>168</v>
      </c>
      <c r="E296" s="237" t="s">
        <v>19</v>
      </c>
      <c r="F296" s="238" t="s">
        <v>1001</v>
      </c>
      <c r="G296" s="236"/>
      <c r="H296" s="239">
        <v>0.35770000000000002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5" t="s">
        <v>168</v>
      </c>
      <c r="AU296" s="245" t="s">
        <v>162</v>
      </c>
      <c r="AV296" s="13" t="s">
        <v>84</v>
      </c>
      <c r="AW296" s="13" t="s">
        <v>35</v>
      </c>
      <c r="AX296" s="13" t="s">
        <v>75</v>
      </c>
      <c r="AY296" s="245" t="s">
        <v>152</v>
      </c>
    </row>
    <row r="297" s="13" customFormat="1">
      <c r="A297" s="13"/>
      <c r="B297" s="235"/>
      <c r="C297" s="236"/>
      <c r="D297" s="228" t="s">
        <v>168</v>
      </c>
      <c r="E297" s="237" t="s">
        <v>19</v>
      </c>
      <c r="F297" s="238" t="s">
        <v>1002</v>
      </c>
      <c r="G297" s="236"/>
      <c r="H297" s="239">
        <v>0.63859999999999995</v>
      </c>
      <c r="I297" s="240"/>
      <c r="J297" s="236"/>
      <c r="K297" s="236"/>
      <c r="L297" s="241"/>
      <c r="M297" s="242"/>
      <c r="N297" s="243"/>
      <c r="O297" s="243"/>
      <c r="P297" s="243"/>
      <c r="Q297" s="243"/>
      <c r="R297" s="243"/>
      <c r="S297" s="243"/>
      <c r="T297" s="24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5" t="s">
        <v>168</v>
      </c>
      <c r="AU297" s="245" t="s">
        <v>162</v>
      </c>
      <c r="AV297" s="13" t="s">
        <v>84</v>
      </c>
      <c r="AW297" s="13" t="s">
        <v>35</v>
      </c>
      <c r="AX297" s="13" t="s">
        <v>75</v>
      </c>
      <c r="AY297" s="245" t="s">
        <v>152</v>
      </c>
    </row>
    <row r="298" s="16" customFormat="1">
      <c r="A298" s="16"/>
      <c r="B298" s="277"/>
      <c r="C298" s="278"/>
      <c r="D298" s="228" t="s">
        <v>168</v>
      </c>
      <c r="E298" s="279" t="s">
        <v>19</v>
      </c>
      <c r="F298" s="280" t="s">
        <v>646</v>
      </c>
      <c r="G298" s="278"/>
      <c r="H298" s="281">
        <v>6.7965</v>
      </c>
      <c r="I298" s="282"/>
      <c r="J298" s="278"/>
      <c r="K298" s="278"/>
      <c r="L298" s="283"/>
      <c r="M298" s="284"/>
      <c r="N298" s="285"/>
      <c r="O298" s="285"/>
      <c r="P298" s="285"/>
      <c r="Q298" s="285"/>
      <c r="R298" s="285"/>
      <c r="S298" s="285"/>
      <c r="T298" s="28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T298" s="287" t="s">
        <v>168</v>
      </c>
      <c r="AU298" s="287" t="s">
        <v>162</v>
      </c>
      <c r="AV298" s="16" t="s">
        <v>162</v>
      </c>
      <c r="AW298" s="16" t="s">
        <v>35</v>
      </c>
      <c r="AX298" s="16" t="s">
        <v>75</v>
      </c>
      <c r="AY298" s="287" t="s">
        <v>152</v>
      </c>
    </row>
    <row r="299" s="15" customFormat="1">
      <c r="A299" s="15"/>
      <c r="B299" s="256"/>
      <c r="C299" s="257"/>
      <c r="D299" s="228" t="s">
        <v>168</v>
      </c>
      <c r="E299" s="258" t="s">
        <v>19</v>
      </c>
      <c r="F299" s="259" t="s">
        <v>203</v>
      </c>
      <c r="G299" s="257"/>
      <c r="H299" s="260">
        <v>66.922300000000007</v>
      </c>
      <c r="I299" s="261"/>
      <c r="J299" s="257"/>
      <c r="K299" s="257"/>
      <c r="L299" s="262"/>
      <c r="M299" s="263"/>
      <c r="N299" s="264"/>
      <c r="O299" s="264"/>
      <c r="P299" s="264"/>
      <c r="Q299" s="264"/>
      <c r="R299" s="264"/>
      <c r="S299" s="264"/>
      <c r="T299" s="26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6" t="s">
        <v>168</v>
      </c>
      <c r="AU299" s="266" t="s">
        <v>162</v>
      </c>
      <c r="AV299" s="15" t="s">
        <v>161</v>
      </c>
      <c r="AW299" s="15" t="s">
        <v>35</v>
      </c>
      <c r="AX299" s="15" t="s">
        <v>82</v>
      </c>
      <c r="AY299" s="266" t="s">
        <v>152</v>
      </c>
    </row>
    <row r="300" s="2" customFormat="1" ht="16.5" customHeight="1">
      <c r="A300" s="41"/>
      <c r="B300" s="42"/>
      <c r="C300" s="267" t="s">
        <v>7</v>
      </c>
      <c r="D300" s="267" t="s">
        <v>439</v>
      </c>
      <c r="E300" s="268" t="s">
        <v>1003</v>
      </c>
      <c r="F300" s="269" t="s">
        <v>1004</v>
      </c>
      <c r="G300" s="270" t="s">
        <v>172</v>
      </c>
      <c r="H300" s="271">
        <v>133.84460000000001</v>
      </c>
      <c r="I300" s="272"/>
      <c r="J300" s="273">
        <f>ROUND(I300*H300,2)</f>
        <v>0</v>
      </c>
      <c r="K300" s="269" t="s">
        <v>160</v>
      </c>
      <c r="L300" s="274"/>
      <c r="M300" s="275" t="s">
        <v>19</v>
      </c>
      <c r="N300" s="276" t="s">
        <v>46</v>
      </c>
      <c r="O300" s="87"/>
      <c r="P300" s="224">
        <f>O300*H300</f>
        <v>0</v>
      </c>
      <c r="Q300" s="224">
        <v>1</v>
      </c>
      <c r="R300" s="224">
        <f>Q300*H300</f>
        <v>133.84460000000001</v>
      </c>
      <c r="S300" s="224">
        <v>0</v>
      </c>
      <c r="T300" s="225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26" t="s">
        <v>212</v>
      </c>
      <c r="AT300" s="226" t="s">
        <v>439</v>
      </c>
      <c r="AU300" s="226" t="s">
        <v>162</v>
      </c>
      <c r="AY300" s="20" t="s">
        <v>152</v>
      </c>
      <c r="BE300" s="227">
        <f>IF(N300="základní",J300,0)</f>
        <v>0</v>
      </c>
      <c r="BF300" s="227">
        <f>IF(N300="snížená",J300,0)</f>
        <v>0</v>
      </c>
      <c r="BG300" s="227">
        <f>IF(N300="zákl. přenesená",J300,0)</f>
        <v>0</v>
      </c>
      <c r="BH300" s="227">
        <f>IF(N300="sníž. přenesená",J300,0)</f>
        <v>0</v>
      </c>
      <c r="BI300" s="227">
        <f>IF(N300="nulová",J300,0)</f>
        <v>0</v>
      </c>
      <c r="BJ300" s="20" t="s">
        <v>82</v>
      </c>
      <c r="BK300" s="227">
        <f>ROUND(I300*H300,2)</f>
        <v>0</v>
      </c>
      <c r="BL300" s="20" t="s">
        <v>161</v>
      </c>
      <c r="BM300" s="226" t="s">
        <v>1005</v>
      </c>
    </row>
    <row r="301" s="2" customFormat="1">
      <c r="A301" s="41"/>
      <c r="B301" s="42"/>
      <c r="C301" s="43"/>
      <c r="D301" s="228" t="s">
        <v>164</v>
      </c>
      <c r="E301" s="43"/>
      <c r="F301" s="229" t="s">
        <v>1004</v>
      </c>
      <c r="G301" s="43"/>
      <c r="H301" s="43"/>
      <c r="I301" s="230"/>
      <c r="J301" s="43"/>
      <c r="K301" s="43"/>
      <c r="L301" s="47"/>
      <c r="M301" s="231"/>
      <c r="N301" s="232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164</v>
      </c>
      <c r="AU301" s="20" t="s">
        <v>162</v>
      </c>
    </row>
    <row r="302" s="13" customFormat="1">
      <c r="A302" s="13"/>
      <c r="B302" s="235"/>
      <c r="C302" s="236"/>
      <c r="D302" s="228" t="s">
        <v>168</v>
      </c>
      <c r="E302" s="236"/>
      <c r="F302" s="238" t="s">
        <v>1006</v>
      </c>
      <c r="G302" s="236"/>
      <c r="H302" s="239">
        <v>133.84460000000001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5" t="s">
        <v>168</v>
      </c>
      <c r="AU302" s="245" t="s">
        <v>162</v>
      </c>
      <c r="AV302" s="13" t="s">
        <v>84</v>
      </c>
      <c r="AW302" s="13" t="s">
        <v>4</v>
      </c>
      <c r="AX302" s="13" t="s">
        <v>82</v>
      </c>
      <c r="AY302" s="245" t="s">
        <v>152</v>
      </c>
    </row>
    <row r="303" s="12" customFormat="1" ht="22.8" customHeight="1">
      <c r="A303" s="12"/>
      <c r="B303" s="199"/>
      <c r="C303" s="200"/>
      <c r="D303" s="201" t="s">
        <v>74</v>
      </c>
      <c r="E303" s="213" t="s">
        <v>162</v>
      </c>
      <c r="F303" s="213" t="s">
        <v>1007</v>
      </c>
      <c r="G303" s="200"/>
      <c r="H303" s="200"/>
      <c r="I303" s="203"/>
      <c r="J303" s="214">
        <f>BK303</f>
        <v>0</v>
      </c>
      <c r="K303" s="200"/>
      <c r="L303" s="205"/>
      <c r="M303" s="206"/>
      <c r="N303" s="207"/>
      <c r="O303" s="207"/>
      <c r="P303" s="208">
        <f>SUM(P304:P326)</f>
        <v>0</v>
      </c>
      <c r="Q303" s="207"/>
      <c r="R303" s="208">
        <f>SUM(R304:R326)</f>
        <v>0</v>
      </c>
      <c r="S303" s="207"/>
      <c r="T303" s="209">
        <f>SUM(T304:T326)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0" t="s">
        <v>82</v>
      </c>
      <c r="AT303" s="211" t="s">
        <v>74</v>
      </c>
      <c r="AU303" s="211" t="s">
        <v>82</v>
      </c>
      <c r="AY303" s="210" t="s">
        <v>152</v>
      </c>
      <c r="BK303" s="212">
        <f>SUM(BK304:BK326)</f>
        <v>0</v>
      </c>
    </row>
    <row r="304" s="2" customFormat="1" ht="21.75" customHeight="1">
      <c r="A304" s="41"/>
      <c r="B304" s="42"/>
      <c r="C304" s="215" t="s">
        <v>299</v>
      </c>
      <c r="D304" s="215" t="s">
        <v>156</v>
      </c>
      <c r="E304" s="216" t="s">
        <v>1008</v>
      </c>
      <c r="F304" s="217" t="s">
        <v>1009</v>
      </c>
      <c r="G304" s="218" t="s">
        <v>215</v>
      </c>
      <c r="H304" s="219">
        <v>137.13</v>
      </c>
      <c r="I304" s="220"/>
      <c r="J304" s="221">
        <f>ROUND(I304*H304,2)</f>
        <v>0</v>
      </c>
      <c r="K304" s="217" t="s">
        <v>160</v>
      </c>
      <c r="L304" s="47"/>
      <c r="M304" s="222" t="s">
        <v>19</v>
      </c>
      <c r="N304" s="223" t="s">
        <v>46</v>
      </c>
      <c r="O304" s="87"/>
      <c r="P304" s="224">
        <f>O304*H304</f>
        <v>0</v>
      </c>
      <c r="Q304" s="224">
        <v>0</v>
      </c>
      <c r="R304" s="224">
        <f>Q304*H304</f>
        <v>0</v>
      </c>
      <c r="S304" s="224">
        <v>0</v>
      </c>
      <c r="T304" s="225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26" t="s">
        <v>161</v>
      </c>
      <c r="AT304" s="226" t="s">
        <v>156</v>
      </c>
      <c r="AU304" s="226" t="s">
        <v>84</v>
      </c>
      <c r="AY304" s="20" t="s">
        <v>152</v>
      </c>
      <c r="BE304" s="227">
        <f>IF(N304="základní",J304,0)</f>
        <v>0</v>
      </c>
      <c r="BF304" s="227">
        <f>IF(N304="snížená",J304,0)</f>
        <v>0</v>
      </c>
      <c r="BG304" s="227">
        <f>IF(N304="zákl. přenesená",J304,0)</f>
        <v>0</v>
      </c>
      <c r="BH304" s="227">
        <f>IF(N304="sníž. přenesená",J304,0)</f>
        <v>0</v>
      </c>
      <c r="BI304" s="227">
        <f>IF(N304="nulová",J304,0)</f>
        <v>0</v>
      </c>
      <c r="BJ304" s="20" t="s">
        <v>82</v>
      </c>
      <c r="BK304" s="227">
        <f>ROUND(I304*H304,2)</f>
        <v>0</v>
      </c>
      <c r="BL304" s="20" t="s">
        <v>161</v>
      </c>
      <c r="BM304" s="226" t="s">
        <v>1010</v>
      </c>
    </row>
    <row r="305" s="2" customFormat="1">
      <c r="A305" s="41"/>
      <c r="B305" s="42"/>
      <c r="C305" s="43"/>
      <c r="D305" s="228" t="s">
        <v>164</v>
      </c>
      <c r="E305" s="43"/>
      <c r="F305" s="229" t="s">
        <v>1011</v>
      </c>
      <c r="G305" s="43"/>
      <c r="H305" s="43"/>
      <c r="I305" s="230"/>
      <c r="J305" s="43"/>
      <c r="K305" s="43"/>
      <c r="L305" s="47"/>
      <c r="M305" s="231"/>
      <c r="N305" s="232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164</v>
      </c>
      <c r="AU305" s="20" t="s">
        <v>84</v>
      </c>
    </row>
    <row r="306" s="2" customFormat="1">
      <c r="A306" s="41"/>
      <c r="B306" s="42"/>
      <c r="C306" s="43"/>
      <c r="D306" s="233" t="s">
        <v>166</v>
      </c>
      <c r="E306" s="43"/>
      <c r="F306" s="234" t="s">
        <v>1012</v>
      </c>
      <c r="G306" s="43"/>
      <c r="H306" s="43"/>
      <c r="I306" s="230"/>
      <c r="J306" s="43"/>
      <c r="K306" s="43"/>
      <c r="L306" s="47"/>
      <c r="M306" s="231"/>
      <c r="N306" s="232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166</v>
      </c>
      <c r="AU306" s="20" t="s">
        <v>84</v>
      </c>
    </row>
    <row r="307" s="14" customFormat="1">
      <c r="A307" s="14"/>
      <c r="B307" s="246"/>
      <c r="C307" s="247"/>
      <c r="D307" s="228" t="s">
        <v>168</v>
      </c>
      <c r="E307" s="248" t="s">
        <v>19</v>
      </c>
      <c r="F307" s="249" t="s">
        <v>936</v>
      </c>
      <c r="G307" s="247"/>
      <c r="H307" s="248" t="s">
        <v>19</v>
      </c>
      <c r="I307" s="250"/>
      <c r="J307" s="247"/>
      <c r="K307" s="247"/>
      <c r="L307" s="251"/>
      <c r="M307" s="252"/>
      <c r="N307" s="253"/>
      <c r="O307" s="253"/>
      <c r="P307" s="253"/>
      <c r="Q307" s="253"/>
      <c r="R307" s="253"/>
      <c r="S307" s="253"/>
      <c r="T307" s="25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5" t="s">
        <v>168</v>
      </c>
      <c r="AU307" s="255" t="s">
        <v>84</v>
      </c>
      <c r="AV307" s="14" t="s">
        <v>82</v>
      </c>
      <c r="AW307" s="14" t="s">
        <v>35</v>
      </c>
      <c r="AX307" s="14" t="s">
        <v>75</v>
      </c>
      <c r="AY307" s="255" t="s">
        <v>152</v>
      </c>
    </row>
    <row r="308" s="13" customFormat="1">
      <c r="A308" s="13"/>
      <c r="B308" s="235"/>
      <c r="C308" s="236"/>
      <c r="D308" s="228" t="s">
        <v>168</v>
      </c>
      <c r="E308" s="237" t="s">
        <v>19</v>
      </c>
      <c r="F308" s="238" t="s">
        <v>847</v>
      </c>
      <c r="G308" s="236"/>
      <c r="H308" s="239">
        <v>14.199999999999999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5" t="s">
        <v>168</v>
      </c>
      <c r="AU308" s="245" t="s">
        <v>84</v>
      </c>
      <c r="AV308" s="13" t="s">
        <v>84</v>
      </c>
      <c r="AW308" s="13" t="s">
        <v>35</v>
      </c>
      <c r="AX308" s="13" t="s">
        <v>75</v>
      </c>
      <c r="AY308" s="245" t="s">
        <v>152</v>
      </c>
    </row>
    <row r="309" s="14" customFormat="1">
      <c r="A309" s="14"/>
      <c r="B309" s="246"/>
      <c r="C309" s="247"/>
      <c r="D309" s="228" t="s">
        <v>168</v>
      </c>
      <c r="E309" s="248" t="s">
        <v>19</v>
      </c>
      <c r="F309" s="249" t="s">
        <v>938</v>
      </c>
      <c r="G309" s="247"/>
      <c r="H309" s="248" t="s">
        <v>19</v>
      </c>
      <c r="I309" s="250"/>
      <c r="J309" s="247"/>
      <c r="K309" s="247"/>
      <c r="L309" s="251"/>
      <c r="M309" s="252"/>
      <c r="N309" s="253"/>
      <c r="O309" s="253"/>
      <c r="P309" s="253"/>
      <c r="Q309" s="253"/>
      <c r="R309" s="253"/>
      <c r="S309" s="253"/>
      <c r="T309" s="25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5" t="s">
        <v>168</v>
      </c>
      <c r="AU309" s="255" t="s">
        <v>84</v>
      </c>
      <c r="AV309" s="14" t="s">
        <v>82</v>
      </c>
      <c r="AW309" s="14" t="s">
        <v>35</v>
      </c>
      <c r="AX309" s="14" t="s">
        <v>75</v>
      </c>
      <c r="AY309" s="255" t="s">
        <v>152</v>
      </c>
    </row>
    <row r="310" s="13" customFormat="1">
      <c r="A310" s="13"/>
      <c r="B310" s="235"/>
      <c r="C310" s="236"/>
      <c r="D310" s="228" t="s">
        <v>168</v>
      </c>
      <c r="E310" s="237" t="s">
        <v>19</v>
      </c>
      <c r="F310" s="238" t="s">
        <v>849</v>
      </c>
      <c r="G310" s="236"/>
      <c r="H310" s="239">
        <v>39.289999999999999</v>
      </c>
      <c r="I310" s="240"/>
      <c r="J310" s="236"/>
      <c r="K310" s="236"/>
      <c r="L310" s="241"/>
      <c r="M310" s="242"/>
      <c r="N310" s="243"/>
      <c r="O310" s="243"/>
      <c r="P310" s="243"/>
      <c r="Q310" s="243"/>
      <c r="R310" s="243"/>
      <c r="S310" s="243"/>
      <c r="T310" s="24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5" t="s">
        <v>168</v>
      </c>
      <c r="AU310" s="245" t="s">
        <v>84</v>
      </c>
      <c r="AV310" s="13" t="s">
        <v>84</v>
      </c>
      <c r="AW310" s="13" t="s">
        <v>35</v>
      </c>
      <c r="AX310" s="13" t="s">
        <v>75</v>
      </c>
      <c r="AY310" s="245" t="s">
        <v>152</v>
      </c>
    </row>
    <row r="311" s="13" customFormat="1">
      <c r="A311" s="13"/>
      <c r="B311" s="235"/>
      <c r="C311" s="236"/>
      <c r="D311" s="228" t="s">
        <v>168</v>
      </c>
      <c r="E311" s="237" t="s">
        <v>19</v>
      </c>
      <c r="F311" s="238" t="s">
        <v>850</v>
      </c>
      <c r="G311" s="236"/>
      <c r="H311" s="239">
        <v>35.539999999999999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168</v>
      </c>
      <c r="AU311" s="245" t="s">
        <v>84</v>
      </c>
      <c r="AV311" s="13" t="s">
        <v>84</v>
      </c>
      <c r="AW311" s="13" t="s">
        <v>35</v>
      </c>
      <c r="AX311" s="13" t="s">
        <v>75</v>
      </c>
      <c r="AY311" s="245" t="s">
        <v>152</v>
      </c>
    </row>
    <row r="312" s="13" customFormat="1">
      <c r="A312" s="13"/>
      <c r="B312" s="235"/>
      <c r="C312" s="236"/>
      <c r="D312" s="228" t="s">
        <v>168</v>
      </c>
      <c r="E312" s="237" t="s">
        <v>19</v>
      </c>
      <c r="F312" s="238" t="s">
        <v>851</v>
      </c>
      <c r="G312" s="236"/>
      <c r="H312" s="239">
        <v>29.530000000000001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5" t="s">
        <v>168</v>
      </c>
      <c r="AU312" s="245" t="s">
        <v>84</v>
      </c>
      <c r="AV312" s="13" t="s">
        <v>84</v>
      </c>
      <c r="AW312" s="13" t="s">
        <v>35</v>
      </c>
      <c r="AX312" s="13" t="s">
        <v>75</v>
      </c>
      <c r="AY312" s="245" t="s">
        <v>152</v>
      </c>
    </row>
    <row r="313" s="16" customFormat="1">
      <c r="A313" s="16"/>
      <c r="B313" s="277"/>
      <c r="C313" s="278"/>
      <c r="D313" s="228" t="s">
        <v>168</v>
      </c>
      <c r="E313" s="279" t="s">
        <v>19</v>
      </c>
      <c r="F313" s="280" t="s">
        <v>646</v>
      </c>
      <c r="G313" s="278"/>
      <c r="H313" s="281">
        <v>118.56</v>
      </c>
      <c r="I313" s="282"/>
      <c r="J313" s="278"/>
      <c r="K313" s="278"/>
      <c r="L313" s="283"/>
      <c r="M313" s="284"/>
      <c r="N313" s="285"/>
      <c r="O313" s="285"/>
      <c r="P313" s="285"/>
      <c r="Q313" s="285"/>
      <c r="R313" s="285"/>
      <c r="S313" s="285"/>
      <c r="T313" s="28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T313" s="287" t="s">
        <v>168</v>
      </c>
      <c r="AU313" s="287" t="s">
        <v>84</v>
      </c>
      <c r="AV313" s="16" t="s">
        <v>162</v>
      </c>
      <c r="AW313" s="16" t="s">
        <v>35</v>
      </c>
      <c r="AX313" s="16" t="s">
        <v>75</v>
      </c>
      <c r="AY313" s="287" t="s">
        <v>152</v>
      </c>
    </row>
    <row r="314" s="14" customFormat="1">
      <c r="A314" s="14"/>
      <c r="B314" s="246"/>
      <c r="C314" s="247"/>
      <c r="D314" s="228" t="s">
        <v>168</v>
      </c>
      <c r="E314" s="248" t="s">
        <v>19</v>
      </c>
      <c r="F314" s="249" t="s">
        <v>880</v>
      </c>
      <c r="G314" s="247"/>
      <c r="H314" s="248" t="s">
        <v>19</v>
      </c>
      <c r="I314" s="250"/>
      <c r="J314" s="247"/>
      <c r="K314" s="247"/>
      <c r="L314" s="251"/>
      <c r="M314" s="252"/>
      <c r="N314" s="253"/>
      <c r="O314" s="253"/>
      <c r="P314" s="253"/>
      <c r="Q314" s="253"/>
      <c r="R314" s="253"/>
      <c r="S314" s="253"/>
      <c r="T314" s="25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5" t="s">
        <v>168</v>
      </c>
      <c r="AU314" s="255" t="s">
        <v>84</v>
      </c>
      <c r="AV314" s="14" t="s">
        <v>82</v>
      </c>
      <c r="AW314" s="14" t="s">
        <v>4</v>
      </c>
      <c r="AX314" s="14" t="s">
        <v>75</v>
      </c>
      <c r="AY314" s="255" t="s">
        <v>152</v>
      </c>
    </row>
    <row r="315" s="13" customFormat="1">
      <c r="A315" s="13"/>
      <c r="B315" s="235"/>
      <c r="C315" s="236"/>
      <c r="D315" s="228" t="s">
        <v>168</v>
      </c>
      <c r="E315" s="237" t="s">
        <v>19</v>
      </c>
      <c r="F315" s="238" t="s">
        <v>1013</v>
      </c>
      <c r="G315" s="236"/>
      <c r="H315" s="239">
        <v>2.75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168</v>
      </c>
      <c r="AU315" s="245" t="s">
        <v>84</v>
      </c>
      <c r="AV315" s="13" t="s">
        <v>84</v>
      </c>
      <c r="AW315" s="13" t="s">
        <v>35</v>
      </c>
      <c r="AX315" s="13" t="s">
        <v>75</v>
      </c>
      <c r="AY315" s="245" t="s">
        <v>152</v>
      </c>
    </row>
    <row r="316" s="13" customFormat="1">
      <c r="A316" s="13"/>
      <c r="B316" s="235"/>
      <c r="C316" s="236"/>
      <c r="D316" s="228" t="s">
        <v>168</v>
      </c>
      <c r="E316" s="237" t="s">
        <v>19</v>
      </c>
      <c r="F316" s="238" t="s">
        <v>1014</v>
      </c>
      <c r="G316" s="236"/>
      <c r="H316" s="239">
        <v>0.5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168</v>
      </c>
      <c r="AU316" s="245" t="s">
        <v>84</v>
      </c>
      <c r="AV316" s="13" t="s">
        <v>84</v>
      </c>
      <c r="AW316" s="13" t="s">
        <v>35</v>
      </c>
      <c r="AX316" s="13" t="s">
        <v>75</v>
      </c>
      <c r="AY316" s="245" t="s">
        <v>152</v>
      </c>
    </row>
    <row r="317" s="13" customFormat="1">
      <c r="A317" s="13"/>
      <c r="B317" s="235"/>
      <c r="C317" s="236"/>
      <c r="D317" s="228" t="s">
        <v>168</v>
      </c>
      <c r="E317" s="237" t="s">
        <v>19</v>
      </c>
      <c r="F317" s="238" t="s">
        <v>1015</v>
      </c>
      <c r="G317" s="236"/>
      <c r="H317" s="239">
        <v>0.5</v>
      </c>
      <c r="I317" s="240"/>
      <c r="J317" s="236"/>
      <c r="K317" s="236"/>
      <c r="L317" s="241"/>
      <c r="M317" s="242"/>
      <c r="N317" s="243"/>
      <c r="O317" s="243"/>
      <c r="P317" s="243"/>
      <c r="Q317" s="243"/>
      <c r="R317" s="243"/>
      <c r="S317" s="243"/>
      <c r="T317" s="244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5" t="s">
        <v>168</v>
      </c>
      <c r="AU317" s="245" t="s">
        <v>84</v>
      </c>
      <c r="AV317" s="13" t="s">
        <v>84</v>
      </c>
      <c r="AW317" s="13" t="s">
        <v>35</v>
      </c>
      <c r="AX317" s="13" t="s">
        <v>75</v>
      </c>
      <c r="AY317" s="245" t="s">
        <v>152</v>
      </c>
    </row>
    <row r="318" s="13" customFormat="1">
      <c r="A318" s="13"/>
      <c r="B318" s="235"/>
      <c r="C318" s="236"/>
      <c r="D318" s="228" t="s">
        <v>168</v>
      </c>
      <c r="E318" s="237" t="s">
        <v>19</v>
      </c>
      <c r="F318" s="238" t="s">
        <v>1016</v>
      </c>
      <c r="G318" s="236"/>
      <c r="H318" s="239">
        <v>0.5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168</v>
      </c>
      <c r="AU318" s="245" t="s">
        <v>84</v>
      </c>
      <c r="AV318" s="13" t="s">
        <v>84</v>
      </c>
      <c r="AW318" s="13" t="s">
        <v>35</v>
      </c>
      <c r="AX318" s="13" t="s">
        <v>75</v>
      </c>
      <c r="AY318" s="245" t="s">
        <v>152</v>
      </c>
    </row>
    <row r="319" s="13" customFormat="1">
      <c r="A319" s="13"/>
      <c r="B319" s="235"/>
      <c r="C319" s="236"/>
      <c r="D319" s="228" t="s">
        <v>168</v>
      </c>
      <c r="E319" s="237" t="s">
        <v>19</v>
      </c>
      <c r="F319" s="238" t="s">
        <v>1017</v>
      </c>
      <c r="G319" s="236"/>
      <c r="H319" s="239">
        <v>2.4300000000000002</v>
      </c>
      <c r="I319" s="240"/>
      <c r="J319" s="236"/>
      <c r="K319" s="236"/>
      <c r="L319" s="241"/>
      <c r="M319" s="242"/>
      <c r="N319" s="243"/>
      <c r="O319" s="243"/>
      <c r="P319" s="243"/>
      <c r="Q319" s="243"/>
      <c r="R319" s="243"/>
      <c r="S319" s="243"/>
      <c r="T319" s="24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5" t="s">
        <v>168</v>
      </c>
      <c r="AU319" s="245" t="s">
        <v>84</v>
      </c>
      <c r="AV319" s="13" t="s">
        <v>84</v>
      </c>
      <c r="AW319" s="13" t="s">
        <v>35</v>
      </c>
      <c r="AX319" s="13" t="s">
        <v>75</v>
      </c>
      <c r="AY319" s="245" t="s">
        <v>152</v>
      </c>
    </row>
    <row r="320" s="13" customFormat="1">
      <c r="A320" s="13"/>
      <c r="B320" s="235"/>
      <c r="C320" s="236"/>
      <c r="D320" s="228" t="s">
        <v>168</v>
      </c>
      <c r="E320" s="237" t="s">
        <v>19</v>
      </c>
      <c r="F320" s="238" t="s">
        <v>1018</v>
      </c>
      <c r="G320" s="236"/>
      <c r="H320" s="239">
        <v>6.46</v>
      </c>
      <c r="I320" s="240"/>
      <c r="J320" s="236"/>
      <c r="K320" s="236"/>
      <c r="L320" s="241"/>
      <c r="M320" s="242"/>
      <c r="N320" s="243"/>
      <c r="O320" s="243"/>
      <c r="P320" s="243"/>
      <c r="Q320" s="243"/>
      <c r="R320" s="243"/>
      <c r="S320" s="243"/>
      <c r="T320" s="24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5" t="s">
        <v>168</v>
      </c>
      <c r="AU320" s="245" t="s">
        <v>84</v>
      </c>
      <c r="AV320" s="13" t="s">
        <v>84</v>
      </c>
      <c r="AW320" s="13" t="s">
        <v>35</v>
      </c>
      <c r="AX320" s="13" t="s">
        <v>75</v>
      </c>
      <c r="AY320" s="245" t="s">
        <v>152</v>
      </c>
    </row>
    <row r="321" s="13" customFormat="1">
      <c r="A321" s="13"/>
      <c r="B321" s="235"/>
      <c r="C321" s="236"/>
      <c r="D321" s="228" t="s">
        <v>168</v>
      </c>
      <c r="E321" s="237" t="s">
        <v>19</v>
      </c>
      <c r="F321" s="238" t="s">
        <v>1019</v>
      </c>
      <c r="G321" s="236"/>
      <c r="H321" s="239">
        <v>1.0800000000000001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5" t="s">
        <v>168</v>
      </c>
      <c r="AU321" s="245" t="s">
        <v>84</v>
      </c>
      <c r="AV321" s="13" t="s">
        <v>84</v>
      </c>
      <c r="AW321" s="13" t="s">
        <v>35</v>
      </c>
      <c r="AX321" s="13" t="s">
        <v>75</v>
      </c>
      <c r="AY321" s="245" t="s">
        <v>152</v>
      </c>
    </row>
    <row r="322" s="13" customFormat="1">
      <c r="A322" s="13"/>
      <c r="B322" s="235"/>
      <c r="C322" s="236"/>
      <c r="D322" s="228" t="s">
        <v>168</v>
      </c>
      <c r="E322" s="237" t="s">
        <v>19</v>
      </c>
      <c r="F322" s="238" t="s">
        <v>1020</v>
      </c>
      <c r="G322" s="236"/>
      <c r="H322" s="239">
        <v>1.3700000000000001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5" t="s">
        <v>168</v>
      </c>
      <c r="AU322" s="245" t="s">
        <v>84</v>
      </c>
      <c r="AV322" s="13" t="s">
        <v>84</v>
      </c>
      <c r="AW322" s="13" t="s">
        <v>35</v>
      </c>
      <c r="AX322" s="13" t="s">
        <v>75</v>
      </c>
      <c r="AY322" s="245" t="s">
        <v>152</v>
      </c>
    </row>
    <row r="323" s="13" customFormat="1">
      <c r="A323" s="13"/>
      <c r="B323" s="235"/>
      <c r="C323" s="236"/>
      <c r="D323" s="228" t="s">
        <v>168</v>
      </c>
      <c r="E323" s="237" t="s">
        <v>19</v>
      </c>
      <c r="F323" s="238" t="s">
        <v>1021</v>
      </c>
      <c r="G323" s="236"/>
      <c r="H323" s="239">
        <v>1.0700000000000001</v>
      </c>
      <c r="I323" s="240"/>
      <c r="J323" s="236"/>
      <c r="K323" s="236"/>
      <c r="L323" s="241"/>
      <c r="M323" s="242"/>
      <c r="N323" s="243"/>
      <c r="O323" s="243"/>
      <c r="P323" s="243"/>
      <c r="Q323" s="243"/>
      <c r="R323" s="243"/>
      <c r="S323" s="243"/>
      <c r="T323" s="24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5" t="s">
        <v>168</v>
      </c>
      <c r="AU323" s="245" t="s">
        <v>84</v>
      </c>
      <c r="AV323" s="13" t="s">
        <v>84</v>
      </c>
      <c r="AW323" s="13" t="s">
        <v>35</v>
      </c>
      <c r="AX323" s="13" t="s">
        <v>75</v>
      </c>
      <c r="AY323" s="245" t="s">
        <v>152</v>
      </c>
    </row>
    <row r="324" s="13" customFormat="1">
      <c r="A324" s="13"/>
      <c r="B324" s="235"/>
      <c r="C324" s="236"/>
      <c r="D324" s="228" t="s">
        <v>168</v>
      </c>
      <c r="E324" s="237" t="s">
        <v>19</v>
      </c>
      <c r="F324" s="238" t="s">
        <v>1022</v>
      </c>
      <c r="G324" s="236"/>
      <c r="H324" s="239">
        <v>1.9099999999999999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168</v>
      </c>
      <c r="AU324" s="245" t="s">
        <v>84</v>
      </c>
      <c r="AV324" s="13" t="s">
        <v>84</v>
      </c>
      <c r="AW324" s="13" t="s">
        <v>35</v>
      </c>
      <c r="AX324" s="13" t="s">
        <v>75</v>
      </c>
      <c r="AY324" s="245" t="s">
        <v>152</v>
      </c>
    </row>
    <row r="325" s="16" customFormat="1">
      <c r="A325" s="16"/>
      <c r="B325" s="277"/>
      <c r="C325" s="278"/>
      <c r="D325" s="228" t="s">
        <v>168</v>
      </c>
      <c r="E325" s="279" t="s">
        <v>19</v>
      </c>
      <c r="F325" s="280" t="s">
        <v>646</v>
      </c>
      <c r="G325" s="278"/>
      <c r="H325" s="281">
        <v>18.57</v>
      </c>
      <c r="I325" s="282"/>
      <c r="J325" s="278"/>
      <c r="K325" s="278"/>
      <c r="L325" s="283"/>
      <c r="M325" s="284"/>
      <c r="N325" s="285"/>
      <c r="O325" s="285"/>
      <c r="P325" s="285"/>
      <c r="Q325" s="285"/>
      <c r="R325" s="285"/>
      <c r="S325" s="285"/>
      <c r="T325" s="28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T325" s="287" t="s">
        <v>168</v>
      </c>
      <c r="AU325" s="287" t="s">
        <v>84</v>
      </c>
      <c r="AV325" s="16" t="s">
        <v>162</v>
      </c>
      <c r="AW325" s="16" t="s">
        <v>35</v>
      </c>
      <c r="AX325" s="16" t="s">
        <v>75</v>
      </c>
      <c r="AY325" s="287" t="s">
        <v>152</v>
      </c>
    </row>
    <row r="326" s="15" customFormat="1">
      <c r="A326" s="15"/>
      <c r="B326" s="256"/>
      <c r="C326" s="257"/>
      <c r="D326" s="228" t="s">
        <v>168</v>
      </c>
      <c r="E326" s="258" t="s">
        <v>19</v>
      </c>
      <c r="F326" s="259" t="s">
        <v>203</v>
      </c>
      <c r="G326" s="257"/>
      <c r="H326" s="260">
        <v>137.13</v>
      </c>
      <c r="I326" s="261"/>
      <c r="J326" s="257"/>
      <c r="K326" s="257"/>
      <c r="L326" s="262"/>
      <c r="M326" s="263"/>
      <c r="N326" s="264"/>
      <c r="O326" s="264"/>
      <c r="P326" s="264"/>
      <c r="Q326" s="264"/>
      <c r="R326" s="264"/>
      <c r="S326" s="264"/>
      <c r="T326" s="26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6" t="s">
        <v>168</v>
      </c>
      <c r="AU326" s="266" t="s">
        <v>84</v>
      </c>
      <c r="AV326" s="15" t="s">
        <v>161</v>
      </c>
      <c r="AW326" s="15" t="s">
        <v>35</v>
      </c>
      <c r="AX326" s="15" t="s">
        <v>82</v>
      </c>
      <c r="AY326" s="266" t="s">
        <v>152</v>
      </c>
    </row>
    <row r="327" s="12" customFormat="1" ht="22.8" customHeight="1">
      <c r="A327" s="12"/>
      <c r="B327" s="199"/>
      <c r="C327" s="200"/>
      <c r="D327" s="201" t="s">
        <v>74</v>
      </c>
      <c r="E327" s="213" t="s">
        <v>161</v>
      </c>
      <c r="F327" s="213" t="s">
        <v>1023</v>
      </c>
      <c r="G327" s="200"/>
      <c r="H327" s="200"/>
      <c r="I327" s="203"/>
      <c r="J327" s="214">
        <f>BK327</f>
        <v>0</v>
      </c>
      <c r="K327" s="200"/>
      <c r="L327" s="205"/>
      <c r="M327" s="206"/>
      <c r="N327" s="207"/>
      <c r="O327" s="207"/>
      <c r="P327" s="208">
        <f>SUM(P328:P350)</f>
        <v>0</v>
      </c>
      <c r="Q327" s="207"/>
      <c r="R327" s="208">
        <f>SUM(R328:R350)</f>
        <v>0</v>
      </c>
      <c r="S327" s="207"/>
      <c r="T327" s="209">
        <f>SUM(T328:T350)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10" t="s">
        <v>82</v>
      </c>
      <c r="AT327" s="211" t="s">
        <v>74</v>
      </c>
      <c r="AU327" s="211" t="s">
        <v>82</v>
      </c>
      <c r="AY327" s="210" t="s">
        <v>152</v>
      </c>
      <c r="BK327" s="212">
        <f>SUM(BK328:BK350)</f>
        <v>0</v>
      </c>
    </row>
    <row r="328" s="2" customFormat="1" ht="16.5" customHeight="1">
      <c r="A328" s="41"/>
      <c r="B328" s="42"/>
      <c r="C328" s="215" t="s">
        <v>307</v>
      </c>
      <c r="D328" s="215" t="s">
        <v>156</v>
      </c>
      <c r="E328" s="216" t="s">
        <v>1024</v>
      </c>
      <c r="F328" s="217" t="s">
        <v>1025</v>
      </c>
      <c r="G328" s="218" t="s">
        <v>283</v>
      </c>
      <c r="H328" s="219">
        <v>13.3416</v>
      </c>
      <c r="I328" s="220"/>
      <c r="J328" s="221">
        <f>ROUND(I328*H328,2)</f>
        <v>0</v>
      </c>
      <c r="K328" s="217" t="s">
        <v>160</v>
      </c>
      <c r="L328" s="47"/>
      <c r="M328" s="222" t="s">
        <v>19</v>
      </c>
      <c r="N328" s="223" t="s">
        <v>46</v>
      </c>
      <c r="O328" s="87"/>
      <c r="P328" s="224">
        <f>O328*H328</f>
        <v>0</v>
      </c>
      <c r="Q328" s="224">
        <v>0</v>
      </c>
      <c r="R328" s="224">
        <f>Q328*H328</f>
        <v>0</v>
      </c>
      <c r="S328" s="224">
        <v>0</v>
      </c>
      <c r="T328" s="225">
        <f>S328*H328</f>
        <v>0</v>
      </c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R328" s="226" t="s">
        <v>161</v>
      </c>
      <c r="AT328" s="226" t="s">
        <v>156</v>
      </c>
      <c r="AU328" s="226" t="s">
        <v>84</v>
      </c>
      <c r="AY328" s="20" t="s">
        <v>152</v>
      </c>
      <c r="BE328" s="227">
        <f>IF(N328="základní",J328,0)</f>
        <v>0</v>
      </c>
      <c r="BF328" s="227">
        <f>IF(N328="snížená",J328,0)</f>
        <v>0</v>
      </c>
      <c r="BG328" s="227">
        <f>IF(N328="zákl. přenesená",J328,0)</f>
        <v>0</v>
      </c>
      <c r="BH328" s="227">
        <f>IF(N328="sníž. přenesená",J328,0)</f>
        <v>0</v>
      </c>
      <c r="BI328" s="227">
        <f>IF(N328="nulová",J328,0)</f>
        <v>0</v>
      </c>
      <c r="BJ328" s="20" t="s">
        <v>82</v>
      </c>
      <c r="BK328" s="227">
        <f>ROUND(I328*H328,2)</f>
        <v>0</v>
      </c>
      <c r="BL328" s="20" t="s">
        <v>161</v>
      </c>
      <c r="BM328" s="226" t="s">
        <v>1026</v>
      </c>
    </row>
    <row r="329" s="2" customFormat="1">
      <c r="A329" s="41"/>
      <c r="B329" s="42"/>
      <c r="C329" s="43"/>
      <c r="D329" s="228" t="s">
        <v>164</v>
      </c>
      <c r="E329" s="43"/>
      <c r="F329" s="229" t="s">
        <v>1027</v>
      </c>
      <c r="G329" s="43"/>
      <c r="H329" s="43"/>
      <c r="I329" s="230"/>
      <c r="J329" s="43"/>
      <c r="K329" s="43"/>
      <c r="L329" s="47"/>
      <c r="M329" s="231"/>
      <c r="N329" s="232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164</v>
      </c>
      <c r="AU329" s="20" t="s">
        <v>84</v>
      </c>
    </row>
    <row r="330" s="2" customFormat="1">
      <c r="A330" s="41"/>
      <c r="B330" s="42"/>
      <c r="C330" s="43"/>
      <c r="D330" s="233" t="s">
        <v>166</v>
      </c>
      <c r="E330" s="43"/>
      <c r="F330" s="234" t="s">
        <v>1028</v>
      </c>
      <c r="G330" s="43"/>
      <c r="H330" s="43"/>
      <c r="I330" s="230"/>
      <c r="J330" s="43"/>
      <c r="K330" s="43"/>
      <c r="L330" s="47"/>
      <c r="M330" s="231"/>
      <c r="N330" s="232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166</v>
      </c>
      <c r="AU330" s="20" t="s">
        <v>84</v>
      </c>
    </row>
    <row r="331" s="14" customFormat="1">
      <c r="A331" s="14"/>
      <c r="B331" s="246"/>
      <c r="C331" s="247"/>
      <c r="D331" s="228" t="s">
        <v>168</v>
      </c>
      <c r="E331" s="248" t="s">
        <v>19</v>
      </c>
      <c r="F331" s="249" t="s">
        <v>936</v>
      </c>
      <c r="G331" s="247"/>
      <c r="H331" s="248" t="s">
        <v>19</v>
      </c>
      <c r="I331" s="250"/>
      <c r="J331" s="247"/>
      <c r="K331" s="247"/>
      <c r="L331" s="251"/>
      <c r="M331" s="252"/>
      <c r="N331" s="253"/>
      <c r="O331" s="253"/>
      <c r="P331" s="253"/>
      <c r="Q331" s="253"/>
      <c r="R331" s="253"/>
      <c r="S331" s="253"/>
      <c r="T331" s="25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5" t="s">
        <v>168</v>
      </c>
      <c r="AU331" s="255" t="s">
        <v>84</v>
      </c>
      <c r="AV331" s="14" t="s">
        <v>82</v>
      </c>
      <c r="AW331" s="14" t="s">
        <v>35</v>
      </c>
      <c r="AX331" s="14" t="s">
        <v>75</v>
      </c>
      <c r="AY331" s="255" t="s">
        <v>152</v>
      </c>
    </row>
    <row r="332" s="13" customFormat="1">
      <c r="A332" s="13"/>
      <c r="B332" s="235"/>
      <c r="C332" s="236"/>
      <c r="D332" s="228" t="s">
        <v>168</v>
      </c>
      <c r="E332" s="237" t="s">
        <v>19</v>
      </c>
      <c r="F332" s="238" t="s">
        <v>1029</v>
      </c>
      <c r="G332" s="236"/>
      <c r="H332" s="239">
        <v>1.4199999999999999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5" t="s">
        <v>168</v>
      </c>
      <c r="AU332" s="245" t="s">
        <v>84</v>
      </c>
      <c r="AV332" s="13" t="s">
        <v>84</v>
      </c>
      <c r="AW332" s="13" t="s">
        <v>35</v>
      </c>
      <c r="AX332" s="13" t="s">
        <v>75</v>
      </c>
      <c r="AY332" s="245" t="s">
        <v>152</v>
      </c>
    </row>
    <row r="333" s="14" customFormat="1">
      <c r="A333" s="14"/>
      <c r="B333" s="246"/>
      <c r="C333" s="247"/>
      <c r="D333" s="228" t="s">
        <v>168</v>
      </c>
      <c r="E333" s="248" t="s">
        <v>19</v>
      </c>
      <c r="F333" s="249" t="s">
        <v>938</v>
      </c>
      <c r="G333" s="247"/>
      <c r="H333" s="248" t="s">
        <v>19</v>
      </c>
      <c r="I333" s="250"/>
      <c r="J333" s="247"/>
      <c r="K333" s="247"/>
      <c r="L333" s="251"/>
      <c r="M333" s="252"/>
      <c r="N333" s="253"/>
      <c r="O333" s="253"/>
      <c r="P333" s="253"/>
      <c r="Q333" s="253"/>
      <c r="R333" s="253"/>
      <c r="S333" s="253"/>
      <c r="T333" s="25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5" t="s">
        <v>168</v>
      </c>
      <c r="AU333" s="255" t="s">
        <v>84</v>
      </c>
      <c r="AV333" s="14" t="s">
        <v>82</v>
      </c>
      <c r="AW333" s="14" t="s">
        <v>35</v>
      </c>
      <c r="AX333" s="14" t="s">
        <v>75</v>
      </c>
      <c r="AY333" s="255" t="s">
        <v>152</v>
      </c>
    </row>
    <row r="334" s="13" customFormat="1">
      <c r="A334" s="13"/>
      <c r="B334" s="235"/>
      <c r="C334" s="236"/>
      <c r="D334" s="228" t="s">
        <v>168</v>
      </c>
      <c r="E334" s="237" t="s">
        <v>19</v>
      </c>
      <c r="F334" s="238" t="s">
        <v>1030</v>
      </c>
      <c r="G334" s="236"/>
      <c r="H334" s="239">
        <v>3.9289999999999998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168</v>
      </c>
      <c r="AU334" s="245" t="s">
        <v>84</v>
      </c>
      <c r="AV334" s="13" t="s">
        <v>84</v>
      </c>
      <c r="AW334" s="13" t="s">
        <v>35</v>
      </c>
      <c r="AX334" s="13" t="s">
        <v>75</v>
      </c>
      <c r="AY334" s="245" t="s">
        <v>152</v>
      </c>
    </row>
    <row r="335" s="13" customFormat="1">
      <c r="A335" s="13"/>
      <c r="B335" s="235"/>
      <c r="C335" s="236"/>
      <c r="D335" s="228" t="s">
        <v>168</v>
      </c>
      <c r="E335" s="237" t="s">
        <v>19</v>
      </c>
      <c r="F335" s="238" t="s">
        <v>1031</v>
      </c>
      <c r="G335" s="236"/>
      <c r="H335" s="239">
        <v>3.5539999999999998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5" t="s">
        <v>168</v>
      </c>
      <c r="AU335" s="245" t="s">
        <v>84</v>
      </c>
      <c r="AV335" s="13" t="s">
        <v>84</v>
      </c>
      <c r="AW335" s="13" t="s">
        <v>35</v>
      </c>
      <c r="AX335" s="13" t="s">
        <v>75</v>
      </c>
      <c r="AY335" s="245" t="s">
        <v>152</v>
      </c>
    </row>
    <row r="336" s="13" customFormat="1">
      <c r="A336" s="13"/>
      <c r="B336" s="235"/>
      <c r="C336" s="236"/>
      <c r="D336" s="228" t="s">
        <v>168</v>
      </c>
      <c r="E336" s="237" t="s">
        <v>19</v>
      </c>
      <c r="F336" s="238" t="s">
        <v>1032</v>
      </c>
      <c r="G336" s="236"/>
      <c r="H336" s="239">
        <v>2.9529999999999998</v>
      </c>
      <c r="I336" s="240"/>
      <c r="J336" s="236"/>
      <c r="K336" s="236"/>
      <c r="L336" s="241"/>
      <c r="M336" s="242"/>
      <c r="N336" s="243"/>
      <c r="O336" s="243"/>
      <c r="P336" s="243"/>
      <c r="Q336" s="243"/>
      <c r="R336" s="243"/>
      <c r="S336" s="243"/>
      <c r="T336" s="24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5" t="s">
        <v>168</v>
      </c>
      <c r="AU336" s="245" t="s">
        <v>84</v>
      </c>
      <c r="AV336" s="13" t="s">
        <v>84</v>
      </c>
      <c r="AW336" s="13" t="s">
        <v>35</v>
      </c>
      <c r="AX336" s="13" t="s">
        <v>75</v>
      </c>
      <c r="AY336" s="245" t="s">
        <v>152</v>
      </c>
    </row>
    <row r="337" s="16" customFormat="1">
      <c r="A337" s="16"/>
      <c r="B337" s="277"/>
      <c r="C337" s="278"/>
      <c r="D337" s="228" t="s">
        <v>168</v>
      </c>
      <c r="E337" s="279" t="s">
        <v>19</v>
      </c>
      <c r="F337" s="280" t="s">
        <v>646</v>
      </c>
      <c r="G337" s="278"/>
      <c r="H337" s="281">
        <v>11.856</v>
      </c>
      <c r="I337" s="282"/>
      <c r="J337" s="278"/>
      <c r="K337" s="278"/>
      <c r="L337" s="283"/>
      <c r="M337" s="284"/>
      <c r="N337" s="285"/>
      <c r="O337" s="285"/>
      <c r="P337" s="285"/>
      <c r="Q337" s="285"/>
      <c r="R337" s="285"/>
      <c r="S337" s="285"/>
      <c r="T337" s="28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T337" s="287" t="s">
        <v>168</v>
      </c>
      <c r="AU337" s="287" t="s">
        <v>84</v>
      </c>
      <c r="AV337" s="16" t="s">
        <v>162</v>
      </c>
      <c r="AW337" s="16" t="s">
        <v>35</v>
      </c>
      <c r="AX337" s="16" t="s">
        <v>75</v>
      </c>
      <c r="AY337" s="287" t="s">
        <v>152</v>
      </c>
    </row>
    <row r="338" s="14" customFormat="1">
      <c r="A338" s="14"/>
      <c r="B338" s="246"/>
      <c r="C338" s="247"/>
      <c r="D338" s="228" t="s">
        <v>168</v>
      </c>
      <c r="E338" s="248" t="s">
        <v>19</v>
      </c>
      <c r="F338" s="249" t="s">
        <v>880</v>
      </c>
      <c r="G338" s="247"/>
      <c r="H338" s="248" t="s">
        <v>19</v>
      </c>
      <c r="I338" s="250"/>
      <c r="J338" s="247"/>
      <c r="K338" s="247"/>
      <c r="L338" s="251"/>
      <c r="M338" s="252"/>
      <c r="N338" s="253"/>
      <c r="O338" s="253"/>
      <c r="P338" s="253"/>
      <c r="Q338" s="253"/>
      <c r="R338" s="253"/>
      <c r="S338" s="253"/>
      <c r="T338" s="25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5" t="s">
        <v>168</v>
      </c>
      <c r="AU338" s="255" t="s">
        <v>84</v>
      </c>
      <c r="AV338" s="14" t="s">
        <v>82</v>
      </c>
      <c r="AW338" s="14" t="s">
        <v>4</v>
      </c>
      <c r="AX338" s="14" t="s">
        <v>75</v>
      </c>
      <c r="AY338" s="255" t="s">
        <v>152</v>
      </c>
    </row>
    <row r="339" s="13" customFormat="1">
      <c r="A339" s="13"/>
      <c r="B339" s="235"/>
      <c r="C339" s="236"/>
      <c r="D339" s="228" t="s">
        <v>168</v>
      </c>
      <c r="E339" s="237" t="s">
        <v>19</v>
      </c>
      <c r="F339" s="238" t="s">
        <v>1033</v>
      </c>
      <c r="G339" s="236"/>
      <c r="H339" s="239">
        <v>0.22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5" t="s">
        <v>168</v>
      </c>
      <c r="AU339" s="245" t="s">
        <v>84</v>
      </c>
      <c r="AV339" s="13" t="s">
        <v>84</v>
      </c>
      <c r="AW339" s="13" t="s">
        <v>35</v>
      </c>
      <c r="AX339" s="13" t="s">
        <v>75</v>
      </c>
      <c r="AY339" s="245" t="s">
        <v>152</v>
      </c>
    </row>
    <row r="340" s="13" customFormat="1">
      <c r="A340" s="13"/>
      <c r="B340" s="235"/>
      <c r="C340" s="236"/>
      <c r="D340" s="228" t="s">
        <v>168</v>
      </c>
      <c r="E340" s="237" t="s">
        <v>19</v>
      </c>
      <c r="F340" s="238" t="s">
        <v>1034</v>
      </c>
      <c r="G340" s="236"/>
      <c r="H340" s="239">
        <v>0.040000000000000001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168</v>
      </c>
      <c r="AU340" s="245" t="s">
        <v>84</v>
      </c>
      <c r="AV340" s="13" t="s">
        <v>84</v>
      </c>
      <c r="AW340" s="13" t="s">
        <v>35</v>
      </c>
      <c r="AX340" s="13" t="s">
        <v>75</v>
      </c>
      <c r="AY340" s="245" t="s">
        <v>152</v>
      </c>
    </row>
    <row r="341" s="13" customFormat="1">
      <c r="A341" s="13"/>
      <c r="B341" s="235"/>
      <c r="C341" s="236"/>
      <c r="D341" s="228" t="s">
        <v>168</v>
      </c>
      <c r="E341" s="237" t="s">
        <v>19</v>
      </c>
      <c r="F341" s="238" t="s">
        <v>1035</v>
      </c>
      <c r="G341" s="236"/>
      <c r="H341" s="239">
        <v>0.040000000000000001</v>
      </c>
      <c r="I341" s="240"/>
      <c r="J341" s="236"/>
      <c r="K341" s="236"/>
      <c r="L341" s="241"/>
      <c r="M341" s="242"/>
      <c r="N341" s="243"/>
      <c r="O341" s="243"/>
      <c r="P341" s="243"/>
      <c r="Q341" s="243"/>
      <c r="R341" s="243"/>
      <c r="S341" s="243"/>
      <c r="T341" s="24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5" t="s">
        <v>168</v>
      </c>
      <c r="AU341" s="245" t="s">
        <v>84</v>
      </c>
      <c r="AV341" s="13" t="s">
        <v>84</v>
      </c>
      <c r="AW341" s="13" t="s">
        <v>35</v>
      </c>
      <c r="AX341" s="13" t="s">
        <v>75</v>
      </c>
      <c r="AY341" s="245" t="s">
        <v>152</v>
      </c>
    </row>
    <row r="342" s="13" customFormat="1">
      <c r="A342" s="13"/>
      <c r="B342" s="235"/>
      <c r="C342" s="236"/>
      <c r="D342" s="228" t="s">
        <v>168</v>
      </c>
      <c r="E342" s="237" t="s">
        <v>19</v>
      </c>
      <c r="F342" s="238" t="s">
        <v>1036</v>
      </c>
      <c r="G342" s="236"/>
      <c r="H342" s="239">
        <v>0.040000000000000001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5" t="s">
        <v>168</v>
      </c>
      <c r="AU342" s="245" t="s">
        <v>84</v>
      </c>
      <c r="AV342" s="13" t="s">
        <v>84</v>
      </c>
      <c r="AW342" s="13" t="s">
        <v>35</v>
      </c>
      <c r="AX342" s="13" t="s">
        <v>75</v>
      </c>
      <c r="AY342" s="245" t="s">
        <v>152</v>
      </c>
    </row>
    <row r="343" s="13" customFormat="1">
      <c r="A343" s="13"/>
      <c r="B343" s="235"/>
      <c r="C343" s="236"/>
      <c r="D343" s="228" t="s">
        <v>168</v>
      </c>
      <c r="E343" s="237" t="s">
        <v>19</v>
      </c>
      <c r="F343" s="238" t="s">
        <v>1037</v>
      </c>
      <c r="G343" s="236"/>
      <c r="H343" s="239">
        <v>0.19439999999999999</v>
      </c>
      <c r="I343" s="240"/>
      <c r="J343" s="236"/>
      <c r="K343" s="236"/>
      <c r="L343" s="241"/>
      <c r="M343" s="242"/>
      <c r="N343" s="243"/>
      <c r="O343" s="243"/>
      <c r="P343" s="243"/>
      <c r="Q343" s="243"/>
      <c r="R343" s="243"/>
      <c r="S343" s="243"/>
      <c r="T343" s="24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5" t="s">
        <v>168</v>
      </c>
      <c r="AU343" s="245" t="s">
        <v>84</v>
      </c>
      <c r="AV343" s="13" t="s">
        <v>84</v>
      </c>
      <c r="AW343" s="13" t="s">
        <v>35</v>
      </c>
      <c r="AX343" s="13" t="s">
        <v>75</v>
      </c>
      <c r="AY343" s="245" t="s">
        <v>152</v>
      </c>
    </row>
    <row r="344" s="13" customFormat="1">
      <c r="A344" s="13"/>
      <c r="B344" s="235"/>
      <c r="C344" s="236"/>
      <c r="D344" s="228" t="s">
        <v>168</v>
      </c>
      <c r="E344" s="237" t="s">
        <v>19</v>
      </c>
      <c r="F344" s="238" t="s">
        <v>1038</v>
      </c>
      <c r="G344" s="236"/>
      <c r="H344" s="239">
        <v>0.51680000000000004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5" t="s">
        <v>168</v>
      </c>
      <c r="AU344" s="245" t="s">
        <v>84</v>
      </c>
      <c r="AV344" s="13" t="s">
        <v>84</v>
      </c>
      <c r="AW344" s="13" t="s">
        <v>35</v>
      </c>
      <c r="AX344" s="13" t="s">
        <v>75</v>
      </c>
      <c r="AY344" s="245" t="s">
        <v>152</v>
      </c>
    </row>
    <row r="345" s="13" customFormat="1">
      <c r="A345" s="13"/>
      <c r="B345" s="235"/>
      <c r="C345" s="236"/>
      <c r="D345" s="228" t="s">
        <v>168</v>
      </c>
      <c r="E345" s="237" t="s">
        <v>19</v>
      </c>
      <c r="F345" s="238" t="s">
        <v>1039</v>
      </c>
      <c r="G345" s="236"/>
      <c r="H345" s="239">
        <v>0.086400000000000005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5" t="s">
        <v>168</v>
      </c>
      <c r="AU345" s="245" t="s">
        <v>84</v>
      </c>
      <c r="AV345" s="13" t="s">
        <v>84</v>
      </c>
      <c r="AW345" s="13" t="s">
        <v>35</v>
      </c>
      <c r="AX345" s="13" t="s">
        <v>75</v>
      </c>
      <c r="AY345" s="245" t="s">
        <v>152</v>
      </c>
    </row>
    <row r="346" s="13" customFormat="1">
      <c r="A346" s="13"/>
      <c r="B346" s="235"/>
      <c r="C346" s="236"/>
      <c r="D346" s="228" t="s">
        <v>168</v>
      </c>
      <c r="E346" s="237" t="s">
        <v>19</v>
      </c>
      <c r="F346" s="238" t="s">
        <v>1040</v>
      </c>
      <c r="G346" s="236"/>
      <c r="H346" s="239">
        <v>0.1096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168</v>
      </c>
      <c r="AU346" s="245" t="s">
        <v>84</v>
      </c>
      <c r="AV346" s="13" t="s">
        <v>84</v>
      </c>
      <c r="AW346" s="13" t="s">
        <v>35</v>
      </c>
      <c r="AX346" s="13" t="s">
        <v>75</v>
      </c>
      <c r="AY346" s="245" t="s">
        <v>152</v>
      </c>
    </row>
    <row r="347" s="13" customFormat="1">
      <c r="A347" s="13"/>
      <c r="B347" s="235"/>
      <c r="C347" s="236"/>
      <c r="D347" s="228" t="s">
        <v>168</v>
      </c>
      <c r="E347" s="237" t="s">
        <v>19</v>
      </c>
      <c r="F347" s="238" t="s">
        <v>1041</v>
      </c>
      <c r="G347" s="236"/>
      <c r="H347" s="239">
        <v>0.085599999999999996</v>
      </c>
      <c r="I347" s="240"/>
      <c r="J347" s="236"/>
      <c r="K347" s="236"/>
      <c r="L347" s="241"/>
      <c r="M347" s="242"/>
      <c r="N347" s="243"/>
      <c r="O347" s="243"/>
      <c r="P347" s="243"/>
      <c r="Q347" s="243"/>
      <c r="R347" s="243"/>
      <c r="S347" s="243"/>
      <c r="T347" s="24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5" t="s">
        <v>168</v>
      </c>
      <c r="AU347" s="245" t="s">
        <v>84</v>
      </c>
      <c r="AV347" s="13" t="s">
        <v>84</v>
      </c>
      <c r="AW347" s="13" t="s">
        <v>35</v>
      </c>
      <c r="AX347" s="13" t="s">
        <v>75</v>
      </c>
      <c r="AY347" s="245" t="s">
        <v>152</v>
      </c>
    </row>
    <row r="348" s="13" customFormat="1">
      <c r="A348" s="13"/>
      <c r="B348" s="235"/>
      <c r="C348" s="236"/>
      <c r="D348" s="228" t="s">
        <v>168</v>
      </c>
      <c r="E348" s="237" t="s">
        <v>19</v>
      </c>
      <c r="F348" s="238" t="s">
        <v>1042</v>
      </c>
      <c r="G348" s="236"/>
      <c r="H348" s="239">
        <v>0.15279999999999999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168</v>
      </c>
      <c r="AU348" s="245" t="s">
        <v>84</v>
      </c>
      <c r="AV348" s="13" t="s">
        <v>84</v>
      </c>
      <c r="AW348" s="13" t="s">
        <v>35</v>
      </c>
      <c r="AX348" s="13" t="s">
        <v>75</v>
      </c>
      <c r="AY348" s="245" t="s">
        <v>152</v>
      </c>
    </row>
    <row r="349" s="16" customFormat="1">
      <c r="A349" s="16"/>
      <c r="B349" s="277"/>
      <c r="C349" s="278"/>
      <c r="D349" s="228" t="s">
        <v>168</v>
      </c>
      <c r="E349" s="279" t="s">
        <v>19</v>
      </c>
      <c r="F349" s="280" t="s">
        <v>646</v>
      </c>
      <c r="G349" s="278"/>
      <c r="H349" s="281">
        <v>1.4856</v>
      </c>
      <c r="I349" s="282"/>
      <c r="J349" s="278"/>
      <c r="K349" s="278"/>
      <c r="L349" s="283"/>
      <c r="M349" s="284"/>
      <c r="N349" s="285"/>
      <c r="O349" s="285"/>
      <c r="P349" s="285"/>
      <c r="Q349" s="285"/>
      <c r="R349" s="285"/>
      <c r="S349" s="285"/>
      <c r="T349" s="28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T349" s="287" t="s">
        <v>168</v>
      </c>
      <c r="AU349" s="287" t="s">
        <v>84</v>
      </c>
      <c r="AV349" s="16" t="s">
        <v>162</v>
      </c>
      <c r="AW349" s="16" t="s">
        <v>35</v>
      </c>
      <c r="AX349" s="16" t="s">
        <v>75</v>
      </c>
      <c r="AY349" s="287" t="s">
        <v>152</v>
      </c>
    </row>
    <row r="350" s="15" customFormat="1">
      <c r="A350" s="15"/>
      <c r="B350" s="256"/>
      <c r="C350" s="257"/>
      <c r="D350" s="228" t="s">
        <v>168</v>
      </c>
      <c r="E350" s="258" t="s">
        <v>19</v>
      </c>
      <c r="F350" s="259" t="s">
        <v>203</v>
      </c>
      <c r="G350" s="257"/>
      <c r="H350" s="260">
        <v>13.3416</v>
      </c>
      <c r="I350" s="261"/>
      <c r="J350" s="257"/>
      <c r="K350" s="257"/>
      <c r="L350" s="262"/>
      <c r="M350" s="263"/>
      <c r="N350" s="264"/>
      <c r="O350" s="264"/>
      <c r="P350" s="264"/>
      <c r="Q350" s="264"/>
      <c r="R350" s="264"/>
      <c r="S350" s="264"/>
      <c r="T350" s="26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66" t="s">
        <v>168</v>
      </c>
      <c r="AU350" s="266" t="s">
        <v>84</v>
      </c>
      <c r="AV350" s="15" t="s">
        <v>161</v>
      </c>
      <c r="AW350" s="15" t="s">
        <v>35</v>
      </c>
      <c r="AX350" s="15" t="s">
        <v>82</v>
      </c>
      <c r="AY350" s="266" t="s">
        <v>152</v>
      </c>
    </row>
    <row r="351" s="12" customFormat="1" ht="22.8" customHeight="1">
      <c r="A351" s="12"/>
      <c r="B351" s="199"/>
      <c r="C351" s="200"/>
      <c r="D351" s="201" t="s">
        <v>74</v>
      </c>
      <c r="E351" s="213" t="s">
        <v>212</v>
      </c>
      <c r="F351" s="213" t="s">
        <v>579</v>
      </c>
      <c r="G351" s="200"/>
      <c r="H351" s="200"/>
      <c r="I351" s="203"/>
      <c r="J351" s="214">
        <f>BK351</f>
        <v>0</v>
      </c>
      <c r="K351" s="200"/>
      <c r="L351" s="205"/>
      <c r="M351" s="206"/>
      <c r="N351" s="207"/>
      <c r="O351" s="207"/>
      <c r="P351" s="208">
        <f>P352+SUM(P353:P388)+P464+P491+P545</f>
        <v>0</v>
      </c>
      <c r="Q351" s="207"/>
      <c r="R351" s="208">
        <f>R352+SUM(R353:R388)+R464+R491+R545</f>
        <v>10.956171190000001</v>
      </c>
      <c r="S351" s="207"/>
      <c r="T351" s="209">
        <f>T352+SUM(T353:T388)+T464+T491+T545</f>
        <v>0.10000000000000001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210" t="s">
        <v>82</v>
      </c>
      <c r="AT351" s="211" t="s">
        <v>74</v>
      </c>
      <c r="AU351" s="211" t="s">
        <v>82</v>
      </c>
      <c r="AY351" s="210" t="s">
        <v>152</v>
      </c>
      <c r="BK351" s="212">
        <f>BK352+SUM(BK353:BK388)+BK464+BK491+BK545</f>
        <v>0</v>
      </c>
    </row>
    <row r="352" s="2" customFormat="1" ht="24.15" customHeight="1">
      <c r="A352" s="41"/>
      <c r="B352" s="42"/>
      <c r="C352" s="215" t="s">
        <v>315</v>
      </c>
      <c r="D352" s="215" t="s">
        <v>156</v>
      </c>
      <c r="E352" s="216" t="s">
        <v>1043</v>
      </c>
      <c r="F352" s="217" t="s">
        <v>1044</v>
      </c>
      <c r="G352" s="218" t="s">
        <v>1045</v>
      </c>
      <c r="H352" s="219">
        <v>10</v>
      </c>
      <c r="I352" s="220"/>
      <c r="J352" s="221">
        <f>ROUND(I352*H352,2)</f>
        <v>0</v>
      </c>
      <c r="K352" s="217" t="s">
        <v>160</v>
      </c>
      <c r="L352" s="47"/>
      <c r="M352" s="222" t="s">
        <v>19</v>
      </c>
      <c r="N352" s="223" t="s">
        <v>46</v>
      </c>
      <c r="O352" s="87"/>
      <c r="P352" s="224">
        <f>O352*H352</f>
        <v>0</v>
      </c>
      <c r="Q352" s="224">
        <v>0.00010000000000000001</v>
      </c>
      <c r="R352" s="224">
        <f>Q352*H352</f>
        <v>0.001</v>
      </c>
      <c r="S352" s="224">
        <v>0</v>
      </c>
      <c r="T352" s="225">
        <f>S352*H352</f>
        <v>0</v>
      </c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R352" s="226" t="s">
        <v>161</v>
      </c>
      <c r="AT352" s="226" t="s">
        <v>156</v>
      </c>
      <c r="AU352" s="226" t="s">
        <v>84</v>
      </c>
      <c r="AY352" s="20" t="s">
        <v>152</v>
      </c>
      <c r="BE352" s="227">
        <f>IF(N352="základní",J352,0)</f>
        <v>0</v>
      </c>
      <c r="BF352" s="227">
        <f>IF(N352="snížená",J352,0)</f>
        <v>0</v>
      </c>
      <c r="BG352" s="227">
        <f>IF(N352="zákl. přenesená",J352,0)</f>
        <v>0</v>
      </c>
      <c r="BH352" s="227">
        <f>IF(N352="sníž. přenesená",J352,0)</f>
        <v>0</v>
      </c>
      <c r="BI352" s="227">
        <f>IF(N352="nulová",J352,0)</f>
        <v>0</v>
      </c>
      <c r="BJ352" s="20" t="s">
        <v>82</v>
      </c>
      <c r="BK352" s="227">
        <f>ROUND(I352*H352,2)</f>
        <v>0</v>
      </c>
      <c r="BL352" s="20" t="s">
        <v>161</v>
      </c>
      <c r="BM352" s="226" t="s">
        <v>1046</v>
      </c>
    </row>
    <row r="353" s="2" customFormat="1">
      <c r="A353" s="41"/>
      <c r="B353" s="42"/>
      <c r="C353" s="43"/>
      <c r="D353" s="228" t="s">
        <v>164</v>
      </c>
      <c r="E353" s="43"/>
      <c r="F353" s="229" t="s">
        <v>1047</v>
      </c>
      <c r="G353" s="43"/>
      <c r="H353" s="43"/>
      <c r="I353" s="230"/>
      <c r="J353" s="43"/>
      <c r="K353" s="43"/>
      <c r="L353" s="47"/>
      <c r="M353" s="231"/>
      <c r="N353" s="232"/>
      <c r="O353" s="87"/>
      <c r="P353" s="87"/>
      <c r="Q353" s="87"/>
      <c r="R353" s="87"/>
      <c r="S353" s="87"/>
      <c r="T353" s="8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164</v>
      </c>
      <c r="AU353" s="20" t="s">
        <v>84</v>
      </c>
    </row>
    <row r="354" s="2" customFormat="1">
      <c r="A354" s="41"/>
      <c r="B354" s="42"/>
      <c r="C354" s="43"/>
      <c r="D354" s="233" t="s">
        <v>166</v>
      </c>
      <c r="E354" s="43"/>
      <c r="F354" s="234" t="s">
        <v>1048</v>
      </c>
      <c r="G354" s="43"/>
      <c r="H354" s="43"/>
      <c r="I354" s="230"/>
      <c r="J354" s="43"/>
      <c r="K354" s="43"/>
      <c r="L354" s="47"/>
      <c r="M354" s="231"/>
      <c r="N354" s="232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20" t="s">
        <v>166</v>
      </c>
      <c r="AU354" s="20" t="s">
        <v>84</v>
      </c>
    </row>
    <row r="355" s="14" customFormat="1">
      <c r="A355" s="14"/>
      <c r="B355" s="246"/>
      <c r="C355" s="247"/>
      <c r="D355" s="228" t="s">
        <v>168</v>
      </c>
      <c r="E355" s="248" t="s">
        <v>19</v>
      </c>
      <c r="F355" s="249" t="s">
        <v>880</v>
      </c>
      <c r="G355" s="247"/>
      <c r="H355" s="248" t="s">
        <v>19</v>
      </c>
      <c r="I355" s="250"/>
      <c r="J355" s="247"/>
      <c r="K355" s="247"/>
      <c r="L355" s="251"/>
      <c r="M355" s="252"/>
      <c r="N355" s="253"/>
      <c r="O355" s="253"/>
      <c r="P355" s="253"/>
      <c r="Q355" s="253"/>
      <c r="R355" s="253"/>
      <c r="S355" s="253"/>
      <c r="T355" s="25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5" t="s">
        <v>168</v>
      </c>
      <c r="AU355" s="255" t="s">
        <v>84</v>
      </c>
      <c r="AV355" s="14" t="s">
        <v>82</v>
      </c>
      <c r="AW355" s="14" t="s">
        <v>4</v>
      </c>
      <c r="AX355" s="14" t="s">
        <v>75</v>
      </c>
      <c r="AY355" s="255" t="s">
        <v>152</v>
      </c>
    </row>
    <row r="356" s="13" customFormat="1">
      <c r="A356" s="13"/>
      <c r="B356" s="235"/>
      <c r="C356" s="236"/>
      <c r="D356" s="228" t="s">
        <v>168</v>
      </c>
      <c r="E356" s="237" t="s">
        <v>19</v>
      </c>
      <c r="F356" s="238" t="s">
        <v>1049</v>
      </c>
      <c r="G356" s="236"/>
      <c r="H356" s="239">
        <v>1</v>
      </c>
      <c r="I356" s="240"/>
      <c r="J356" s="236"/>
      <c r="K356" s="236"/>
      <c r="L356" s="241"/>
      <c r="M356" s="242"/>
      <c r="N356" s="243"/>
      <c r="O356" s="243"/>
      <c r="P356" s="243"/>
      <c r="Q356" s="243"/>
      <c r="R356" s="243"/>
      <c r="S356" s="243"/>
      <c r="T356" s="24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5" t="s">
        <v>168</v>
      </c>
      <c r="AU356" s="245" t="s">
        <v>84</v>
      </c>
      <c r="AV356" s="13" t="s">
        <v>84</v>
      </c>
      <c r="AW356" s="13" t="s">
        <v>35</v>
      </c>
      <c r="AX356" s="13" t="s">
        <v>75</v>
      </c>
      <c r="AY356" s="245" t="s">
        <v>152</v>
      </c>
    </row>
    <row r="357" s="13" customFormat="1">
      <c r="A357" s="13"/>
      <c r="B357" s="235"/>
      <c r="C357" s="236"/>
      <c r="D357" s="228" t="s">
        <v>168</v>
      </c>
      <c r="E357" s="237" t="s">
        <v>19</v>
      </c>
      <c r="F357" s="238" t="s">
        <v>1050</v>
      </c>
      <c r="G357" s="236"/>
      <c r="H357" s="239">
        <v>1</v>
      </c>
      <c r="I357" s="240"/>
      <c r="J357" s="236"/>
      <c r="K357" s="236"/>
      <c r="L357" s="241"/>
      <c r="M357" s="242"/>
      <c r="N357" s="243"/>
      <c r="O357" s="243"/>
      <c r="P357" s="243"/>
      <c r="Q357" s="243"/>
      <c r="R357" s="243"/>
      <c r="S357" s="243"/>
      <c r="T357" s="24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5" t="s">
        <v>168</v>
      </c>
      <c r="AU357" s="245" t="s">
        <v>84</v>
      </c>
      <c r="AV357" s="13" t="s">
        <v>84</v>
      </c>
      <c r="AW357" s="13" t="s">
        <v>35</v>
      </c>
      <c r="AX357" s="13" t="s">
        <v>75</v>
      </c>
      <c r="AY357" s="245" t="s">
        <v>152</v>
      </c>
    </row>
    <row r="358" s="13" customFormat="1">
      <c r="A358" s="13"/>
      <c r="B358" s="235"/>
      <c r="C358" s="236"/>
      <c r="D358" s="228" t="s">
        <v>168</v>
      </c>
      <c r="E358" s="237" t="s">
        <v>19</v>
      </c>
      <c r="F358" s="238" t="s">
        <v>1051</v>
      </c>
      <c r="G358" s="236"/>
      <c r="H358" s="239">
        <v>1</v>
      </c>
      <c r="I358" s="240"/>
      <c r="J358" s="236"/>
      <c r="K358" s="236"/>
      <c r="L358" s="241"/>
      <c r="M358" s="242"/>
      <c r="N358" s="243"/>
      <c r="O358" s="243"/>
      <c r="P358" s="243"/>
      <c r="Q358" s="243"/>
      <c r="R358" s="243"/>
      <c r="S358" s="243"/>
      <c r="T358" s="24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5" t="s">
        <v>168</v>
      </c>
      <c r="AU358" s="245" t="s">
        <v>84</v>
      </c>
      <c r="AV358" s="13" t="s">
        <v>84</v>
      </c>
      <c r="AW358" s="13" t="s">
        <v>35</v>
      </c>
      <c r="AX358" s="13" t="s">
        <v>75</v>
      </c>
      <c r="AY358" s="245" t="s">
        <v>152</v>
      </c>
    </row>
    <row r="359" s="13" customFormat="1">
      <c r="A359" s="13"/>
      <c r="B359" s="235"/>
      <c r="C359" s="236"/>
      <c r="D359" s="228" t="s">
        <v>168</v>
      </c>
      <c r="E359" s="237" t="s">
        <v>19</v>
      </c>
      <c r="F359" s="238" t="s">
        <v>1052</v>
      </c>
      <c r="G359" s="236"/>
      <c r="H359" s="239">
        <v>1</v>
      </c>
      <c r="I359" s="240"/>
      <c r="J359" s="236"/>
      <c r="K359" s="236"/>
      <c r="L359" s="241"/>
      <c r="M359" s="242"/>
      <c r="N359" s="243"/>
      <c r="O359" s="243"/>
      <c r="P359" s="243"/>
      <c r="Q359" s="243"/>
      <c r="R359" s="243"/>
      <c r="S359" s="243"/>
      <c r="T359" s="244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5" t="s">
        <v>168</v>
      </c>
      <c r="AU359" s="245" t="s">
        <v>84</v>
      </c>
      <c r="AV359" s="13" t="s">
        <v>84</v>
      </c>
      <c r="AW359" s="13" t="s">
        <v>35</v>
      </c>
      <c r="AX359" s="13" t="s">
        <v>75</v>
      </c>
      <c r="AY359" s="245" t="s">
        <v>152</v>
      </c>
    </row>
    <row r="360" s="13" customFormat="1">
      <c r="A360" s="13"/>
      <c r="B360" s="235"/>
      <c r="C360" s="236"/>
      <c r="D360" s="228" t="s">
        <v>168</v>
      </c>
      <c r="E360" s="237" t="s">
        <v>19</v>
      </c>
      <c r="F360" s="238" t="s">
        <v>1053</v>
      </c>
      <c r="G360" s="236"/>
      <c r="H360" s="239">
        <v>1</v>
      </c>
      <c r="I360" s="240"/>
      <c r="J360" s="236"/>
      <c r="K360" s="236"/>
      <c r="L360" s="241"/>
      <c r="M360" s="242"/>
      <c r="N360" s="243"/>
      <c r="O360" s="243"/>
      <c r="P360" s="243"/>
      <c r="Q360" s="243"/>
      <c r="R360" s="243"/>
      <c r="S360" s="243"/>
      <c r="T360" s="24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5" t="s">
        <v>168</v>
      </c>
      <c r="AU360" s="245" t="s">
        <v>84</v>
      </c>
      <c r="AV360" s="13" t="s">
        <v>84</v>
      </c>
      <c r="AW360" s="13" t="s">
        <v>35</v>
      </c>
      <c r="AX360" s="13" t="s">
        <v>75</v>
      </c>
      <c r="AY360" s="245" t="s">
        <v>152</v>
      </c>
    </row>
    <row r="361" s="13" customFormat="1">
      <c r="A361" s="13"/>
      <c r="B361" s="235"/>
      <c r="C361" s="236"/>
      <c r="D361" s="228" t="s">
        <v>168</v>
      </c>
      <c r="E361" s="237" t="s">
        <v>19</v>
      </c>
      <c r="F361" s="238" t="s">
        <v>1054</v>
      </c>
      <c r="G361" s="236"/>
      <c r="H361" s="239">
        <v>1</v>
      </c>
      <c r="I361" s="240"/>
      <c r="J361" s="236"/>
      <c r="K361" s="236"/>
      <c r="L361" s="241"/>
      <c r="M361" s="242"/>
      <c r="N361" s="243"/>
      <c r="O361" s="243"/>
      <c r="P361" s="243"/>
      <c r="Q361" s="243"/>
      <c r="R361" s="243"/>
      <c r="S361" s="243"/>
      <c r="T361" s="24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5" t="s">
        <v>168</v>
      </c>
      <c r="AU361" s="245" t="s">
        <v>84</v>
      </c>
      <c r="AV361" s="13" t="s">
        <v>84</v>
      </c>
      <c r="AW361" s="13" t="s">
        <v>35</v>
      </c>
      <c r="AX361" s="13" t="s">
        <v>75</v>
      </c>
      <c r="AY361" s="245" t="s">
        <v>152</v>
      </c>
    </row>
    <row r="362" s="13" customFormat="1">
      <c r="A362" s="13"/>
      <c r="B362" s="235"/>
      <c r="C362" s="236"/>
      <c r="D362" s="228" t="s">
        <v>168</v>
      </c>
      <c r="E362" s="237" t="s">
        <v>19</v>
      </c>
      <c r="F362" s="238" t="s">
        <v>1055</v>
      </c>
      <c r="G362" s="236"/>
      <c r="H362" s="239">
        <v>1</v>
      </c>
      <c r="I362" s="240"/>
      <c r="J362" s="236"/>
      <c r="K362" s="236"/>
      <c r="L362" s="241"/>
      <c r="M362" s="242"/>
      <c r="N362" s="243"/>
      <c r="O362" s="243"/>
      <c r="P362" s="243"/>
      <c r="Q362" s="243"/>
      <c r="R362" s="243"/>
      <c r="S362" s="243"/>
      <c r="T362" s="24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5" t="s">
        <v>168</v>
      </c>
      <c r="AU362" s="245" t="s">
        <v>84</v>
      </c>
      <c r="AV362" s="13" t="s">
        <v>84</v>
      </c>
      <c r="AW362" s="13" t="s">
        <v>35</v>
      </c>
      <c r="AX362" s="13" t="s">
        <v>75</v>
      </c>
      <c r="AY362" s="245" t="s">
        <v>152</v>
      </c>
    </row>
    <row r="363" s="13" customFormat="1">
      <c r="A363" s="13"/>
      <c r="B363" s="235"/>
      <c r="C363" s="236"/>
      <c r="D363" s="228" t="s">
        <v>168</v>
      </c>
      <c r="E363" s="237" t="s">
        <v>19</v>
      </c>
      <c r="F363" s="238" t="s">
        <v>1056</v>
      </c>
      <c r="G363" s="236"/>
      <c r="H363" s="239">
        <v>1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5" t="s">
        <v>168</v>
      </c>
      <c r="AU363" s="245" t="s">
        <v>84</v>
      </c>
      <c r="AV363" s="13" t="s">
        <v>84</v>
      </c>
      <c r="AW363" s="13" t="s">
        <v>35</v>
      </c>
      <c r="AX363" s="13" t="s">
        <v>75</v>
      </c>
      <c r="AY363" s="245" t="s">
        <v>152</v>
      </c>
    </row>
    <row r="364" s="13" customFormat="1">
      <c r="A364" s="13"/>
      <c r="B364" s="235"/>
      <c r="C364" s="236"/>
      <c r="D364" s="228" t="s">
        <v>168</v>
      </c>
      <c r="E364" s="237" t="s">
        <v>19</v>
      </c>
      <c r="F364" s="238" t="s">
        <v>1057</v>
      </c>
      <c r="G364" s="236"/>
      <c r="H364" s="239">
        <v>1</v>
      </c>
      <c r="I364" s="240"/>
      <c r="J364" s="236"/>
      <c r="K364" s="236"/>
      <c r="L364" s="241"/>
      <c r="M364" s="242"/>
      <c r="N364" s="243"/>
      <c r="O364" s="243"/>
      <c r="P364" s="243"/>
      <c r="Q364" s="243"/>
      <c r="R364" s="243"/>
      <c r="S364" s="243"/>
      <c r="T364" s="24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5" t="s">
        <v>168</v>
      </c>
      <c r="AU364" s="245" t="s">
        <v>84</v>
      </c>
      <c r="AV364" s="13" t="s">
        <v>84</v>
      </c>
      <c r="AW364" s="13" t="s">
        <v>35</v>
      </c>
      <c r="AX364" s="13" t="s">
        <v>75</v>
      </c>
      <c r="AY364" s="245" t="s">
        <v>152</v>
      </c>
    </row>
    <row r="365" s="13" customFormat="1">
      <c r="A365" s="13"/>
      <c r="B365" s="235"/>
      <c r="C365" s="236"/>
      <c r="D365" s="228" t="s">
        <v>168</v>
      </c>
      <c r="E365" s="237" t="s">
        <v>19</v>
      </c>
      <c r="F365" s="238" t="s">
        <v>1058</v>
      </c>
      <c r="G365" s="236"/>
      <c r="H365" s="239">
        <v>1</v>
      </c>
      <c r="I365" s="240"/>
      <c r="J365" s="236"/>
      <c r="K365" s="236"/>
      <c r="L365" s="241"/>
      <c r="M365" s="242"/>
      <c r="N365" s="243"/>
      <c r="O365" s="243"/>
      <c r="P365" s="243"/>
      <c r="Q365" s="243"/>
      <c r="R365" s="243"/>
      <c r="S365" s="243"/>
      <c r="T365" s="24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5" t="s">
        <v>168</v>
      </c>
      <c r="AU365" s="245" t="s">
        <v>84</v>
      </c>
      <c r="AV365" s="13" t="s">
        <v>84</v>
      </c>
      <c r="AW365" s="13" t="s">
        <v>35</v>
      </c>
      <c r="AX365" s="13" t="s">
        <v>75</v>
      </c>
      <c r="AY365" s="245" t="s">
        <v>152</v>
      </c>
    </row>
    <row r="366" s="16" customFormat="1">
      <c r="A366" s="16"/>
      <c r="B366" s="277"/>
      <c r="C366" s="278"/>
      <c r="D366" s="228" t="s">
        <v>168</v>
      </c>
      <c r="E366" s="279" t="s">
        <v>19</v>
      </c>
      <c r="F366" s="280" t="s">
        <v>646</v>
      </c>
      <c r="G366" s="278"/>
      <c r="H366" s="281">
        <v>10</v>
      </c>
      <c r="I366" s="282"/>
      <c r="J366" s="278"/>
      <c r="K366" s="278"/>
      <c r="L366" s="283"/>
      <c r="M366" s="284"/>
      <c r="N366" s="285"/>
      <c r="O366" s="285"/>
      <c r="P366" s="285"/>
      <c r="Q366" s="285"/>
      <c r="R366" s="285"/>
      <c r="S366" s="285"/>
      <c r="T366" s="28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T366" s="287" t="s">
        <v>168</v>
      </c>
      <c r="AU366" s="287" t="s">
        <v>84</v>
      </c>
      <c r="AV366" s="16" t="s">
        <v>162</v>
      </c>
      <c r="AW366" s="16" t="s">
        <v>35</v>
      </c>
      <c r="AX366" s="16" t="s">
        <v>75</v>
      </c>
      <c r="AY366" s="287" t="s">
        <v>152</v>
      </c>
    </row>
    <row r="367" s="15" customFormat="1">
      <c r="A367" s="15"/>
      <c r="B367" s="256"/>
      <c r="C367" s="257"/>
      <c r="D367" s="228" t="s">
        <v>168</v>
      </c>
      <c r="E367" s="258" t="s">
        <v>19</v>
      </c>
      <c r="F367" s="259" t="s">
        <v>203</v>
      </c>
      <c r="G367" s="257"/>
      <c r="H367" s="260">
        <v>10</v>
      </c>
      <c r="I367" s="261"/>
      <c r="J367" s="257"/>
      <c r="K367" s="257"/>
      <c r="L367" s="262"/>
      <c r="M367" s="263"/>
      <c r="N367" s="264"/>
      <c r="O367" s="264"/>
      <c r="P367" s="264"/>
      <c r="Q367" s="264"/>
      <c r="R367" s="264"/>
      <c r="S367" s="264"/>
      <c r="T367" s="26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6" t="s">
        <v>168</v>
      </c>
      <c r="AU367" s="266" t="s">
        <v>84</v>
      </c>
      <c r="AV367" s="15" t="s">
        <v>161</v>
      </c>
      <c r="AW367" s="15" t="s">
        <v>35</v>
      </c>
      <c r="AX367" s="15" t="s">
        <v>82</v>
      </c>
      <c r="AY367" s="266" t="s">
        <v>152</v>
      </c>
    </row>
    <row r="368" s="2" customFormat="1" ht="24.15" customHeight="1">
      <c r="A368" s="41"/>
      <c r="B368" s="42"/>
      <c r="C368" s="215" t="s">
        <v>328</v>
      </c>
      <c r="D368" s="215" t="s">
        <v>156</v>
      </c>
      <c r="E368" s="216" t="s">
        <v>1059</v>
      </c>
      <c r="F368" s="217" t="s">
        <v>1060</v>
      </c>
      <c r="G368" s="218" t="s">
        <v>1045</v>
      </c>
      <c r="H368" s="219">
        <v>4</v>
      </c>
      <c r="I368" s="220"/>
      <c r="J368" s="221">
        <f>ROUND(I368*H368,2)</f>
        <v>0</v>
      </c>
      <c r="K368" s="217" t="s">
        <v>160</v>
      </c>
      <c r="L368" s="47"/>
      <c r="M368" s="222" t="s">
        <v>19</v>
      </c>
      <c r="N368" s="223" t="s">
        <v>46</v>
      </c>
      <c r="O368" s="87"/>
      <c r="P368" s="224">
        <f>O368*H368</f>
        <v>0</v>
      </c>
      <c r="Q368" s="224">
        <v>0.00031</v>
      </c>
      <c r="R368" s="224">
        <f>Q368*H368</f>
        <v>0.00124</v>
      </c>
      <c r="S368" s="224">
        <v>0</v>
      </c>
      <c r="T368" s="225">
        <f>S368*H368</f>
        <v>0</v>
      </c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R368" s="226" t="s">
        <v>161</v>
      </c>
      <c r="AT368" s="226" t="s">
        <v>156</v>
      </c>
      <c r="AU368" s="226" t="s">
        <v>84</v>
      </c>
      <c r="AY368" s="20" t="s">
        <v>152</v>
      </c>
      <c r="BE368" s="227">
        <f>IF(N368="základní",J368,0)</f>
        <v>0</v>
      </c>
      <c r="BF368" s="227">
        <f>IF(N368="snížená",J368,0)</f>
        <v>0</v>
      </c>
      <c r="BG368" s="227">
        <f>IF(N368="zákl. přenesená",J368,0)</f>
        <v>0</v>
      </c>
      <c r="BH368" s="227">
        <f>IF(N368="sníž. přenesená",J368,0)</f>
        <v>0</v>
      </c>
      <c r="BI368" s="227">
        <f>IF(N368="nulová",J368,0)</f>
        <v>0</v>
      </c>
      <c r="BJ368" s="20" t="s">
        <v>82</v>
      </c>
      <c r="BK368" s="227">
        <f>ROUND(I368*H368,2)</f>
        <v>0</v>
      </c>
      <c r="BL368" s="20" t="s">
        <v>161</v>
      </c>
      <c r="BM368" s="226" t="s">
        <v>1061</v>
      </c>
    </row>
    <row r="369" s="2" customFormat="1">
      <c r="A369" s="41"/>
      <c r="B369" s="42"/>
      <c r="C369" s="43"/>
      <c r="D369" s="228" t="s">
        <v>164</v>
      </c>
      <c r="E369" s="43"/>
      <c r="F369" s="229" t="s">
        <v>1062</v>
      </c>
      <c r="G369" s="43"/>
      <c r="H369" s="43"/>
      <c r="I369" s="230"/>
      <c r="J369" s="43"/>
      <c r="K369" s="43"/>
      <c r="L369" s="47"/>
      <c r="M369" s="231"/>
      <c r="N369" s="232"/>
      <c r="O369" s="87"/>
      <c r="P369" s="87"/>
      <c r="Q369" s="87"/>
      <c r="R369" s="87"/>
      <c r="S369" s="87"/>
      <c r="T369" s="88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T369" s="20" t="s">
        <v>164</v>
      </c>
      <c r="AU369" s="20" t="s">
        <v>84</v>
      </c>
    </row>
    <row r="370" s="2" customFormat="1">
      <c r="A370" s="41"/>
      <c r="B370" s="42"/>
      <c r="C370" s="43"/>
      <c r="D370" s="233" t="s">
        <v>166</v>
      </c>
      <c r="E370" s="43"/>
      <c r="F370" s="234" t="s">
        <v>1063</v>
      </c>
      <c r="G370" s="43"/>
      <c r="H370" s="43"/>
      <c r="I370" s="230"/>
      <c r="J370" s="43"/>
      <c r="K370" s="43"/>
      <c r="L370" s="47"/>
      <c r="M370" s="231"/>
      <c r="N370" s="232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166</v>
      </c>
      <c r="AU370" s="20" t="s">
        <v>84</v>
      </c>
    </row>
    <row r="371" s="14" customFormat="1">
      <c r="A371" s="14"/>
      <c r="B371" s="246"/>
      <c r="C371" s="247"/>
      <c r="D371" s="228" t="s">
        <v>168</v>
      </c>
      <c r="E371" s="248" t="s">
        <v>19</v>
      </c>
      <c r="F371" s="249" t="s">
        <v>936</v>
      </c>
      <c r="G371" s="247"/>
      <c r="H371" s="248" t="s">
        <v>19</v>
      </c>
      <c r="I371" s="250"/>
      <c r="J371" s="247"/>
      <c r="K371" s="247"/>
      <c r="L371" s="251"/>
      <c r="M371" s="252"/>
      <c r="N371" s="253"/>
      <c r="O371" s="253"/>
      <c r="P371" s="253"/>
      <c r="Q371" s="253"/>
      <c r="R371" s="253"/>
      <c r="S371" s="253"/>
      <c r="T371" s="25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5" t="s">
        <v>168</v>
      </c>
      <c r="AU371" s="255" t="s">
        <v>84</v>
      </c>
      <c r="AV371" s="14" t="s">
        <v>82</v>
      </c>
      <c r="AW371" s="14" t="s">
        <v>35</v>
      </c>
      <c r="AX371" s="14" t="s">
        <v>75</v>
      </c>
      <c r="AY371" s="255" t="s">
        <v>152</v>
      </c>
    </row>
    <row r="372" s="13" customFormat="1">
      <c r="A372" s="13"/>
      <c r="B372" s="235"/>
      <c r="C372" s="236"/>
      <c r="D372" s="228" t="s">
        <v>168</v>
      </c>
      <c r="E372" s="237" t="s">
        <v>19</v>
      </c>
      <c r="F372" s="238" t="s">
        <v>1064</v>
      </c>
      <c r="G372" s="236"/>
      <c r="H372" s="239">
        <v>1</v>
      </c>
      <c r="I372" s="240"/>
      <c r="J372" s="236"/>
      <c r="K372" s="236"/>
      <c r="L372" s="241"/>
      <c r="M372" s="242"/>
      <c r="N372" s="243"/>
      <c r="O372" s="243"/>
      <c r="P372" s="243"/>
      <c r="Q372" s="243"/>
      <c r="R372" s="243"/>
      <c r="S372" s="243"/>
      <c r="T372" s="244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5" t="s">
        <v>168</v>
      </c>
      <c r="AU372" s="245" t="s">
        <v>84</v>
      </c>
      <c r="AV372" s="13" t="s">
        <v>84</v>
      </c>
      <c r="AW372" s="13" t="s">
        <v>35</v>
      </c>
      <c r="AX372" s="13" t="s">
        <v>75</v>
      </c>
      <c r="AY372" s="245" t="s">
        <v>152</v>
      </c>
    </row>
    <row r="373" s="14" customFormat="1">
      <c r="A373" s="14"/>
      <c r="B373" s="246"/>
      <c r="C373" s="247"/>
      <c r="D373" s="228" t="s">
        <v>168</v>
      </c>
      <c r="E373" s="248" t="s">
        <v>19</v>
      </c>
      <c r="F373" s="249" t="s">
        <v>938</v>
      </c>
      <c r="G373" s="247"/>
      <c r="H373" s="248" t="s">
        <v>19</v>
      </c>
      <c r="I373" s="250"/>
      <c r="J373" s="247"/>
      <c r="K373" s="247"/>
      <c r="L373" s="251"/>
      <c r="M373" s="252"/>
      <c r="N373" s="253"/>
      <c r="O373" s="253"/>
      <c r="P373" s="253"/>
      <c r="Q373" s="253"/>
      <c r="R373" s="253"/>
      <c r="S373" s="253"/>
      <c r="T373" s="25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5" t="s">
        <v>168</v>
      </c>
      <c r="AU373" s="255" t="s">
        <v>84</v>
      </c>
      <c r="AV373" s="14" t="s">
        <v>82</v>
      </c>
      <c r="AW373" s="14" t="s">
        <v>35</v>
      </c>
      <c r="AX373" s="14" t="s">
        <v>75</v>
      </c>
      <c r="AY373" s="255" t="s">
        <v>152</v>
      </c>
    </row>
    <row r="374" s="13" customFormat="1">
      <c r="A374" s="13"/>
      <c r="B374" s="235"/>
      <c r="C374" s="236"/>
      <c r="D374" s="228" t="s">
        <v>168</v>
      </c>
      <c r="E374" s="237" t="s">
        <v>19</v>
      </c>
      <c r="F374" s="238" t="s">
        <v>1065</v>
      </c>
      <c r="G374" s="236"/>
      <c r="H374" s="239">
        <v>1</v>
      </c>
      <c r="I374" s="240"/>
      <c r="J374" s="236"/>
      <c r="K374" s="236"/>
      <c r="L374" s="241"/>
      <c r="M374" s="242"/>
      <c r="N374" s="243"/>
      <c r="O374" s="243"/>
      <c r="P374" s="243"/>
      <c r="Q374" s="243"/>
      <c r="R374" s="243"/>
      <c r="S374" s="243"/>
      <c r="T374" s="24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5" t="s">
        <v>168</v>
      </c>
      <c r="AU374" s="245" t="s">
        <v>84</v>
      </c>
      <c r="AV374" s="13" t="s">
        <v>84</v>
      </c>
      <c r="AW374" s="13" t="s">
        <v>35</v>
      </c>
      <c r="AX374" s="13" t="s">
        <v>75</v>
      </c>
      <c r="AY374" s="245" t="s">
        <v>152</v>
      </c>
    </row>
    <row r="375" s="13" customFormat="1">
      <c r="A375" s="13"/>
      <c r="B375" s="235"/>
      <c r="C375" s="236"/>
      <c r="D375" s="228" t="s">
        <v>168</v>
      </c>
      <c r="E375" s="237" t="s">
        <v>19</v>
      </c>
      <c r="F375" s="238" t="s">
        <v>1066</v>
      </c>
      <c r="G375" s="236"/>
      <c r="H375" s="239">
        <v>1</v>
      </c>
      <c r="I375" s="240"/>
      <c r="J375" s="236"/>
      <c r="K375" s="236"/>
      <c r="L375" s="241"/>
      <c r="M375" s="242"/>
      <c r="N375" s="243"/>
      <c r="O375" s="243"/>
      <c r="P375" s="243"/>
      <c r="Q375" s="243"/>
      <c r="R375" s="243"/>
      <c r="S375" s="243"/>
      <c r="T375" s="24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5" t="s">
        <v>168</v>
      </c>
      <c r="AU375" s="245" t="s">
        <v>84</v>
      </c>
      <c r="AV375" s="13" t="s">
        <v>84</v>
      </c>
      <c r="AW375" s="13" t="s">
        <v>35</v>
      </c>
      <c r="AX375" s="13" t="s">
        <v>75</v>
      </c>
      <c r="AY375" s="245" t="s">
        <v>152</v>
      </c>
    </row>
    <row r="376" s="13" customFormat="1">
      <c r="A376" s="13"/>
      <c r="B376" s="235"/>
      <c r="C376" s="236"/>
      <c r="D376" s="228" t="s">
        <v>168</v>
      </c>
      <c r="E376" s="237" t="s">
        <v>19</v>
      </c>
      <c r="F376" s="238" t="s">
        <v>1067</v>
      </c>
      <c r="G376" s="236"/>
      <c r="H376" s="239">
        <v>1</v>
      </c>
      <c r="I376" s="240"/>
      <c r="J376" s="236"/>
      <c r="K376" s="236"/>
      <c r="L376" s="241"/>
      <c r="M376" s="242"/>
      <c r="N376" s="243"/>
      <c r="O376" s="243"/>
      <c r="P376" s="243"/>
      <c r="Q376" s="243"/>
      <c r="R376" s="243"/>
      <c r="S376" s="243"/>
      <c r="T376" s="24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5" t="s">
        <v>168</v>
      </c>
      <c r="AU376" s="245" t="s">
        <v>84</v>
      </c>
      <c r="AV376" s="13" t="s">
        <v>84</v>
      </c>
      <c r="AW376" s="13" t="s">
        <v>35</v>
      </c>
      <c r="AX376" s="13" t="s">
        <v>75</v>
      </c>
      <c r="AY376" s="245" t="s">
        <v>152</v>
      </c>
    </row>
    <row r="377" s="16" customFormat="1">
      <c r="A377" s="16"/>
      <c r="B377" s="277"/>
      <c r="C377" s="278"/>
      <c r="D377" s="228" t="s">
        <v>168</v>
      </c>
      <c r="E377" s="279" t="s">
        <v>19</v>
      </c>
      <c r="F377" s="280" t="s">
        <v>646</v>
      </c>
      <c r="G377" s="278"/>
      <c r="H377" s="281">
        <v>4</v>
      </c>
      <c r="I377" s="282"/>
      <c r="J377" s="278"/>
      <c r="K377" s="278"/>
      <c r="L377" s="283"/>
      <c r="M377" s="284"/>
      <c r="N377" s="285"/>
      <c r="O377" s="285"/>
      <c r="P377" s="285"/>
      <c r="Q377" s="285"/>
      <c r="R377" s="285"/>
      <c r="S377" s="285"/>
      <c r="T377" s="28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T377" s="287" t="s">
        <v>168</v>
      </c>
      <c r="AU377" s="287" t="s">
        <v>84</v>
      </c>
      <c r="AV377" s="16" t="s">
        <v>162</v>
      </c>
      <c r="AW377" s="16" t="s">
        <v>35</v>
      </c>
      <c r="AX377" s="16" t="s">
        <v>75</v>
      </c>
      <c r="AY377" s="287" t="s">
        <v>152</v>
      </c>
    </row>
    <row r="378" s="15" customFormat="1">
      <c r="A378" s="15"/>
      <c r="B378" s="256"/>
      <c r="C378" s="257"/>
      <c r="D378" s="228" t="s">
        <v>168</v>
      </c>
      <c r="E378" s="258" t="s">
        <v>19</v>
      </c>
      <c r="F378" s="259" t="s">
        <v>203</v>
      </c>
      <c r="G378" s="257"/>
      <c r="H378" s="260">
        <v>4</v>
      </c>
      <c r="I378" s="261"/>
      <c r="J378" s="257"/>
      <c r="K378" s="257"/>
      <c r="L378" s="262"/>
      <c r="M378" s="263"/>
      <c r="N378" s="264"/>
      <c r="O378" s="264"/>
      <c r="P378" s="264"/>
      <c r="Q378" s="264"/>
      <c r="R378" s="264"/>
      <c r="S378" s="264"/>
      <c r="T378" s="26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66" t="s">
        <v>168</v>
      </c>
      <c r="AU378" s="266" t="s">
        <v>84</v>
      </c>
      <c r="AV378" s="15" t="s">
        <v>161</v>
      </c>
      <c r="AW378" s="15" t="s">
        <v>35</v>
      </c>
      <c r="AX378" s="15" t="s">
        <v>82</v>
      </c>
      <c r="AY378" s="266" t="s">
        <v>152</v>
      </c>
    </row>
    <row r="379" s="2" customFormat="1" ht="24.15" customHeight="1">
      <c r="A379" s="41"/>
      <c r="B379" s="42"/>
      <c r="C379" s="215" t="s">
        <v>335</v>
      </c>
      <c r="D379" s="215" t="s">
        <v>156</v>
      </c>
      <c r="E379" s="216" t="s">
        <v>1068</v>
      </c>
      <c r="F379" s="217" t="s">
        <v>1069</v>
      </c>
      <c r="G379" s="218" t="s">
        <v>359</v>
      </c>
      <c r="H379" s="219">
        <v>2</v>
      </c>
      <c r="I379" s="220"/>
      <c r="J379" s="221">
        <f>ROUND(I379*H379,2)</f>
        <v>0</v>
      </c>
      <c r="K379" s="217" t="s">
        <v>160</v>
      </c>
      <c r="L379" s="47"/>
      <c r="M379" s="222" t="s">
        <v>19</v>
      </c>
      <c r="N379" s="223" t="s">
        <v>46</v>
      </c>
      <c r="O379" s="87"/>
      <c r="P379" s="224">
        <f>O379*H379</f>
        <v>0</v>
      </c>
      <c r="Q379" s="224">
        <v>0</v>
      </c>
      <c r="R379" s="224">
        <f>Q379*H379</f>
        <v>0</v>
      </c>
      <c r="S379" s="224">
        <v>0.050000000000000003</v>
      </c>
      <c r="T379" s="225">
        <f>S379*H379</f>
        <v>0.10000000000000001</v>
      </c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R379" s="226" t="s">
        <v>161</v>
      </c>
      <c r="AT379" s="226" t="s">
        <v>156</v>
      </c>
      <c r="AU379" s="226" t="s">
        <v>84</v>
      </c>
      <c r="AY379" s="20" t="s">
        <v>152</v>
      </c>
      <c r="BE379" s="227">
        <f>IF(N379="základní",J379,0)</f>
        <v>0</v>
      </c>
      <c r="BF379" s="227">
        <f>IF(N379="snížená",J379,0)</f>
        <v>0</v>
      </c>
      <c r="BG379" s="227">
        <f>IF(N379="zákl. přenesená",J379,0)</f>
        <v>0</v>
      </c>
      <c r="BH379" s="227">
        <f>IF(N379="sníž. přenesená",J379,0)</f>
        <v>0</v>
      </c>
      <c r="BI379" s="227">
        <f>IF(N379="nulová",J379,0)</f>
        <v>0</v>
      </c>
      <c r="BJ379" s="20" t="s">
        <v>82</v>
      </c>
      <c r="BK379" s="227">
        <f>ROUND(I379*H379,2)</f>
        <v>0</v>
      </c>
      <c r="BL379" s="20" t="s">
        <v>161</v>
      </c>
      <c r="BM379" s="226" t="s">
        <v>1070</v>
      </c>
    </row>
    <row r="380" s="2" customFormat="1">
      <c r="A380" s="41"/>
      <c r="B380" s="42"/>
      <c r="C380" s="43"/>
      <c r="D380" s="228" t="s">
        <v>164</v>
      </c>
      <c r="E380" s="43"/>
      <c r="F380" s="229" t="s">
        <v>1071</v>
      </c>
      <c r="G380" s="43"/>
      <c r="H380" s="43"/>
      <c r="I380" s="230"/>
      <c r="J380" s="43"/>
      <c r="K380" s="43"/>
      <c r="L380" s="47"/>
      <c r="M380" s="231"/>
      <c r="N380" s="232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20" t="s">
        <v>164</v>
      </c>
      <c r="AU380" s="20" t="s">
        <v>84</v>
      </c>
    </row>
    <row r="381" s="2" customFormat="1">
      <c r="A381" s="41"/>
      <c r="B381" s="42"/>
      <c r="C381" s="43"/>
      <c r="D381" s="233" t="s">
        <v>166</v>
      </c>
      <c r="E381" s="43"/>
      <c r="F381" s="234" t="s">
        <v>1072</v>
      </c>
      <c r="G381" s="43"/>
      <c r="H381" s="43"/>
      <c r="I381" s="230"/>
      <c r="J381" s="43"/>
      <c r="K381" s="43"/>
      <c r="L381" s="47"/>
      <c r="M381" s="231"/>
      <c r="N381" s="232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166</v>
      </c>
      <c r="AU381" s="20" t="s">
        <v>84</v>
      </c>
    </row>
    <row r="382" s="13" customFormat="1">
      <c r="A382" s="13"/>
      <c r="B382" s="235"/>
      <c r="C382" s="236"/>
      <c r="D382" s="228" t="s">
        <v>168</v>
      </c>
      <c r="E382" s="237" t="s">
        <v>19</v>
      </c>
      <c r="F382" s="238" t="s">
        <v>1073</v>
      </c>
      <c r="G382" s="236"/>
      <c r="H382" s="239">
        <v>1</v>
      </c>
      <c r="I382" s="240"/>
      <c r="J382" s="236"/>
      <c r="K382" s="236"/>
      <c r="L382" s="241"/>
      <c r="M382" s="242"/>
      <c r="N382" s="243"/>
      <c r="O382" s="243"/>
      <c r="P382" s="243"/>
      <c r="Q382" s="243"/>
      <c r="R382" s="243"/>
      <c r="S382" s="243"/>
      <c r="T382" s="24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5" t="s">
        <v>168</v>
      </c>
      <c r="AU382" s="245" t="s">
        <v>84</v>
      </c>
      <c r="AV382" s="13" t="s">
        <v>84</v>
      </c>
      <c r="AW382" s="13" t="s">
        <v>35</v>
      </c>
      <c r="AX382" s="13" t="s">
        <v>75</v>
      </c>
      <c r="AY382" s="245" t="s">
        <v>152</v>
      </c>
    </row>
    <row r="383" s="13" customFormat="1">
      <c r="A383" s="13"/>
      <c r="B383" s="235"/>
      <c r="C383" s="236"/>
      <c r="D383" s="228" t="s">
        <v>168</v>
      </c>
      <c r="E383" s="237" t="s">
        <v>19</v>
      </c>
      <c r="F383" s="238" t="s">
        <v>1074</v>
      </c>
      <c r="G383" s="236"/>
      <c r="H383" s="239">
        <v>1</v>
      </c>
      <c r="I383" s="240"/>
      <c r="J383" s="236"/>
      <c r="K383" s="236"/>
      <c r="L383" s="241"/>
      <c r="M383" s="242"/>
      <c r="N383" s="243"/>
      <c r="O383" s="243"/>
      <c r="P383" s="243"/>
      <c r="Q383" s="243"/>
      <c r="R383" s="243"/>
      <c r="S383" s="243"/>
      <c r="T383" s="24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5" t="s">
        <v>168</v>
      </c>
      <c r="AU383" s="245" t="s">
        <v>84</v>
      </c>
      <c r="AV383" s="13" t="s">
        <v>84</v>
      </c>
      <c r="AW383" s="13" t="s">
        <v>35</v>
      </c>
      <c r="AX383" s="13" t="s">
        <v>75</v>
      </c>
      <c r="AY383" s="245" t="s">
        <v>152</v>
      </c>
    </row>
    <row r="384" s="15" customFormat="1">
      <c r="A384" s="15"/>
      <c r="B384" s="256"/>
      <c r="C384" s="257"/>
      <c r="D384" s="228" t="s">
        <v>168</v>
      </c>
      <c r="E384" s="258" t="s">
        <v>19</v>
      </c>
      <c r="F384" s="259" t="s">
        <v>203</v>
      </c>
      <c r="G384" s="257"/>
      <c r="H384" s="260">
        <v>2</v>
      </c>
      <c r="I384" s="261"/>
      <c r="J384" s="257"/>
      <c r="K384" s="257"/>
      <c r="L384" s="262"/>
      <c r="M384" s="263"/>
      <c r="N384" s="264"/>
      <c r="O384" s="264"/>
      <c r="P384" s="264"/>
      <c r="Q384" s="264"/>
      <c r="R384" s="264"/>
      <c r="S384" s="264"/>
      <c r="T384" s="26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6" t="s">
        <v>168</v>
      </c>
      <c r="AU384" s="266" t="s">
        <v>84</v>
      </c>
      <c r="AV384" s="15" t="s">
        <v>161</v>
      </c>
      <c r="AW384" s="15" t="s">
        <v>35</v>
      </c>
      <c r="AX384" s="15" t="s">
        <v>82</v>
      </c>
      <c r="AY384" s="266" t="s">
        <v>152</v>
      </c>
    </row>
    <row r="385" s="2" customFormat="1" ht="16.5" customHeight="1">
      <c r="A385" s="41"/>
      <c r="B385" s="42"/>
      <c r="C385" s="215" t="s">
        <v>341</v>
      </c>
      <c r="D385" s="215" t="s">
        <v>156</v>
      </c>
      <c r="E385" s="216" t="s">
        <v>1075</v>
      </c>
      <c r="F385" s="217" t="s">
        <v>1076</v>
      </c>
      <c r="G385" s="218" t="s">
        <v>172</v>
      </c>
      <c r="H385" s="219">
        <v>-0.10000000000000001</v>
      </c>
      <c r="I385" s="220"/>
      <c r="J385" s="221">
        <f>ROUND(I385*H385,2)</f>
        <v>0</v>
      </c>
      <c r="K385" s="217" t="s">
        <v>19</v>
      </c>
      <c r="L385" s="47"/>
      <c r="M385" s="222" t="s">
        <v>19</v>
      </c>
      <c r="N385" s="223" t="s">
        <v>46</v>
      </c>
      <c r="O385" s="87"/>
      <c r="P385" s="224">
        <f>O385*H385</f>
        <v>0</v>
      </c>
      <c r="Q385" s="224">
        <v>0</v>
      </c>
      <c r="R385" s="224">
        <f>Q385*H385</f>
        <v>0</v>
      </c>
      <c r="S385" s="224">
        <v>0</v>
      </c>
      <c r="T385" s="225">
        <f>S385*H385</f>
        <v>0</v>
      </c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R385" s="226" t="s">
        <v>161</v>
      </c>
      <c r="AT385" s="226" t="s">
        <v>156</v>
      </c>
      <c r="AU385" s="226" t="s">
        <v>84</v>
      </c>
      <c r="AY385" s="20" t="s">
        <v>152</v>
      </c>
      <c r="BE385" s="227">
        <f>IF(N385="základní",J385,0)</f>
        <v>0</v>
      </c>
      <c r="BF385" s="227">
        <f>IF(N385="snížená",J385,0)</f>
        <v>0</v>
      </c>
      <c r="BG385" s="227">
        <f>IF(N385="zákl. přenesená",J385,0)</f>
        <v>0</v>
      </c>
      <c r="BH385" s="227">
        <f>IF(N385="sníž. přenesená",J385,0)</f>
        <v>0</v>
      </c>
      <c r="BI385" s="227">
        <f>IF(N385="nulová",J385,0)</f>
        <v>0</v>
      </c>
      <c r="BJ385" s="20" t="s">
        <v>82</v>
      </c>
      <c r="BK385" s="227">
        <f>ROUND(I385*H385,2)</f>
        <v>0</v>
      </c>
      <c r="BL385" s="20" t="s">
        <v>161</v>
      </c>
      <c r="BM385" s="226" t="s">
        <v>1077</v>
      </c>
    </row>
    <row r="386" s="2" customFormat="1">
      <c r="A386" s="41"/>
      <c r="B386" s="42"/>
      <c r="C386" s="43"/>
      <c r="D386" s="228" t="s">
        <v>164</v>
      </c>
      <c r="E386" s="43"/>
      <c r="F386" s="229" t="s">
        <v>1076</v>
      </c>
      <c r="G386" s="43"/>
      <c r="H386" s="43"/>
      <c r="I386" s="230"/>
      <c r="J386" s="43"/>
      <c r="K386" s="43"/>
      <c r="L386" s="47"/>
      <c r="M386" s="231"/>
      <c r="N386" s="232"/>
      <c r="O386" s="87"/>
      <c r="P386" s="87"/>
      <c r="Q386" s="87"/>
      <c r="R386" s="87"/>
      <c r="S386" s="87"/>
      <c r="T386" s="88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T386" s="20" t="s">
        <v>164</v>
      </c>
      <c r="AU386" s="20" t="s">
        <v>84</v>
      </c>
    </row>
    <row r="387" s="13" customFormat="1">
      <c r="A387" s="13"/>
      <c r="B387" s="235"/>
      <c r="C387" s="236"/>
      <c r="D387" s="228" t="s">
        <v>168</v>
      </c>
      <c r="E387" s="236"/>
      <c r="F387" s="238" t="s">
        <v>1078</v>
      </c>
      <c r="G387" s="236"/>
      <c r="H387" s="239">
        <v>-0.10000000000000001</v>
      </c>
      <c r="I387" s="240"/>
      <c r="J387" s="236"/>
      <c r="K387" s="236"/>
      <c r="L387" s="241"/>
      <c r="M387" s="242"/>
      <c r="N387" s="243"/>
      <c r="O387" s="243"/>
      <c r="P387" s="243"/>
      <c r="Q387" s="243"/>
      <c r="R387" s="243"/>
      <c r="S387" s="243"/>
      <c r="T387" s="244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5" t="s">
        <v>168</v>
      </c>
      <c r="AU387" s="245" t="s">
        <v>84</v>
      </c>
      <c r="AV387" s="13" t="s">
        <v>84</v>
      </c>
      <c r="AW387" s="13" t="s">
        <v>4</v>
      </c>
      <c r="AX387" s="13" t="s">
        <v>82</v>
      </c>
      <c r="AY387" s="245" t="s">
        <v>152</v>
      </c>
    </row>
    <row r="388" s="12" customFormat="1" ht="20.88" customHeight="1">
      <c r="A388" s="12"/>
      <c r="B388" s="199"/>
      <c r="C388" s="200"/>
      <c r="D388" s="201" t="s">
        <v>74</v>
      </c>
      <c r="E388" s="213" t="s">
        <v>721</v>
      </c>
      <c r="F388" s="213" t="s">
        <v>1079</v>
      </c>
      <c r="G388" s="200"/>
      <c r="H388" s="200"/>
      <c r="I388" s="203"/>
      <c r="J388" s="214">
        <f>BK388</f>
        <v>0</v>
      </c>
      <c r="K388" s="200"/>
      <c r="L388" s="205"/>
      <c r="M388" s="206"/>
      <c r="N388" s="207"/>
      <c r="O388" s="207"/>
      <c r="P388" s="208">
        <f>SUM(P389:P463)</f>
        <v>0</v>
      </c>
      <c r="Q388" s="207"/>
      <c r="R388" s="208">
        <f>SUM(R389:R463)</f>
        <v>1.7085311899999998</v>
      </c>
      <c r="S388" s="207"/>
      <c r="T388" s="209">
        <f>SUM(T389:T463)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10" t="s">
        <v>82</v>
      </c>
      <c r="AT388" s="211" t="s">
        <v>74</v>
      </c>
      <c r="AU388" s="211" t="s">
        <v>84</v>
      </c>
      <c r="AY388" s="210" t="s">
        <v>152</v>
      </c>
      <c r="BK388" s="212">
        <f>SUM(BK389:BK463)</f>
        <v>0</v>
      </c>
    </row>
    <row r="389" s="2" customFormat="1" ht="24.15" customHeight="1">
      <c r="A389" s="41"/>
      <c r="B389" s="42"/>
      <c r="C389" s="215" t="s">
        <v>348</v>
      </c>
      <c r="D389" s="215" t="s">
        <v>156</v>
      </c>
      <c r="E389" s="216" t="s">
        <v>1080</v>
      </c>
      <c r="F389" s="217" t="s">
        <v>1081</v>
      </c>
      <c r="G389" s="218" t="s">
        <v>215</v>
      </c>
      <c r="H389" s="219">
        <v>18.57</v>
      </c>
      <c r="I389" s="220"/>
      <c r="J389" s="221">
        <f>ROUND(I389*H389,2)</f>
        <v>0</v>
      </c>
      <c r="K389" s="217" t="s">
        <v>160</v>
      </c>
      <c r="L389" s="47"/>
      <c r="M389" s="222" t="s">
        <v>19</v>
      </c>
      <c r="N389" s="223" t="s">
        <v>46</v>
      </c>
      <c r="O389" s="87"/>
      <c r="P389" s="224">
        <f>O389*H389</f>
        <v>0</v>
      </c>
      <c r="Q389" s="224">
        <v>1.0000000000000001E-05</v>
      </c>
      <c r="R389" s="224">
        <f>Q389*H389</f>
        <v>0.00018570000000000001</v>
      </c>
      <c r="S389" s="224">
        <v>0</v>
      </c>
      <c r="T389" s="225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26" t="s">
        <v>161</v>
      </c>
      <c r="AT389" s="226" t="s">
        <v>156</v>
      </c>
      <c r="AU389" s="226" t="s">
        <v>162</v>
      </c>
      <c r="AY389" s="20" t="s">
        <v>152</v>
      </c>
      <c r="BE389" s="227">
        <f>IF(N389="základní",J389,0)</f>
        <v>0</v>
      </c>
      <c r="BF389" s="227">
        <f>IF(N389="snížená",J389,0)</f>
        <v>0</v>
      </c>
      <c r="BG389" s="227">
        <f>IF(N389="zákl. přenesená",J389,0)</f>
        <v>0</v>
      </c>
      <c r="BH389" s="227">
        <f>IF(N389="sníž. přenesená",J389,0)</f>
        <v>0</v>
      </c>
      <c r="BI389" s="227">
        <f>IF(N389="nulová",J389,0)</f>
        <v>0</v>
      </c>
      <c r="BJ389" s="20" t="s">
        <v>82</v>
      </c>
      <c r="BK389" s="227">
        <f>ROUND(I389*H389,2)</f>
        <v>0</v>
      </c>
      <c r="BL389" s="20" t="s">
        <v>161</v>
      </c>
      <c r="BM389" s="226" t="s">
        <v>1082</v>
      </c>
    </row>
    <row r="390" s="2" customFormat="1">
      <c r="A390" s="41"/>
      <c r="B390" s="42"/>
      <c r="C390" s="43"/>
      <c r="D390" s="228" t="s">
        <v>164</v>
      </c>
      <c r="E390" s="43"/>
      <c r="F390" s="229" t="s">
        <v>1083</v>
      </c>
      <c r="G390" s="43"/>
      <c r="H390" s="43"/>
      <c r="I390" s="230"/>
      <c r="J390" s="43"/>
      <c r="K390" s="43"/>
      <c r="L390" s="47"/>
      <c r="M390" s="231"/>
      <c r="N390" s="232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164</v>
      </c>
      <c r="AU390" s="20" t="s">
        <v>162</v>
      </c>
    </row>
    <row r="391" s="2" customFormat="1">
      <c r="A391" s="41"/>
      <c r="B391" s="42"/>
      <c r="C391" s="43"/>
      <c r="D391" s="233" t="s">
        <v>166</v>
      </c>
      <c r="E391" s="43"/>
      <c r="F391" s="234" t="s">
        <v>1084</v>
      </c>
      <c r="G391" s="43"/>
      <c r="H391" s="43"/>
      <c r="I391" s="230"/>
      <c r="J391" s="43"/>
      <c r="K391" s="43"/>
      <c r="L391" s="47"/>
      <c r="M391" s="231"/>
      <c r="N391" s="232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166</v>
      </c>
      <c r="AU391" s="20" t="s">
        <v>162</v>
      </c>
    </row>
    <row r="392" s="15" customFormat="1">
      <c r="A392" s="15"/>
      <c r="B392" s="256"/>
      <c r="C392" s="257"/>
      <c r="D392" s="228" t="s">
        <v>168</v>
      </c>
      <c r="E392" s="258" t="s">
        <v>19</v>
      </c>
      <c r="F392" s="259" t="s">
        <v>203</v>
      </c>
      <c r="G392" s="257"/>
      <c r="H392" s="260">
        <v>18.57</v>
      </c>
      <c r="I392" s="261"/>
      <c r="J392" s="257"/>
      <c r="K392" s="257"/>
      <c r="L392" s="262"/>
      <c r="M392" s="263"/>
      <c r="N392" s="264"/>
      <c r="O392" s="264"/>
      <c r="P392" s="264"/>
      <c r="Q392" s="264"/>
      <c r="R392" s="264"/>
      <c r="S392" s="264"/>
      <c r="T392" s="26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6" t="s">
        <v>168</v>
      </c>
      <c r="AU392" s="266" t="s">
        <v>162</v>
      </c>
      <c r="AV392" s="15" t="s">
        <v>161</v>
      </c>
      <c r="AW392" s="15" t="s">
        <v>35</v>
      </c>
      <c r="AX392" s="15" t="s">
        <v>75</v>
      </c>
      <c r="AY392" s="266" t="s">
        <v>152</v>
      </c>
    </row>
    <row r="393" s="2" customFormat="1" ht="24.15" customHeight="1">
      <c r="A393" s="41"/>
      <c r="B393" s="42"/>
      <c r="C393" s="267" t="s">
        <v>356</v>
      </c>
      <c r="D393" s="267" t="s">
        <v>439</v>
      </c>
      <c r="E393" s="268" t="s">
        <v>1085</v>
      </c>
      <c r="F393" s="269" t="s">
        <v>1086</v>
      </c>
      <c r="G393" s="270" t="s">
        <v>215</v>
      </c>
      <c r="H393" s="271">
        <v>18.848600000000001</v>
      </c>
      <c r="I393" s="272"/>
      <c r="J393" s="273">
        <f>ROUND(I393*H393,2)</f>
        <v>0</v>
      </c>
      <c r="K393" s="269" t="s">
        <v>160</v>
      </c>
      <c r="L393" s="274"/>
      <c r="M393" s="275" t="s">
        <v>19</v>
      </c>
      <c r="N393" s="276" t="s">
        <v>46</v>
      </c>
      <c r="O393" s="87"/>
      <c r="P393" s="224">
        <f>O393*H393</f>
        <v>0</v>
      </c>
      <c r="Q393" s="224">
        <v>0.00365</v>
      </c>
      <c r="R393" s="224">
        <f>Q393*H393</f>
        <v>0.06879739</v>
      </c>
      <c r="S393" s="224">
        <v>0</v>
      </c>
      <c r="T393" s="225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26" t="s">
        <v>212</v>
      </c>
      <c r="AT393" s="226" t="s">
        <v>439</v>
      </c>
      <c r="AU393" s="226" t="s">
        <v>162</v>
      </c>
      <c r="AY393" s="20" t="s">
        <v>152</v>
      </c>
      <c r="BE393" s="227">
        <f>IF(N393="základní",J393,0)</f>
        <v>0</v>
      </c>
      <c r="BF393" s="227">
        <f>IF(N393="snížená",J393,0)</f>
        <v>0</v>
      </c>
      <c r="BG393" s="227">
        <f>IF(N393="zákl. přenesená",J393,0)</f>
        <v>0</v>
      </c>
      <c r="BH393" s="227">
        <f>IF(N393="sníž. přenesená",J393,0)</f>
        <v>0</v>
      </c>
      <c r="BI393" s="227">
        <f>IF(N393="nulová",J393,0)</f>
        <v>0</v>
      </c>
      <c r="BJ393" s="20" t="s">
        <v>82</v>
      </c>
      <c r="BK393" s="227">
        <f>ROUND(I393*H393,2)</f>
        <v>0</v>
      </c>
      <c r="BL393" s="20" t="s">
        <v>161</v>
      </c>
      <c r="BM393" s="226" t="s">
        <v>1087</v>
      </c>
    </row>
    <row r="394" s="2" customFormat="1">
      <c r="A394" s="41"/>
      <c r="B394" s="42"/>
      <c r="C394" s="43"/>
      <c r="D394" s="228" t="s">
        <v>164</v>
      </c>
      <c r="E394" s="43"/>
      <c r="F394" s="229" t="s">
        <v>1086</v>
      </c>
      <c r="G394" s="43"/>
      <c r="H394" s="43"/>
      <c r="I394" s="230"/>
      <c r="J394" s="43"/>
      <c r="K394" s="43"/>
      <c r="L394" s="47"/>
      <c r="M394" s="231"/>
      <c r="N394" s="232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164</v>
      </c>
      <c r="AU394" s="20" t="s">
        <v>162</v>
      </c>
    </row>
    <row r="395" s="13" customFormat="1">
      <c r="A395" s="13"/>
      <c r="B395" s="235"/>
      <c r="C395" s="236"/>
      <c r="D395" s="228" t="s">
        <v>168</v>
      </c>
      <c r="E395" s="236"/>
      <c r="F395" s="238" t="s">
        <v>1088</v>
      </c>
      <c r="G395" s="236"/>
      <c r="H395" s="239">
        <v>18.848600000000001</v>
      </c>
      <c r="I395" s="240"/>
      <c r="J395" s="236"/>
      <c r="K395" s="236"/>
      <c r="L395" s="241"/>
      <c r="M395" s="242"/>
      <c r="N395" s="243"/>
      <c r="O395" s="243"/>
      <c r="P395" s="243"/>
      <c r="Q395" s="243"/>
      <c r="R395" s="243"/>
      <c r="S395" s="243"/>
      <c r="T395" s="244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5" t="s">
        <v>168</v>
      </c>
      <c r="AU395" s="245" t="s">
        <v>162</v>
      </c>
      <c r="AV395" s="13" t="s">
        <v>84</v>
      </c>
      <c r="AW395" s="13" t="s">
        <v>4</v>
      </c>
      <c r="AX395" s="13" t="s">
        <v>82</v>
      </c>
      <c r="AY395" s="245" t="s">
        <v>152</v>
      </c>
    </row>
    <row r="396" s="2" customFormat="1" ht="24.15" customHeight="1">
      <c r="A396" s="41"/>
      <c r="B396" s="42"/>
      <c r="C396" s="215" t="s">
        <v>365</v>
      </c>
      <c r="D396" s="215" t="s">
        <v>156</v>
      </c>
      <c r="E396" s="216" t="s">
        <v>1089</v>
      </c>
      <c r="F396" s="217" t="s">
        <v>1090</v>
      </c>
      <c r="G396" s="218" t="s">
        <v>215</v>
      </c>
      <c r="H396" s="219">
        <v>104.36</v>
      </c>
      <c r="I396" s="220"/>
      <c r="J396" s="221">
        <f>ROUND(I396*H396,2)</f>
        <v>0</v>
      </c>
      <c r="K396" s="217" t="s">
        <v>160</v>
      </c>
      <c r="L396" s="47"/>
      <c r="M396" s="222" t="s">
        <v>19</v>
      </c>
      <c r="N396" s="223" t="s">
        <v>46</v>
      </c>
      <c r="O396" s="87"/>
      <c r="P396" s="224">
        <f>O396*H396</f>
        <v>0</v>
      </c>
      <c r="Q396" s="224">
        <v>2.0000000000000002E-05</v>
      </c>
      <c r="R396" s="224">
        <f>Q396*H396</f>
        <v>0.0020872</v>
      </c>
      <c r="S396" s="224">
        <v>0</v>
      </c>
      <c r="T396" s="225">
        <f>S396*H396</f>
        <v>0</v>
      </c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R396" s="226" t="s">
        <v>161</v>
      </c>
      <c r="AT396" s="226" t="s">
        <v>156</v>
      </c>
      <c r="AU396" s="226" t="s">
        <v>162</v>
      </c>
      <c r="AY396" s="20" t="s">
        <v>152</v>
      </c>
      <c r="BE396" s="227">
        <f>IF(N396="základní",J396,0)</f>
        <v>0</v>
      </c>
      <c r="BF396" s="227">
        <f>IF(N396="snížená",J396,0)</f>
        <v>0</v>
      </c>
      <c r="BG396" s="227">
        <f>IF(N396="zákl. přenesená",J396,0)</f>
        <v>0</v>
      </c>
      <c r="BH396" s="227">
        <f>IF(N396="sníž. přenesená",J396,0)</f>
        <v>0</v>
      </c>
      <c r="BI396" s="227">
        <f>IF(N396="nulová",J396,0)</f>
        <v>0</v>
      </c>
      <c r="BJ396" s="20" t="s">
        <v>82</v>
      </c>
      <c r="BK396" s="227">
        <f>ROUND(I396*H396,2)</f>
        <v>0</v>
      </c>
      <c r="BL396" s="20" t="s">
        <v>161</v>
      </c>
      <c r="BM396" s="226" t="s">
        <v>1091</v>
      </c>
    </row>
    <row r="397" s="2" customFormat="1">
      <c r="A397" s="41"/>
      <c r="B397" s="42"/>
      <c r="C397" s="43"/>
      <c r="D397" s="228" t="s">
        <v>164</v>
      </c>
      <c r="E397" s="43"/>
      <c r="F397" s="229" t="s">
        <v>1092</v>
      </c>
      <c r="G397" s="43"/>
      <c r="H397" s="43"/>
      <c r="I397" s="230"/>
      <c r="J397" s="43"/>
      <c r="K397" s="43"/>
      <c r="L397" s="47"/>
      <c r="M397" s="231"/>
      <c r="N397" s="232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164</v>
      </c>
      <c r="AU397" s="20" t="s">
        <v>162</v>
      </c>
    </row>
    <row r="398" s="2" customFormat="1">
      <c r="A398" s="41"/>
      <c r="B398" s="42"/>
      <c r="C398" s="43"/>
      <c r="D398" s="233" t="s">
        <v>166</v>
      </c>
      <c r="E398" s="43"/>
      <c r="F398" s="234" t="s">
        <v>1093</v>
      </c>
      <c r="G398" s="43"/>
      <c r="H398" s="43"/>
      <c r="I398" s="230"/>
      <c r="J398" s="43"/>
      <c r="K398" s="43"/>
      <c r="L398" s="47"/>
      <c r="M398" s="231"/>
      <c r="N398" s="232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166</v>
      </c>
      <c r="AU398" s="20" t="s">
        <v>162</v>
      </c>
    </row>
    <row r="399" s="14" customFormat="1">
      <c r="A399" s="14"/>
      <c r="B399" s="246"/>
      <c r="C399" s="247"/>
      <c r="D399" s="228" t="s">
        <v>168</v>
      </c>
      <c r="E399" s="248" t="s">
        <v>19</v>
      </c>
      <c r="F399" s="249" t="s">
        <v>938</v>
      </c>
      <c r="G399" s="247"/>
      <c r="H399" s="248" t="s">
        <v>19</v>
      </c>
      <c r="I399" s="250"/>
      <c r="J399" s="247"/>
      <c r="K399" s="247"/>
      <c r="L399" s="251"/>
      <c r="M399" s="252"/>
      <c r="N399" s="253"/>
      <c r="O399" s="253"/>
      <c r="P399" s="253"/>
      <c r="Q399" s="253"/>
      <c r="R399" s="253"/>
      <c r="S399" s="253"/>
      <c r="T399" s="25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5" t="s">
        <v>168</v>
      </c>
      <c r="AU399" s="255" t="s">
        <v>162</v>
      </c>
      <c r="AV399" s="14" t="s">
        <v>82</v>
      </c>
      <c r="AW399" s="14" t="s">
        <v>35</v>
      </c>
      <c r="AX399" s="14" t="s">
        <v>75</v>
      </c>
      <c r="AY399" s="255" t="s">
        <v>152</v>
      </c>
    </row>
    <row r="400" s="13" customFormat="1">
      <c r="A400" s="13"/>
      <c r="B400" s="235"/>
      <c r="C400" s="236"/>
      <c r="D400" s="228" t="s">
        <v>168</v>
      </c>
      <c r="E400" s="237" t="s">
        <v>19</v>
      </c>
      <c r="F400" s="238" t="s">
        <v>849</v>
      </c>
      <c r="G400" s="236"/>
      <c r="H400" s="239">
        <v>39.289999999999999</v>
      </c>
      <c r="I400" s="240"/>
      <c r="J400" s="236"/>
      <c r="K400" s="236"/>
      <c r="L400" s="241"/>
      <c r="M400" s="242"/>
      <c r="N400" s="243"/>
      <c r="O400" s="243"/>
      <c r="P400" s="243"/>
      <c r="Q400" s="243"/>
      <c r="R400" s="243"/>
      <c r="S400" s="243"/>
      <c r="T400" s="244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5" t="s">
        <v>168</v>
      </c>
      <c r="AU400" s="245" t="s">
        <v>162</v>
      </c>
      <c r="AV400" s="13" t="s">
        <v>84</v>
      </c>
      <c r="AW400" s="13" t="s">
        <v>35</v>
      </c>
      <c r="AX400" s="13" t="s">
        <v>75</v>
      </c>
      <c r="AY400" s="245" t="s">
        <v>152</v>
      </c>
    </row>
    <row r="401" s="13" customFormat="1">
      <c r="A401" s="13"/>
      <c r="B401" s="235"/>
      <c r="C401" s="236"/>
      <c r="D401" s="228" t="s">
        <v>168</v>
      </c>
      <c r="E401" s="237" t="s">
        <v>19</v>
      </c>
      <c r="F401" s="238" t="s">
        <v>850</v>
      </c>
      <c r="G401" s="236"/>
      <c r="H401" s="239">
        <v>35.539999999999999</v>
      </c>
      <c r="I401" s="240"/>
      <c r="J401" s="236"/>
      <c r="K401" s="236"/>
      <c r="L401" s="241"/>
      <c r="M401" s="242"/>
      <c r="N401" s="243"/>
      <c r="O401" s="243"/>
      <c r="P401" s="243"/>
      <c r="Q401" s="243"/>
      <c r="R401" s="243"/>
      <c r="S401" s="243"/>
      <c r="T401" s="244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5" t="s">
        <v>168</v>
      </c>
      <c r="AU401" s="245" t="s">
        <v>162</v>
      </c>
      <c r="AV401" s="13" t="s">
        <v>84</v>
      </c>
      <c r="AW401" s="13" t="s">
        <v>35</v>
      </c>
      <c r="AX401" s="13" t="s">
        <v>75</v>
      </c>
      <c r="AY401" s="245" t="s">
        <v>152</v>
      </c>
    </row>
    <row r="402" s="13" customFormat="1">
      <c r="A402" s="13"/>
      <c r="B402" s="235"/>
      <c r="C402" s="236"/>
      <c r="D402" s="228" t="s">
        <v>168</v>
      </c>
      <c r="E402" s="237" t="s">
        <v>19</v>
      </c>
      <c r="F402" s="238" t="s">
        <v>851</v>
      </c>
      <c r="G402" s="236"/>
      <c r="H402" s="239">
        <v>29.530000000000001</v>
      </c>
      <c r="I402" s="240"/>
      <c r="J402" s="236"/>
      <c r="K402" s="236"/>
      <c r="L402" s="241"/>
      <c r="M402" s="242"/>
      <c r="N402" s="243"/>
      <c r="O402" s="243"/>
      <c r="P402" s="243"/>
      <c r="Q402" s="243"/>
      <c r="R402" s="243"/>
      <c r="S402" s="243"/>
      <c r="T402" s="24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5" t="s">
        <v>168</v>
      </c>
      <c r="AU402" s="245" t="s">
        <v>162</v>
      </c>
      <c r="AV402" s="13" t="s">
        <v>84</v>
      </c>
      <c r="AW402" s="13" t="s">
        <v>35</v>
      </c>
      <c r="AX402" s="13" t="s">
        <v>75</v>
      </c>
      <c r="AY402" s="245" t="s">
        <v>152</v>
      </c>
    </row>
    <row r="403" s="15" customFormat="1">
      <c r="A403" s="15"/>
      <c r="B403" s="256"/>
      <c r="C403" s="257"/>
      <c r="D403" s="228" t="s">
        <v>168</v>
      </c>
      <c r="E403" s="258" t="s">
        <v>19</v>
      </c>
      <c r="F403" s="259" t="s">
        <v>203</v>
      </c>
      <c r="G403" s="257"/>
      <c r="H403" s="260">
        <v>104.36</v>
      </c>
      <c r="I403" s="261"/>
      <c r="J403" s="257"/>
      <c r="K403" s="257"/>
      <c r="L403" s="262"/>
      <c r="M403" s="263"/>
      <c r="N403" s="264"/>
      <c r="O403" s="264"/>
      <c r="P403" s="264"/>
      <c r="Q403" s="264"/>
      <c r="R403" s="264"/>
      <c r="S403" s="264"/>
      <c r="T403" s="26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266" t="s">
        <v>168</v>
      </c>
      <c r="AU403" s="266" t="s">
        <v>162</v>
      </c>
      <c r="AV403" s="15" t="s">
        <v>161</v>
      </c>
      <c r="AW403" s="15" t="s">
        <v>35</v>
      </c>
      <c r="AX403" s="15" t="s">
        <v>82</v>
      </c>
      <c r="AY403" s="266" t="s">
        <v>152</v>
      </c>
    </row>
    <row r="404" s="2" customFormat="1" ht="24.15" customHeight="1">
      <c r="A404" s="41"/>
      <c r="B404" s="42"/>
      <c r="C404" s="267" t="s">
        <v>372</v>
      </c>
      <c r="D404" s="267" t="s">
        <v>439</v>
      </c>
      <c r="E404" s="268" t="s">
        <v>1094</v>
      </c>
      <c r="F404" s="269" t="s">
        <v>1095</v>
      </c>
      <c r="G404" s="270" t="s">
        <v>215</v>
      </c>
      <c r="H404" s="271">
        <v>105.9254</v>
      </c>
      <c r="I404" s="272"/>
      <c r="J404" s="273">
        <f>ROUND(I404*H404,2)</f>
        <v>0</v>
      </c>
      <c r="K404" s="269" t="s">
        <v>160</v>
      </c>
      <c r="L404" s="274"/>
      <c r="M404" s="275" t="s">
        <v>19</v>
      </c>
      <c r="N404" s="276" t="s">
        <v>46</v>
      </c>
      <c r="O404" s="87"/>
      <c r="P404" s="224">
        <f>O404*H404</f>
        <v>0</v>
      </c>
      <c r="Q404" s="224">
        <v>0.012</v>
      </c>
      <c r="R404" s="224">
        <f>Q404*H404</f>
        <v>1.2711048</v>
      </c>
      <c r="S404" s="224">
        <v>0</v>
      </c>
      <c r="T404" s="225">
        <f>S404*H404</f>
        <v>0</v>
      </c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R404" s="226" t="s">
        <v>212</v>
      </c>
      <c r="AT404" s="226" t="s">
        <v>439</v>
      </c>
      <c r="AU404" s="226" t="s">
        <v>162</v>
      </c>
      <c r="AY404" s="20" t="s">
        <v>152</v>
      </c>
      <c r="BE404" s="227">
        <f>IF(N404="základní",J404,0)</f>
        <v>0</v>
      </c>
      <c r="BF404" s="227">
        <f>IF(N404="snížená",J404,0)</f>
        <v>0</v>
      </c>
      <c r="BG404" s="227">
        <f>IF(N404="zákl. přenesená",J404,0)</f>
        <v>0</v>
      </c>
      <c r="BH404" s="227">
        <f>IF(N404="sníž. přenesená",J404,0)</f>
        <v>0</v>
      </c>
      <c r="BI404" s="227">
        <f>IF(N404="nulová",J404,0)</f>
        <v>0</v>
      </c>
      <c r="BJ404" s="20" t="s">
        <v>82</v>
      </c>
      <c r="BK404" s="227">
        <f>ROUND(I404*H404,2)</f>
        <v>0</v>
      </c>
      <c r="BL404" s="20" t="s">
        <v>161</v>
      </c>
      <c r="BM404" s="226" t="s">
        <v>1096</v>
      </c>
    </row>
    <row r="405" s="2" customFormat="1">
      <c r="A405" s="41"/>
      <c r="B405" s="42"/>
      <c r="C405" s="43"/>
      <c r="D405" s="228" t="s">
        <v>164</v>
      </c>
      <c r="E405" s="43"/>
      <c r="F405" s="229" t="s">
        <v>1095</v>
      </c>
      <c r="G405" s="43"/>
      <c r="H405" s="43"/>
      <c r="I405" s="230"/>
      <c r="J405" s="43"/>
      <c r="K405" s="43"/>
      <c r="L405" s="47"/>
      <c r="M405" s="231"/>
      <c r="N405" s="232"/>
      <c r="O405" s="87"/>
      <c r="P405" s="87"/>
      <c r="Q405" s="87"/>
      <c r="R405" s="87"/>
      <c r="S405" s="87"/>
      <c r="T405" s="88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T405" s="20" t="s">
        <v>164</v>
      </c>
      <c r="AU405" s="20" t="s">
        <v>162</v>
      </c>
    </row>
    <row r="406" s="13" customFormat="1">
      <c r="A406" s="13"/>
      <c r="B406" s="235"/>
      <c r="C406" s="236"/>
      <c r="D406" s="228" t="s">
        <v>168</v>
      </c>
      <c r="E406" s="236"/>
      <c r="F406" s="238" t="s">
        <v>1097</v>
      </c>
      <c r="G406" s="236"/>
      <c r="H406" s="239">
        <v>105.9254</v>
      </c>
      <c r="I406" s="240"/>
      <c r="J406" s="236"/>
      <c r="K406" s="236"/>
      <c r="L406" s="241"/>
      <c r="M406" s="242"/>
      <c r="N406" s="243"/>
      <c r="O406" s="243"/>
      <c r="P406" s="243"/>
      <c r="Q406" s="243"/>
      <c r="R406" s="243"/>
      <c r="S406" s="243"/>
      <c r="T406" s="244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5" t="s">
        <v>168</v>
      </c>
      <c r="AU406" s="245" t="s">
        <v>162</v>
      </c>
      <c r="AV406" s="13" t="s">
        <v>84</v>
      </c>
      <c r="AW406" s="13" t="s">
        <v>4</v>
      </c>
      <c r="AX406" s="13" t="s">
        <v>82</v>
      </c>
      <c r="AY406" s="245" t="s">
        <v>152</v>
      </c>
    </row>
    <row r="407" s="2" customFormat="1" ht="24.15" customHeight="1">
      <c r="A407" s="41"/>
      <c r="B407" s="42"/>
      <c r="C407" s="215" t="s">
        <v>378</v>
      </c>
      <c r="D407" s="215" t="s">
        <v>156</v>
      </c>
      <c r="E407" s="216" t="s">
        <v>1098</v>
      </c>
      <c r="F407" s="217" t="s">
        <v>1099</v>
      </c>
      <c r="G407" s="218" t="s">
        <v>215</v>
      </c>
      <c r="H407" s="219">
        <v>14.199999999999999</v>
      </c>
      <c r="I407" s="220"/>
      <c r="J407" s="221">
        <f>ROUND(I407*H407,2)</f>
        <v>0</v>
      </c>
      <c r="K407" s="217" t="s">
        <v>160</v>
      </c>
      <c r="L407" s="47"/>
      <c r="M407" s="222" t="s">
        <v>19</v>
      </c>
      <c r="N407" s="223" t="s">
        <v>46</v>
      </c>
      <c r="O407" s="87"/>
      <c r="P407" s="224">
        <f>O407*H407</f>
        <v>0</v>
      </c>
      <c r="Q407" s="224">
        <v>2.0000000000000002E-05</v>
      </c>
      <c r="R407" s="224">
        <f>Q407*H407</f>
        <v>0.00028400000000000002</v>
      </c>
      <c r="S407" s="224">
        <v>0</v>
      </c>
      <c r="T407" s="225">
        <f>S407*H407</f>
        <v>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26" t="s">
        <v>161</v>
      </c>
      <c r="AT407" s="226" t="s">
        <v>156</v>
      </c>
      <c r="AU407" s="226" t="s">
        <v>162</v>
      </c>
      <c r="AY407" s="20" t="s">
        <v>152</v>
      </c>
      <c r="BE407" s="227">
        <f>IF(N407="základní",J407,0)</f>
        <v>0</v>
      </c>
      <c r="BF407" s="227">
        <f>IF(N407="snížená",J407,0)</f>
        <v>0</v>
      </c>
      <c r="BG407" s="227">
        <f>IF(N407="zákl. přenesená",J407,0)</f>
        <v>0</v>
      </c>
      <c r="BH407" s="227">
        <f>IF(N407="sníž. přenesená",J407,0)</f>
        <v>0</v>
      </c>
      <c r="BI407" s="227">
        <f>IF(N407="nulová",J407,0)</f>
        <v>0</v>
      </c>
      <c r="BJ407" s="20" t="s">
        <v>82</v>
      </c>
      <c r="BK407" s="227">
        <f>ROUND(I407*H407,2)</f>
        <v>0</v>
      </c>
      <c r="BL407" s="20" t="s">
        <v>161</v>
      </c>
      <c r="BM407" s="226" t="s">
        <v>1100</v>
      </c>
    </row>
    <row r="408" s="2" customFormat="1">
      <c r="A408" s="41"/>
      <c r="B408" s="42"/>
      <c r="C408" s="43"/>
      <c r="D408" s="228" t="s">
        <v>164</v>
      </c>
      <c r="E408" s="43"/>
      <c r="F408" s="229" t="s">
        <v>1101</v>
      </c>
      <c r="G408" s="43"/>
      <c r="H408" s="43"/>
      <c r="I408" s="230"/>
      <c r="J408" s="43"/>
      <c r="K408" s="43"/>
      <c r="L408" s="47"/>
      <c r="M408" s="231"/>
      <c r="N408" s="232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164</v>
      </c>
      <c r="AU408" s="20" t="s">
        <v>162</v>
      </c>
    </row>
    <row r="409" s="2" customFormat="1">
      <c r="A409" s="41"/>
      <c r="B409" s="42"/>
      <c r="C409" s="43"/>
      <c r="D409" s="233" t="s">
        <v>166</v>
      </c>
      <c r="E409" s="43"/>
      <c r="F409" s="234" t="s">
        <v>1102</v>
      </c>
      <c r="G409" s="43"/>
      <c r="H409" s="43"/>
      <c r="I409" s="230"/>
      <c r="J409" s="43"/>
      <c r="K409" s="43"/>
      <c r="L409" s="47"/>
      <c r="M409" s="231"/>
      <c r="N409" s="232"/>
      <c r="O409" s="87"/>
      <c r="P409" s="87"/>
      <c r="Q409" s="87"/>
      <c r="R409" s="87"/>
      <c r="S409" s="87"/>
      <c r="T409" s="88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T409" s="20" t="s">
        <v>166</v>
      </c>
      <c r="AU409" s="20" t="s">
        <v>162</v>
      </c>
    </row>
    <row r="410" s="14" customFormat="1">
      <c r="A410" s="14"/>
      <c r="B410" s="246"/>
      <c r="C410" s="247"/>
      <c r="D410" s="228" t="s">
        <v>168</v>
      </c>
      <c r="E410" s="248" t="s">
        <v>19</v>
      </c>
      <c r="F410" s="249" t="s">
        <v>936</v>
      </c>
      <c r="G410" s="247"/>
      <c r="H410" s="248" t="s">
        <v>19</v>
      </c>
      <c r="I410" s="250"/>
      <c r="J410" s="247"/>
      <c r="K410" s="247"/>
      <c r="L410" s="251"/>
      <c r="M410" s="252"/>
      <c r="N410" s="253"/>
      <c r="O410" s="253"/>
      <c r="P410" s="253"/>
      <c r="Q410" s="253"/>
      <c r="R410" s="253"/>
      <c r="S410" s="253"/>
      <c r="T410" s="25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5" t="s">
        <v>168</v>
      </c>
      <c r="AU410" s="255" t="s">
        <v>162</v>
      </c>
      <c r="AV410" s="14" t="s">
        <v>82</v>
      </c>
      <c r="AW410" s="14" t="s">
        <v>35</v>
      </c>
      <c r="AX410" s="14" t="s">
        <v>75</v>
      </c>
      <c r="AY410" s="255" t="s">
        <v>152</v>
      </c>
    </row>
    <row r="411" s="13" customFormat="1">
      <c r="A411" s="13"/>
      <c r="B411" s="235"/>
      <c r="C411" s="236"/>
      <c r="D411" s="228" t="s">
        <v>168</v>
      </c>
      <c r="E411" s="237" t="s">
        <v>19</v>
      </c>
      <c r="F411" s="238" t="s">
        <v>847</v>
      </c>
      <c r="G411" s="236"/>
      <c r="H411" s="239">
        <v>14.199999999999999</v>
      </c>
      <c r="I411" s="240"/>
      <c r="J411" s="236"/>
      <c r="K411" s="236"/>
      <c r="L411" s="241"/>
      <c r="M411" s="242"/>
      <c r="N411" s="243"/>
      <c r="O411" s="243"/>
      <c r="P411" s="243"/>
      <c r="Q411" s="243"/>
      <c r="R411" s="243"/>
      <c r="S411" s="243"/>
      <c r="T411" s="244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5" t="s">
        <v>168</v>
      </c>
      <c r="AU411" s="245" t="s">
        <v>162</v>
      </c>
      <c r="AV411" s="13" t="s">
        <v>84</v>
      </c>
      <c r="AW411" s="13" t="s">
        <v>35</v>
      </c>
      <c r="AX411" s="13" t="s">
        <v>75</v>
      </c>
      <c r="AY411" s="245" t="s">
        <v>152</v>
      </c>
    </row>
    <row r="412" s="15" customFormat="1">
      <c r="A412" s="15"/>
      <c r="B412" s="256"/>
      <c r="C412" s="257"/>
      <c r="D412" s="228" t="s">
        <v>168</v>
      </c>
      <c r="E412" s="258" t="s">
        <v>19</v>
      </c>
      <c r="F412" s="259" t="s">
        <v>203</v>
      </c>
      <c r="G412" s="257"/>
      <c r="H412" s="260">
        <v>14.199999999999999</v>
      </c>
      <c r="I412" s="261"/>
      <c r="J412" s="257"/>
      <c r="K412" s="257"/>
      <c r="L412" s="262"/>
      <c r="M412" s="263"/>
      <c r="N412" s="264"/>
      <c r="O412" s="264"/>
      <c r="P412" s="264"/>
      <c r="Q412" s="264"/>
      <c r="R412" s="264"/>
      <c r="S412" s="264"/>
      <c r="T412" s="26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6" t="s">
        <v>168</v>
      </c>
      <c r="AU412" s="266" t="s">
        <v>162</v>
      </c>
      <c r="AV412" s="15" t="s">
        <v>161</v>
      </c>
      <c r="AW412" s="15" t="s">
        <v>35</v>
      </c>
      <c r="AX412" s="15" t="s">
        <v>82</v>
      </c>
      <c r="AY412" s="266" t="s">
        <v>152</v>
      </c>
    </row>
    <row r="413" s="2" customFormat="1" ht="24.15" customHeight="1">
      <c r="A413" s="41"/>
      <c r="B413" s="42"/>
      <c r="C413" s="267" t="s">
        <v>385</v>
      </c>
      <c r="D413" s="267" t="s">
        <v>439</v>
      </c>
      <c r="E413" s="268" t="s">
        <v>1103</v>
      </c>
      <c r="F413" s="269" t="s">
        <v>1104</v>
      </c>
      <c r="G413" s="270" t="s">
        <v>215</v>
      </c>
      <c r="H413" s="271">
        <v>14.413</v>
      </c>
      <c r="I413" s="272"/>
      <c r="J413" s="273">
        <f>ROUND(I413*H413,2)</f>
        <v>0</v>
      </c>
      <c r="K413" s="269" t="s">
        <v>160</v>
      </c>
      <c r="L413" s="274"/>
      <c r="M413" s="275" t="s">
        <v>19</v>
      </c>
      <c r="N413" s="276" t="s">
        <v>46</v>
      </c>
      <c r="O413" s="87"/>
      <c r="P413" s="224">
        <f>O413*H413</f>
        <v>0</v>
      </c>
      <c r="Q413" s="224">
        <v>0.021000000000000001</v>
      </c>
      <c r="R413" s="224">
        <f>Q413*H413</f>
        <v>0.30267300000000003</v>
      </c>
      <c r="S413" s="224">
        <v>0</v>
      </c>
      <c r="T413" s="225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26" t="s">
        <v>212</v>
      </c>
      <c r="AT413" s="226" t="s">
        <v>439</v>
      </c>
      <c r="AU413" s="226" t="s">
        <v>162</v>
      </c>
      <c r="AY413" s="20" t="s">
        <v>152</v>
      </c>
      <c r="BE413" s="227">
        <f>IF(N413="základní",J413,0)</f>
        <v>0</v>
      </c>
      <c r="BF413" s="227">
        <f>IF(N413="snížená",J413,0)</f>
        <v>0</v>
      </c>
      <c r="BG413" s="227">
        <f>IF(N413="zákl. přenesená",J413,0)</f>
        <v>0</v>
      </c>
      <c r="BH413" s="227">
        <f>IF(N413="sníž. přenesená",J413,0)</f>
        <v>0</v>
      </c>
      <c r="BI413" s="227">
        <f>IF(N413="nulová",J413,0)</f>
        <v>0</v>
      </c>
      <c r="BJ413" s="20" t="s">
        <v>82</v>
      </c>
      <c r="BK413" s="227">
        <f>ROUND(I413*H413,2)</f>
        <v>0</v>
      </c>
      <c r="BL413" s="20" t="s">
        <v>161</v>
      </c>
      <c r="BM413" s="226" t="s">
        <v>1105</v>
      </c>
    </row>
    <row r="414" s="2" customFormat="1">
      <c r="A414" s="41"/>
      <c r="B414" s="42"/>
      <c r="C414" s="43"/>
      <c r="D414" s="228" t="s">
        <v>164</v>
      </c>
      <c r="E414" s="43"/>
      <c r="F414" s="229" t="s">
        <v>1104</v>
      </c>
      <c r="G414" s="43"/>
      <c r="H414" s="43"/>
      <c r="I414" s="230"/>
      <c r="J414" s="43"/>
      <c r="K414" s="43"/>
      <c r="L414" s="47"/>
      <c r="M414" s="231"/>
      <c r="N414" s="232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164</v>
      </c>
      <c r="AU414" s="20" t="s">
        <v>162</v>
      </c>
    </row>
    <row r="415" s="13" customFormat="1">
      <c r="A415" s="13"/>
      <c r="B415" s="235"/>
      <c r="C415" s="236"/>
      <c r="D415" s="228" t="s">
        <v>168</v>
      </c>
      <c r="E415" s="236"/>
      <c r="F415" s="238" t="s">
        <v>1106</v>
      </c>
      <c r="G415" s="236"/>
      <c r="H415" s="239">
        <v>14.413</v>
      </c>
      <c r="I415" s="240"/>
      <c r="J415" s="236"/>
      <c r="K415" s="236"/>
      <c r="L415" s="241"/>
      <c r="M415" s="242"/>
      <c r="N415" s="243"/>
      <c r="O415" s="243"/>
      <c r="P415" s="243"/>
      <c r="Q415" s="243"/>
      <c r="R415" s="243"/>
      <c r="S415" s="243"/>
      <c r="T415" s="244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5" t="s">
        <v>168</v>
      </c>
      <c r="AU415" s="245" t="s">
        <v>162</v>
      </c>
      <c r="AV415" s="13" t="s">
        <v>84</v>
      </c>
      <c r="AW415" s="13" t="s">
        <v>4</v>
      </c>
      <c r="AX415" s="13" t="s">
        <v>82</v>
      </c>
      <c r="AY415" s="245" t="s">
        <v>152</v>
      </c>
    </row>
    <row r="416" s="2" customFormat="1" ht="33" customHeight="1">
      <c r="A416" s="41"/>
      <c r="B416" s="42"/>
      <c r="C416" s="215" t="s">
        <v>388</v>
      </c>
      <c r="D416" s="215" t="s">
        <v>156</v>
      </c>
      <c r="E416" s="216" t="s">
        <v>1107</v>
      </c>
      <c r="F416" s="217" t="s">
        <v>1108</v>
      </c>
      <c r="G416" s="218" t="s">
        <v>359</v>
      </c>
      <c r="H416" s="219">
        <v>9</v>
      </c>
      <c r="I416" s="220"/>
      <c r="J416" s="221">
        <f>ROUND(I416*H416,2)</f>
        <v>0</v>
      </c>
      <c r="K416" s="217" t="s">
        <v>160</v>
      </c>
      <c r="L416" s="47"/>
      <c r="M416" s="222" t="s">
        <v>19</v>
      </c>
      <c r="N416" s="223" t="s">
        <v>46</v>
      </c>
      <c r="O416" s="87"/>
      <c r="P416" s="224">
        <f>O416*H416</f>
        <v>0</v>
      </c>
      <c r="Q416" s="224">
        <v>0</v>
      </c>
      <c r="R416" s="224">
        <f>Q416*H416</f>
        <v>0</v>
      </c>
      <c r="S416" s="224">
        <v>0</v>
      </c>
      <c r="T416" s="225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26" t="s">
        <v>161</v>
      </c>
      <c r="AT416" s="226" t="s">
        <v>156</v>
      </c>
      <c r="AU416" s="226" t="s">
        <v>162</v>
      </c>
      <c r="AY416" s="20" t="s">
        <v>152</v>
      </c>
      <c r="BE416" s="227">
        <f>IF(N416="základní",J416,0)</f>
        <v>0</v>
      </c>
      <c r="BF416" s="227">
        <f>IF(N416="snížená",J416,0)</f>
        <v>0</v>
      </c>
      <c r="BG416" s="227">
        <f>IF(N416="zákl. přenesená",J416,0)</f>
        <v>0</v>
      </c>
      <c r="BH416" s="227">
        <f>IF(N416="sníž. přenesená",J416,0)</f>
        <v>0</v>
      </c>
      <c r="BI416" s="227">
        <f>IF(N416="nulová",J416,0)</f>
        <v>0</v>
      </c>
      <c r="BJ416" s="20" t="s">
        <v>82</v>
      </c>
      <c r="BK416" s="227">
        <f>ROUND(I416*H416,2)</f>
        <v>0</v>
      </c>
      <c r="BL416" s="20" t="s">
        <v>161</v>
      </c>
      <c r="BM416" s="226" t="s">
        <v>1109</v>
      </c>
    </row>
    <row r="417" s="2" customFormat="1">
      <c r="A417" s="41"/>
      <c r="B417" s="42"/>
      <c r="C417" s="43"/>
      <c r="D417" s="228" t="s">
        <v>164</v>
      </c>
      <c r="E417" s="43"/>
      <c r="F417" s="229" t="s">
        <v>1110</v>
      </c>
      <c r="G417" s="43"/>
      <c r="H417" s="43"/>
      <c r="I417" s="230"/>
      <c r="J417" s="43"/>
      <c r="K417" s="43"/>
      <c r="L417" s="47"/>
      <c r="M417" s="231"/>
      <c r="N417" s="232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20" t="s">
        <v>164</v>
      </c>
      <c r="AU417" s="20" t="s">
        <v>162</v>
      </c>
    </row>
    <row r="418" s="2" customFormat="1">
      <c r="A418" s="41"/>
      <c r="B418" s="42"/>
      <c r="C418" s="43"/>
      <c r="D418" s="233" t="s">
        <v>166</v>
      </c>
      <c r="E418" s="43"/>
      <c r="F418" s="234" t="s">
        <v>1111</v>
      </c>
      <c r="G418" s="43"/>
      <c r="H418" s="43"/>
      <c r="I418" s="230"/>
      <c r="J418" s="43"/>
      <c r="K418" s="43"/>
      <c r="L418" s="47"/>
      <c r="M418" s="231"/>
      <c r="N418" s="232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20" t="s">
        <v>166</v>
      </c>
      <c r="AU418" s="20" t="s">
        <v>162</v>
      </c>
    </row>
    <row r="419" s="14" customFormat="1">
      <c r="A419" s="14"/>
      <c r="B419" s="246"/>
      <c r="C419" s="247"/>
      <c r="D419" s="228" t="s">
        <v>168</v>
      </c>
      <c r="E419" s="248" t="s">
        <v>19</v>
      </c>
      <c r="F419" s="249" t="s">
        <v>880</v>
      </c>
      <c r="G419" s="247"/>
      <c r="H419" s="248" t="s">
        <v>19</v>
      </c>
      <c r="I419" s="250"/>
      <c r="J419" s="247"/>
      <c r="K419" s="247"/>
      <c r="L419" s="251"/>
      <c r="M419" s="252"/>
      <c r="N419" s="253"/>
      <c r="O419" s="253"/>
      <c r="P419" s="253"/>
      <c r="Q419" s="253"/>
      <c r="R419" s="253"/>
      <c r="S419" s="253"/>
      <c r="T419" s="25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5" t="s">
        <v>168</v>
      </c>
      <c r="AU419" s="255" t="s">
        <v>162</v>
      </c>
      <c r="AV419" s="14" t="s">
        <v>82</v>
      </c>
      <c r="AW419" s="14" t="s">
        <v>4</v>
      </c>
      <c r="AX419" s="14" t="s">
        <v>75</v>
      </c>
      <c r="AY419" s="255" t="s">
        <v>152</v>
      </c>
    </row>
    <row r="420" s="13" customFormat="1">
      <c r="A420" s="13"/>
      <c r="B420" s="235"/>
      <c r="C420" s="236"/>
      <c r="D420" s="228" t="s">
        <v>168</v>
      </c>
      <c r="E420" s="237" t="s">
        <v>19</v>
      </c>
      <c r="F420" s="238" t="s">
        <v>1050</v>
      </c>
      <c r="G420" s="236"/>
      <c r="H420" s="239">
        <v>1</v>
      </c>
      <c r="I420" s="240"/>
      <c r="J420" s="236"/>
      <c r="K420" s="236"/>
      <c r="L420" s="241"/>
      <c r="M420" s="242"/>
      <c r="N420" s="243"/>
      <c r="O420" s="243"/>
      <c r="P420" s="243"/>
      <c r="Q420" s="243"/>
      <c r="R420" s="243"/>
      <c r="S420" s="243"/>
      <c r="T420" s="24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5" t="s">
        <v>168</v>
      </c>
      <c r="AU420" s="245" t="s">
        <v>162</v>
      </c>
      <c r="AV420" s="13" t="s">
        <v>84</v>
      </c>
      <c r="AW420" s="13" t="s">
        <v>35</v>
      </c>
      <c r="AX420" s="13" t="s">
        <v>75</v>
      </c>
      <c r="AY420" s="245" t="s">
        <v>152</v>
      </c>
    </row>
    <row r="421" s="13" customFormat="1">
      <c r="A421" s="13"/>
      <c r="B421" s="235"/>
      <c r="C421" s="236"/>
      <c r="D421" s="228" t="s">
        <v>168</v>
      </c>
      <c r="E421" s="237" t="s">
        <v>19</v>
      </c>
      <c r="F421" s="238" t="s">
        <v>1051</v>
      </c>
      <c r="G421" s="236"/>
      <c r="H421" s="239">
        <v>1</v>
      </c>
      <c r="I421" s="240"/>
      <c r="J421" s="236"/>
      <c r="K421" s="236"/>
      <c r="L421" s="241"/>
      <c r="M421" s="242"/>
      <c r="N421" s="243"/>
      <c r="O421" s="243"/>
      <c r="P421" s="243"/>
      <c r="Q421" s="243"/>
      <c r="R421" s="243"/>
      <c r="S421" s="243"/>
      <c r="T421" s="244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5" t="s">
        <v>168</v>
      </c>
      <c r="AU421" s="245" t="s">
        <v>162</v>
      </c>
      <c r="AV421" s="13" t="s">
        <v>84</v>
      </c>
      <c r="AW421" s="13" t="s">
        <v>35</v>
      </c>
      <c r="AX421" s="13" t="s">
        <v>75</v>
      </c>
      <c r="AY421" s="245" t="s">
        <v>152</v>
      </c>
    </row>
    <row r="422" s="13" customFormat="1">
      <c r="A422" s="13"/>
      <c r="B422" s="235"/>
      <c r="C422" s="236"/>
      <c r="D422" s="228" t="s">
        <v>168</v>
      </c>
      <c r="E422" s="237" t="s">
        <v>19</v>
      </c>
      <c r="F422" s="238" t="s">
        <v>1052</v>
      </c>
      <c r="G422" s="236"/>
      <c r="H422" s="239">
        <v>1</v>
      </c>
      <c r="I422" s="240"/>
      <c r="J422" s="236"/>
      <c r="K422" s="236"/>
      <c r="L422" s="241"/>
      <c r="M422" s="242"/>
      <c r="N422" s="243"/>
      <c r="O422" s="243"/>
      <c r="P422" s="243"/>
      <c r="Q422" s="243"/>
      <c r="R422" s="243"/>
      <c r="S422" s="243"/>
      <c r="T422" s="244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5" t="s">
        <v>168</v>
      </c>
      <c r="AU422" s="245" t="s">
        <v>162</v>
      </c>
      <c r="AV422" s="13" t="s">
        <v>84</v>
      </c>
      <c r="AW422" s="13" t="s">
        <v>35</v>
      </c>
      <c r="AX422" s="13" t="s">
        <v>75</v>
      </c>
      <c r="AY422" s="245" t="s">
        <v>152</v>
      </c>
    </row>
    <row r="423" s="13" customFormat="1">
      <c r="A423" s="13"/>
      <c r="B423" s="235"/>
      <c r="C423" s="236"/>
      <c r="D423" s="228" t="s">
        <v>168</v>
      </c>
      <c r="E423" s="237" t="s">
        <v>19</v>
      </c>
      <c r="F423" s="238" t="s">
        <v>1053</v>
      </c>
      <c r="G423" s="236"/>
      <c r="H423" s="239">
        <v>1</v>
      </c>
      <c r="I423" s="240"/>
      <c r="J423" s="236"/>
      <c r="K423" s="236"/>
      <c r="L423" s="241"/>
      <c r="M423" s="242"/>
      <c r="N423" s="243"/>
      <c r="O423" s="243"/>
      <c r="P423" s="243"/>
      <c r="Q423" s="243"/>
      <c r="R423" s="243"/>
      <c r="S423" s="243"/>
      <c r="T423" s="244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5" t="s">
        <v>168</v>
      </c>
      <c r="AU423" s="245" t="s">
        <v>162</v>
      </c>
      <c r="AV423" s="13" t="s">
        <v>84</v>
      </c>
      <c r="AW423" s="13" t="s">
        <v>35</v>
      </c>
      <c r="AX423" s="13" t="s">
        <v>75</v>
      </c>
      <c r="AY423" s="245" t="s">
        <v>152</v>
      </c>
    </row>
    <row r="424" s="13" customFormat="1">
      <c r="A424" s="13"/>
      <c r="B424" s="235"/>
      <c r="C424" s="236"/>
      <c r="D424" s="228" t="s">
        <v>168</v>
      </c>
      <c r="E424" s="237" t="s">
        <v>19</v>
      </c>
      <c r="F424" s="238" t="s">
        <v>1054</v>
      </c>
      <c r="G424" s="236"/>
      <c r="H424" s="239">
        <v>1</v>
      </c>
      <c r="I424" s="240"/>
      <c r="J424" s="236"/>
      <c r="K424" s="236"/>
      <c r="L424" s="241"/>
      <c r="M424" s="242"/>
      <c r="N424" s="243"/>
      <c r="O424" s="243"/>
      <c r="P424" s="243"/>
      <c r="Q424" s="243"/>
      <c r="R424" s="243"/>
      <c r="S424" s="243"/>
      <c r="T424" s="244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5" t="s">
        <v>168</v>
      </c>
      <c r="AU424" s="245" t="s">
        <v>162</v>
      </c>
      <c r="AV424" s="13" t="s">
        <v>84</v>
      </c>
      <c r="AW424" s="13" t="s">
        <v>35</v>
      </c>
      <c r="AX424" s="13" t="s">
        <v>75</v>
      </c>
      <c r="AY424" s="245" t="s">
        <v>152</v>
      </c>
    </row>
    <row r="425" s="13" customFormat="1">
      <c r="A425" s="13"/>
      <c r="B425" s="235"/>
      <c r="C425" s="236"/>
      <c r="D425" s="228" t="s">
        <v>168</v>
      </c>
      <c r="E425" s="237" t="s">
        <v>19</v>
      </c>
      <c r="F425" s="238" t="s">
        <v>1055</v>
      </c>
      <c r="G425" s="236"/>
      <c r="H425" s="239">
        <v>1</v>
      </c>
      <c r="I425" s="240"/>
      <c r="J425" s="236"/>
      <c r="K425" s="236"/>
      <c r="L425" s="241"/>
      <c r="M425" s="242"/>
      <c r="N425" s="243"/>
      <c r="O425" s="243"/>
      <c r="P425" s="243"/>
      <c r="Q425" s="243"/>
      <c r="R425" s="243"/>
      <c r="S425" s="243"/>
      <c r="T425" s="24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5" t="s">
        <v>168</v>
      </c>
      <c r="AU425" s="245" t="s">
        <v>162</v>
      </c>
      <c r="AV425" s="13" t="s">
        <v>84</v>
      </c>
      <c r="AW425" s="13" t="s">
        <v>35</v>
      </c>
      <c r="AX425" s="13" t="s">
        <v>75</v>
      </c>
      <c r="AY425" s="245" t="s">
        <v>152</v>
      </c>
    </row>
    <row r="426" s="13" customFormat="1">
      <c r="A426" s="13"/>
      <c r="B426" s="235"/>
      <c r="C426" s="236"/>
      <c r="D426" s="228" t="s">
        <v>168</v>
      </c>
      <c r="E426" s="237" t="s">
        <v>19</v>
      </c>
      <c r="F426" s="238" t="s">
        <v>1056</v>
      </c>
      <c r="G426" s="236"/>
      <c r="H426" s="239">
        <v>1</v>
      </c>
      <c r="I426" s="240"/>
      <c r="J426" s="236"/>
      <c r="K426" s="236"/>
      <c r="L426" s="241"/>
      <c r="M426" s="242"/>
      <c r="N426" s="243"/>
      <c r="O426" s="243"/>
      <c r="P426" s="243"/>
      <c r="Q426" s="243"/>
      <c r="R426" s="243"/>
      <c r="S426" s="243"/>
      <c r="T426" s="24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5" t="s">
        <v>168</v>
      </c>
      <c r="AU426" s="245" t="s">
        <v>162</v>
      </c>
      <c r="AV426" s="13" t="s">
        <v>84</v>
      </c>
      <c r="AW426" s="13" t="s">
        <v>35</v>
      </c>
      <c r="AX426" s="13" t="s">
        <v>75</v>
      </c>
      <c r="AY426" s="245" t="s">
        <v>152</v>
      </c>
    </row>
    <row r="427" s="13" customFormat="1">
      <c r="A427" s="13"/>
      <c r="B427" s="235"/>
      <c r="C427" s="236"/>
      <c r="D427" s="228" t="s">
        <v>168</v>
      </c>
      <c r="E427" s="237" t="s">
        <v>19</v>
      </c>
      <c r="F427" s="238" t="s">
        <v>1057</v>
      </c>
      <c r="G427" s="236"/>
      <c r="H427" s="239">
        <v>1</v>
      </c>
      <c r="I427" s="240"/>
      <c r="J427" s="236"/>
      <c r="K427" s="236"/>
      <c r="L427" s="241"/>
      <c r="M427" s="242"/>
      <c r="N427" s="243"/>
      <c r="O427" s="243"/>
      <c r="P427" s="243"/>
      <c r="Q427" s="243"/>
      <c r="R427" s="243"/>
      <c r="S427" s="243"/>
      <c r="T427" s="24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5" t="s">
        <v>168</v>
      </c>
      <c r="AU427" s="245" t="s">
        <v>162</v>
      </c>
      <c r="AV427" s="13" t="s">
        <v>84</v>
      </c>
      <c r="AW427" s="13" t="s">
        <v>35</v>
      </c>
      <c r="AX427" s="13" t="s">
        <v>75</v>
      </c>
      <c r="AY427" s="245" t="s">
        <v>152</v>
      </c>
    </row>
    <row r="428" s="13" customFormat="1">
      <c r="A428" s="13"/>
      <c r="B428" s="235"/>
      <c r="C428" s="236"/>
      <c r="D428" s="228" t="s">
        <v>168</v>
      </c>
      <c r="E428" s="237" t="s">
        <v>19</v>
      </c>
      <c r="F428" s="238" t="s">
        <v>1058</v>
      </c>
      <c r="G428" s="236"/>
      <c r="H428" s="239">
        <v>1</v>
      </c>
      <c r="I428" s="240"/>
      <c r="J428" s="236"/>
      <c r="K428" s="236"/>
      <c r="L428" s="241"/>
      <c r="M428" s="242"/>
      <c r="N428" s="243"/>
      <c r="O428" s="243"/>
      <c r="P428" s="243"/>
      <c r="Q428" s="243"/>
      <c r="R428" s="243"/>
      <c r="S428" s="243"/>
      <c r="T428" s="24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5" t="s">
        <v>168</v>
      </c>
      <c r="AU428" s="245" t="s">
        <v>162</v>
      </c>
      <c r="AV428" s="13" t="s">
        <v>84</v>
      </c>
      <c r="AW428" s="13" t="s">
        <v>35</v>
      </c>
      <c r="AX428" s="13" t="s">
        <v>75</v>
      </c>
      <c r="AY428" s="245" t="s">
        <v>152</v>
      </c>
    </row>
    <row r="429" s="16" customFormat="1">
      <c r="A429" s="16"/>
      <c r="B429" s="277"/>
      <c r="C429" s="278"/>
      <c r="D429" s="228" t="s">
        <v>168</v>
      </c>
      <c r="E429" s="279" t="s">
        <v>19</v>
      </c>
      <c r="F429" s="280" t="s">
        <v>646</v>
      </c>
      <c r="G429" s="278"/>
      <c r="H429" s="281">
        <v>9</v>
      </c>
      <c r="I429" s="282"/>
      <c r="J429" s="278"/>
      <c r="K429" s="278"/>
      <c r="L429" s="283"/>
      <c r="M429" s="284"/>
      <c r="N429" s="285"/>
      <c r="O429" s="285"/>
      <c r="P429" s="285"/>
      <c r="Q429" s="285"/>
      <c r="R429" s="285"/>
      <c r="S429" s="285"/>
      <c r="T429" s="28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T429" s="287" t="s">
        <v>168</v>
      </c>
      <c r="AU429" s="287" t="s">
        <v>162</v>
      </c>
      <c r="AV429" s="16" t="s">
        <v>162</v>
      </c>
      <c r="AW429" s="16" t="s">
        <v>35</v>
      </c>
      <c r="AX429" s="16" t="s">
        <v>75</v>
      </c>
      <c r="AY429" s="287" t="s">
        <v>152</v>
      </c>
    </row>
    <row r="430" s="15" customFormat="1">
      <c r="A430" s="15"/>
      <c r="B430" s="256"/>
      <c r="C430" s="257"/>
      <c r="D430" s="228" t="s">
        <v>168</v>
      </c>
      <c r="E430" s="258" t="s">
        <v>19</v>
      </c>
      <c r="F430" s="259" t="s">
        <v>203</v>
      </c>
      <c r="G430" s="257"/>
      <c r="H430" s="260">
        <v>9</v>
      </c>
      <c r="I430" s="261"/>
      <c r="J430" s="257"/>
      <c r="K430" s="257"/>
      <c r="L430" s="262"/>
      <c r="M430" s="263"/>
      <c r="N430" s="264"/>
      <c r="O430" s="264"/>
      <c r="P430" s="264"/>
      <c r="Q430" s="264"/>
      <c r="R430" s="264"/>
      <c r="S430" s="264"/>
      <c r="T430" s="26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66" t="s">
        <v>168</v>
      </c>
      <c r="AU430" s="266" t="s">
        <v>162</v>
      </c>
      <c r="AV430" s="15" t="s">
        <v>161</v>
      </c>
      <c r="AW430" s="15" t="s">
        <v>35</v>
      </c>
      <c r="AX430" s="15" t="s">
        <v>82</v>
      </c>
      <c r="AY430" s="266" t="s">
        <v>152</v>
      </c>
    </row>
    <row r="431" s="2" customFormat="1" ht="21.75" customHeight="1">
      <c r="A431" s="41"/>
      <c r="B431" s="42"/>
      <c r="C431" s="267" t="s">
        <v>394</v>
      </c>
      <c r="D431" s="267" t="s">
        <v>439</v>
      </c>
      <c r="E431" s="268" t="s">
        <v>1112</v>
      </c>
      <c r="F431" s="269" t="s">
        <v>1113</v>
      </c>
      <c r="G431" s="270" t="s">
        <v>359</v>
      </c>
      <c r="H431" s="271">
        <v>9</v>
      </c>
      <c r="I431" s="272"/>
      <c r="J431" s="273">
        <f>ROUND(I431*H431,2)</f>
        <v>0</v>
      </c>
      <c r="K431" s="269" t="s">
        <v>160</v>
      </c>
      <c r="L431" s="274"/>
      <c r="M431" s="275" t="s">
        <v>19</v>
      </c>
      <c r="N431" s="276" t="s">
        <v>46</v>
      </c>
      <c r="O431" s="87"/>
      <c r="P431" s="224">
        <f>O431*H431</f>
        <v>0</v>
      </c>
      <c r="Q431" s="224">
        <v>0.0050000000000000001</v>
      </c>
      <c r="R431" s="224">
        <f>Q431*H431</f>
        <v>0.044999999999999998</v>
      </c>
      <c r="S431" s="224">
        <v>0</v>
      </c>
      <c r="T431" s="225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26" t="s">
        <v>212</v>
      </c>
      <c r="AT431" s="226" t="s">
        <v>439</v>
      </c>
      <c r="AU431" s="226" t="s">
        <v>162</v>
      </c>
      <c r="AY431" s="20" t="s">
        <v>152</v>
      </c>
      <c r="BE431" s="227">
        <f>IF(N431="základní",J431,0)</f>
        <v>0</v>
      </c>
      <c r="BF431" s="227">
        <f>IF(N431="snížená",J431,0)</f>
        <v>0</v>
      </c>
      <c r="BG431" s="227">
        <f>IF(N431="zákl. přenesená",J431,0)</f>
        <v>0</v>
      </c>
      <c r="BH431" s="227">
        <f>IF(N431="sníž. přenesená",J431,0)</f>
        <v>0</v>
      </c>
      <c r="BI431" s="227">
        <f>IF(N431="nulová",J431,0)</f>
        <v>0</v>
      </c>
      <c r="BJ431" s="20" t="s">
        <v>82</v>
      </c>
      <c r="BK431" s="227">
        <f>ROUND(I431*H431,2)</f>
        <v>0</v>
      </c>
      <c r="BL431" s="20" t="s">
        <v>161</v>
      </c>
      <c r="BM431" s="226" t="s">
        <v>1114</v>
      </c>
    </row>
    <row r="432" s="2" customFormat="1">
      <c r="A432" s="41"/>
      <c r="B432" s="42"/>
      <c r="C432" s="43"/>
      <c r="D432" s="228" t="s">
        <v>164</v>
      </c>
      <c r="E432" s="43"/>
      <c r="F432" s="229" t="s">
        <v>1113</v>
      </c>
      <c r="G432" s="43"/>
      <c r="H432" s="43"/>
      <c r="I432" s="230"/>
      <c r="J432" s="43"/>
      <c r="K432" s="43"/>
      <c r="L432" s="47"/>
      <c r="M432" s="231"/>
      <c r="N432" s="232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164</v>
      </c>
      <c r="AU432" s="20" t="s">
        <v>162</v>
      </c>
    </row>
    <row r="433" s="2" customFormat="1" ht="33" customHeight="1">
      <c r="A433" s="41"/>
      <c r="B433" s="42"/>
      <c r="C433" s="215" t="s">
        <v>400</v>
      </c>
      <c r="D433" s="215" t="s">
        <v>156</v>
      </c>
      <c r="E433" s="216" t="s">
        <v>1115</v>
      </c>
      <c r="F433" s="217" t="s">
        <v>1116</v>
      </c>
      <c r="G433" s="218" t="s">
        <v>359</v>
      </c>
      <c r="H433" s="219">
        <v>1</v>
      </c>
      <c r="I433" s="220"/>
      <c r="J433" s="221">
        <f>ROUND(I433*H433,2)</f>
        <v>0</v>
      </c>
      <c r="K433" s="217" t="s">
        <v>160</v>
      </c>
      <c r="L433" s="47"/>
      <c r="M433" s="222" t="s">
        <v>19</v>
      </c>
      <c r="N433" s="223" t="s">
        <v>46</v>
      </c>
      <c r="O433" s="87"/>
      <c r="P433" s="224">
        <f>O433*H433</f>
        <v>0</v>
      </c>
      <c r="Q433" s="224">
        <v>0</v>
      </c>
      <c r="R433" s="224">
        <f>Q433*H433</f>
        <v>0</v>
      </c>
      <c r="S433" s="224">
        <v>0</v>
      </c>
      <c r="T433" s="225">
        <f>S433*H433</f>
        <v>0</v>
      </c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R433" s="226" t="s">
        <v>161</v>
      </c>
      <c r="AT433" s="226" t="s">
        <v>156</v>
      </c>
      <c r="AU433" s="226" t="s">
        <v>162</v>
      </c>
      <c r="AY433" s="20" t="s">
        <v>152</v>
      </c>
      <c r="BE433" s="227">
        <f>IF(N433="základní",J433,0)</f>
        <v>0</v>
      </c>
      <c r="BF433" s="227">
        <f>IF(N433="snížená",J433,0)</f>
        <v>0</v>
      </c>
      <c r="BG433" s="227">
        <f>IF(N433="zákl. přenesená",J433,0)</f>
        <v>0</v>
      </c>
      <c r="BH433" s="227">
        <f>IF(N433="sníž. přenesená",J433,0)</f>
        <v>0</v>
      </c>
      <c r="BI433" s="227">
        <f>IF(N433="nulová",J433,0)</f>
        <v>0</v>
      </c>
      <c r="BJ433" s="20" t="s">
        <v>82</v>
      </c>
      <c r="BK433" s="227">
        <f>ROUND(I433*H433,2)</f>
        <v>0</v>
      </c>
      <c r="BL433" s="20" t="s">
        <v>161</v>
      </c>
      <c r="BM433" s="226" t="s">
        <v>1117</v>
      </c>
    </row>
    <row r="434" s="2" customFormat="1">
      <c r="A434" s="41"/>
      <c r="B434" s="42"/>
      <c r="C434" s="43"/>
      <c r="D434" s="228" t="s">
        <v>164</v>
      </c>
      <c r="E434" s="43"/>
      <c r="F434" s="229" t="s">
        <v>1118</v>
      </c>
      <c r="G434" s="43"/>
      <c r="H434" s="43"/>
      <c r="I434" s="230"/>
      <c r="J434" s="43"/>
      <c r="K434" s="43"/>
      <c r="L434" s="47"/>
      <c r="M434" s="231"/>
      <c r="N434" s="232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164</v>
      </c>
      <c r="AU434" s="20" t="s">
        <v>162</v>
      </c>
    </row>
    <row r="435" s="2" customFormat="1">
      <c r="A435" s="41"/>
      <c r="B435" s="42"/>
      <c r="C435" s="43"/>
      <c r="D435" s="233" t="s">
        <v>166</v>
      </c>
      <c r="E435" s="43"/>
      <c r="F435" s="234" t="s">
        <v>1119</v>
      </c>
      <c r="G435" s="43"/>
      <c r="H435" s="43"/>
      <c r="I435" s="230"/>
      <c r="J435" s="43"/>
      <c r="K435" s="43"/>
      <c r="L435" s="47"/>
      <c r="M435" s="231"/>
      <c r="N435" s="232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20" t="s">
        <v>166</v>
      </c>
      <c r="AU435" s="20" t="s">
        <v>162</v>
      </c>
    </row>
    <row r="436" s="14" customFormat="1">
      <c r="A436" s="14"/>
      <c r="B436" s="246"/>
      <c r="C436" s="247"/>
      <c r="D436" s="228" t="s">
        <v>168</v>
      </c>
      <c r="E436" s="248" t="s">
        <v>19</v>
      </c>
      <c r="F436" s="249" t="s">
        <v>880</v>
      </c>
      <c r="G436" s="247"/>
      <c r="H436" s="248" t="s">
        <v>19</v>
      </c>
      <c r="I436" s="250"/>
      <c r="J436" s="247"/>
      <c r="K436" s="247"/>
      <c r="L436" s="251"/>
      <c r="M436" s="252"/>
      <c r="N436" s="253"/>
      <c r="O436" s="253"/>
      <c r="P436" s="253"/>
      <c r="Q436" s="253"/>
      <c r="R436" s="253"/>
      <c r="S436" s="253"/>
      <c r="T436" s="25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5" t="s">
        <v>168</v>
      </c>
      <c r="AU436" s="255" t="s">
        <v>162</v>
      </c>
      <c r="AV436" s="14" t="s">
        <v>82</v>
      </c>
      <c r="AW436" s="14" t="s">
        <v>4</v>
      </c>
      <c r="AX436" s="14" t="s">
        <v>75</v>
      </c>
      <c r="AY436" s="255" t="s">
        <v>152</v>
      </c>
    </row>
    <row r="437" s="13" customFormat="1">
      <c r="A437" s="13"/>
      <c r="B437" s="235"/>
      <c r="C437" s="236"/>
      <c r="D437" s="228" t="s">
        <v>168</v>
      </c>
      <c r="E437" s="237" t="s">
        <v>19</v>
      </c>
      <c r="F437" s="238" t="s">
        <v>1049</v>
      </c>
      <c r="G437" s="236"/>
      <c r="H437" s="239">
        <v>1</v>
      </c>
      <c r="I437" s="240"/>
      <c r="J437" s="236"/>
      <c r="K437" s="236"/>
      <c r="L437" s="241"/>
      <c r="M437" s="242"/>
      <c r="N437" s="243"/>
      <c r="O437" s="243"/>
      <c r="P437" s="243"/>
      <c r="Q437" s="243"/>
      <c r="R437" s="243"/>
      <c r="S437" s="243"/>
      <c r="T437" s="24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5" t="s">
        <v>168</v>
      </c>
      <c r="AU437" s="245" t="s">
        <v>162</v>
      </c>
      <c r="AV437" s="13" t="s">
        <v>84</v>
      </c>
      <c r="AW437" s="13" t="s">
        <v>35</v>
      </c>
      <c r="AX437" s="13" t="s">
        <v>75</v>
      </c>
      <c r="AY437" s="245" t="s">
        <v>152</v>
      </c>
    </row>
    <row r="438" s="15" customFormat="1">
      <c r="A438" s="15"/>
      <c r="B438" s="256"/>
      <c r="C438" s="257"/>
      <c r="D438" s="228" t="s">
        <v>168</v>
      </c>
      <c r="E438" s="258" t="s">
        <v>19</v>
      </c>
      <c r="F438" s="259" t="s">
        <v>203</v>
      </c>
      <c r="G438" s="257"/>
      <c r="H438" s="260">
        <v>1</v>
      </c>
      <c r="I438" s="261"/>
      <c r="J438" s="257"/>
      <c r="K438" s="257"/>
      <c r="L438" s="262"/>
      <c r="M438" s="263"/>
      <c r="N438" s="264"/>
      <c r="O438" s="264"/>
      <c r="P438" s="264"/>
      <c r="Q438" s="264"/>
      <c r="R438" s="264"/>
      <c r="S438" s="264"/>
      <c r="T438" s="26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66" t="s">
        <v>168</v>
      </c>
      <c r="AU438" s="266" t="s">
        <v>162</v>
      </c>
      <c r="AV438" s="15" t="s">
        <v>161</v>
      </c>
      <c r="AW438" s="15" t="s">
        <v>35</v>
      </c>
      <c r="AX438" s="15" t="s">
        <v>82</v>
      </c>
      <c r="AY438" s="266" t="s">
        <v>152</v>
      </c>
    </row>
    <row r="439" s="2" customFormat="1" ht="21.75" customHeight="1">
      <c r="A439" s="41"/>
      <c r="B439" s="42"/>
      <c r="C439" s="267" t="s">
        <v>407</v>
      </c>
      <c r="D439" s="267" t="s">
        <v>439</v>
      </c>
      <c r="E439" s="268" t="s">
        <v>1120</v>
      </c>
      <c r="F439" s="269" t="s">
        <v>1121</v>
      </c>
      <c r="G439" s="270" t="s">
        <v>359</v>
      </c>
      <c r="H439" s="271">
        <v>1</v>
      </c>
      <c r="I439" s="272"/>
      <c r="J439" s="273">
        <f>ROUND(I439*H439,2)</f>
        <v>0</v>
      </c>
      <c r="K439" s="269" t="s">
        <v>160</v>
      </c>
      <c r="L439" s="274"/>
      <c r="M439" s="275" t="s">
        <v>19</v>
      </c>
      <c r="N439" s="276" t="s">
        <v>46</v>
      </c>
      <c r="O439" s="87"/>
      <c r="P439" s="224">
        <f>O439*H439</f>
        <v>0</v>
      </c>
      <c r="Q439" s="224">
        <v>0.0088000000000000005</v>
      </c>
      <c r="R439" s="224">
        <f>Q439*H439</f>
        <v>0.0088000000000000005</v>
      </c>
      <c r="S439" s="224">
        <v>0</v>
      </c>
      <c r="T439" s="225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26" t="s">
        <v>212</v>
      </c>
      <c r="AT439" s="226" t="s">
        <v>439</v>
      </c>
      <c r="AU439" s="226" t="s">
        <v>162</v>
      </c>
      <c r="AY439" s="20" t="s">
        <v>152</v>
      </c>
      <c r="BE439" s="227">
        <f>IF(N439="základní",J439,0)</f>
        <v>0</v>
      </c>
      <c r="BF439" s="227">
        <f>IF(N439="snížená",J439,0)</f>
        <v>0</v>
      </c>
      <c r="BG439" s="227">
        <f>IF(N439="zákl. přenesená",J439,0)</f>
        <v>0</v>
      </c>
      <c r="BH439" s="227">
        <f>IF(N439="sníž. přenesená",J439,0)</f>
        <v>0</v>
      </c>
      <c r="BI439" s="227">
        <f>IF(N439="nulová",J439,0)</f>
        <v>0</v>
      </c>
      <c r="BJ439" s="20" t="s">
        <v>82</v>
      </c>
      <c r="BK439" s="227">
        <f>ROUND(I439*H439,2)</f>
        <v>0</v>
      </c>
      <c r="BL439" s="20" t="s">
        <v>161</v>
      </c>
      <c r="BM439" s="226" t="s">
        <v>1122</v>
      </c>
    </row>
    <row r="440" s="2" customFormat="1">
      <c r="A440" s="41"/>
      <c r="B440" s="42"/>
      <c r="C440" s="43"/>
      <c r="D440" s="228" t="s">
        <v>164</v>
      </c>
      <c r="E440" s="43"/>
      <c r="F440" s="229" t="s">
        <v>1121</v>
      </c>
      <c r="G440" s="43"/>
      <c r="H440" s="43"/>
      <c r="I440" s="230"/>
      <c r="J440" s="43"/>
      <c r="K440" s="43"/>
      <c r="L440" s="47"/>
      <c r="M440" s="231"/>
      <c r="N440" s="232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164</v>
      </c>
      <c r="AU440" s="20" t="s">
        <v>162</v>
      </c>
    </row>
    <row r="441" s="2" customFormat="1" ht="24.15" customHeight="1">
      <c r="A441" s="41"/>
      <c r="B441" s="42"/>
      <c r="C441" s="215" t="s">
        <v>422</v>
      </c>
      <c r="D441" s="215" t="s">
        <v>156</v>
      </c>
      <c r="E441" s="216" t="s">
        <v>1123</v>
      </c>
      <c r="F441" s="217" t="s">
        <v>1124</v>
      </c>
      <c r="G441" s="218" t="s">
        <v>215</v>
      </c>
      <c r="H441" s="219">
        <v>137.13</v>
      </c>
      <c r="I441" s="220"/>
      <c r="J441" s="221">
        <f>ROUND(I441*H441,2)</f>
        <v>0</v>
      </c>
      <c r="K441" s="217" t="s">
        <v>160</v>
      </c>
      <c r="L441" s="47"/>
      <c r="M441" s="222" t="s">
        <v>19</v>
      </c>
      <c r="N441" s="223" t="s">
        <v>46</v>
      </c>
      <c r="O441" s="87"/>
      <c r="P441" s="224">
        <f>O441*H441</f>
        <v>0</v>
      </c>
      <c r="Q441" s="224">
        <v>6.9999999999999994E-05</v>
      </c>
      <c r="R441" s="224">
        <f>Q441*H441</f>
        <v>0.0095990999999999993</v>
      </c>
      <c r="S441" s="224">
        <v>0</v>
      </c>
      <c r="T441" s="225">
        <f>S441*H441</f>
        <v>0</v>
      </c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R441" s="226" t="s">
        <v>161</v>
      </c>
      <c r="AT441" s="226" t="s">
        <v>156</v>
      </c>
      <c r="AU441" s="226" t="s">
        <v>162</v>
      </c>
      <c r="AY441" s="20" t="s">
        <v>152</v>
      </c>
      <c r="BE441" s="227">
        <f>IF(N441="základní",J441,0)</f>
        <v>0</v>
      </c>
      <c r="BF441" s="227">
        <f>IF(N441="snížená",J441,0)</f>
        <v>0</v>
      </c>
      <c r="BG441" s="227">
        <f>IF(N441="zákl. přenesená",J441,0)</f>
        <v>0</v>
      </c>
      <c r="BH441" s="227">
        <f>IF(N441="sníž. přenesená",J441,0)</f>
        <v>0</v>
      </c>
      <c r="BI441" s="227">
        <f>IF(N441="nulová",J441,0)</f>
        <v>0</v>
      </c>
      <c r="BJ441" s="20" t="s">
        <v>82</v>
      </c>
      <c r="BK441" s="227">
        <f>ROUND(I441*H441,2)</f>
        <v>0</v>
      </c>
      <c r="BL441" s="20" t="s">
        <v>161</v>
      </c>
      <c r="BM441" s="226" t="s">
        <v>1125</v>
      </c>
    </row>
    <row r="442" s="2" customFormat="1">
      <c r="A442" s="41"/>
      <c r="B442" s="42"/>
      <c r="C442" s="43"/>
      <c r="D442" s="228" t="s">
        <v>164</v>
      </c>
      <c r="E442" s="43"/>
      <c r="F442" s="229" t="s">
        <v>1126</v>
      </c>
      <c r="G442" s="43"/>
      <c r="H442" s="43"/>
      <c r="I442" s="230"/>
      <c r="J442" s="43"/>
      <c r="K442" s="43"/>
      <c r="L442" s="47"/>
      <c r="M442" s="231"/>
      <c r="N442" s="232"/>
      <c r="O442" s="87"/>
      <c r="P442" s="87"/>
      <c r="Q442" s="87"/>
      <c r="R442" s="87"/>
      <c r="S442" s="87"/>
      <c r="T442" s="88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T442" s="20" t="s">
        <v>164</v>
      </c>
      <c r="AU442" s="20" t="s">
        <v>162</v>
      </c>
    </row>
    <row r="443" s="2" customFormat="1">
      <c r="A443" s="41"/>
      <c r="B443" s="42"/>
      <c r="C443" s="43"/>
      <c r="D443" s="233" t="s">
        <v>166</v>
      </c>
      <c r="E443" s="43"/>
      <c r="F443" s="234" t="s">
        <v>1127</v>
      </c>
      <c r="G443" s="43"/>
      <c r="H443" s="43"/>
      <c r="I443" s="230"/>
      <c r="J443" s="43"/>
      <c r="K443" s="43"/>
      <c r="L443" s="47"/>
      <c r="M443" s="231"/>
      <c r="N443" s="232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20" t="s">
        <v>166</v>
      </c>
      <c r="AU443" s="20" t="s">
        <v>162</v>
      </c>
    </row>
    <row r="444" s="14" customFormat="1">
      <c r="A444" s="14"/>
      <c r="B444" s="246"/>
      <c r="C444" s="247"/>
      <c r="D444" s="228" t="s">
        <v>168</v>
      </c>
      <c r="E444" s="248" t="s">
        <v>19</v>
      </c>
      <c r="F444" s="249" t="s">
        <v>936</v>
      </c>
      <c r="G444" s="247"/>
      <c r="H444" s="248" t="s">
        <v>19</v>
      </c>
      <c r="I444" s="250"/>
      <c r="J444" s="247"/>
      <c r="K444" s="247"/>
      <c r="L444" s="251"/>
      <c r="M444" s="252"/>
      <c r="N444" s="253"/>
      <c r="O444" s="253"/>
      <c r="P444" s="253"/>
      <c r="Q444" s="253"/>
      <c r="R444" s="253"/>
      <c r="S444" s="253"/>
      <c r="T444" s="25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5" t="s">
        <v>168</v>
      </c>
      <c r="AU444" s="255" t="s">
        <v>162</v>
      </c>
      <c r="AV444" s="14" t="s">
        <v>82</v>
      </c>
      <c r="AW444" s="14" t="s">
        <v>35</v>
      </c>
      <c r="AX444" s="14" t="s">
        <v>75</v>
      </c>
      <c r="AY444" s="255" t="s">
        <v>152</v>
      </c>
    </row>
    <row r="445" s="13" customFormat="1">
      <c r="A445" s="13"/>
      <c r="B445" s="235"/>
      <c r="C445" s="236"/>
      <c r="D445" s="228" t="s">
        <v>168</v>
      </c>
      <c r="E445" s="237" t="s">
        <v>19</v>
      </c>
      <c r="F445" s="238" t="s">
        <v>847</v>
      </c>
      <c r="G445" s="236"/>
      <c r="H445" s="239">
        <v>14.199999999999999</v>
      </c>
      <c r="I445" s="240"/>
      <c r="J445" s="236"/>
      <c r="K445" s="236"/>
      <c r="L445" s="241"/>
      <c r="M445" s="242"/>
      <c r="N445" s="243"/>
      <c r="O445" s="243"/>
      <c r="P445" s="243"/>
      <c r="Q445" s="243"/>
      <c r="R445" s="243"/>
      <c r="S445" s="243"/>
      <c r="T445" s="24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5" t="s">
        <v>168</v>
      </c>
      <c r="AU445" s="245" t="s">
        <v>162</v>
      </c>
      <c r="AV445" s="13" t="s">
        <v>84</v>
      </c>
      <c r="AW445" s="13" t="s">
        <v>35</v>
      </c>
      <c r="AX445" s="13" t="s">
        <v>75</v>
      </c>
      <c r="AY445" s="245" t="s">
        <v>152</v>
      </c>
    </row>
    <row r="446" s="14" customFormat="1">
      <c r="A446" s="14"/>
      <c r="B446" s="246"/>
      <c r="C446" s="247"/>
      <c r="D446" s="228" t="s">
        <v>168</v>
      </c>
      <c r="E446" s="248" t="s">
        <v>19</v>
      </c>
      <c r="F446" s="249" t="s">
        <v>938</v>
      </c>
      <c r="G446" s="247"/>
      <c r="H446" s="248" t="s">
        <v>19</v>
      </c>
      <c r="I446" s="250"/>
      <c r="J446" s="247"/>
      <c r="K446" s="247"/>
      <c r="L446" s="251"/>
      <c r="M446" s="252"/>
      <c r="N446" s="253"/>
      <c r="O446" s="253"/>
      <c r="P446" s="253"/>
      <c r="Q446" s="253"/>
      <c r="R446" s="253"/>
      <c r="S446" s="253"/>
      <c r="T446" s="25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5" t="s">
        <v>168</v>
      </c>
      <c r="AU446" s="255" t="s">
        <v>162</v>
      </c>
      <c r="AV446" s="14" t="s">
        <v>82</v>
      </c>
      <c r="AW446" s="14" t="s">
        <v>35</v>
      </c>
      <c r="AX446" s="14" t="s">
        <v>75</v>
      </c>
      <c r="AY446" s="255" t="s">
        <v>152</v>
      </c>
    </row>
    <row r="447" s="13" customFormat="1">
      <c r="A447" s="13"/>
      <c r="B447" s="235"/>
      <c r="C447" s="236"/>
      <c r="D447" s="228" t="s">
        <v>168</v>
      </c>
      <c r="E447" s="237" t="s">
        <v>19</v>
      </c>
      <c r="F447" s="238" t="s">
        <v>849</v>
      </c>
      <c r="G447" s="236"/>
      <c r="H447" s="239">
        <v>39.289999999999999</v>
      </c>
      <c r="I447" s="240"/>
      <c r="J447" s="236"/>
      <c r="K447" s="236"/>
      <c r="L447" s="241"/>
      <c r="M447" s="242"/>
      <c r="N447" s="243"/>
      <c r="O447" s="243"/>
      <c r="P447" s="243"/>
      <c r="Q447" s="243"/>
      <c r="R447" s="243"/>
      <c r="S447" s="243"/>
      <c r="T447" s="244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5" t="s">
        <v>168</v>
      </c>
      <c r="AU447" s="245" t="s">
        <v>162</v>
      </c>
      <c r="AV447" s="13" t="s">
        <v>84</v>
      </c>
      <c r="AW447" s="13" t="s">
        <v>35</v>
      </c>
      <c r="AX447" s="13" t="s">
        <v>75</v>
      </c>
      <c r="AY447" s="245" t="s">
        <v>152</v>
      </c>
    </row>
    <row r="448" s="13" customFormat="1">
      <c r="A448" s="13"/>
      <c r="B448" s="235"/>
      <c r="C448" s="236"/>
      <c r="D448" s="228" t="s">
        <v>168</v>
      </c>
      <c r="E448" s="237" t="s">
        <v>19</v>
      </c>
      <c r="F448" s="238" t="s">
        <v>850</v>
      </c>
      <c r="G448" s="236"/>
      <c r="H448" s="239">
        <v>35.539999999999999</v>
      </c>
      <c r="I448" s="240"/>
      <c r="J448" s="236"/>
      <c r="K448" s="236"/>
      <c r="L448" s="241"/>
      <c r="M448" s="242"/>
      <c r="N448" s="243"/>
      <c r="O448" s="243"/>
      <c r="P448" s="243"/>
      <c r="Q448" s="243"/>
      <c r="R448" s="243"/>
      <c r="S448" s="243"/>
      <c r="T448" s="244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5" t="s">
        <v>168</v>
      </c>
      <c r="AU448" s="245" t="s">
        <v>162</v>
      </c>
      <c r="AV448" s="13" t="s">
        <v>84</v>
      </c>
      <c r="AW448" s="13" t="s">
        <v>35</v>
      </c>
      <c r="AX448" s="13" t="s">
        <v>75</v>
      </c>
      <c r="AY448" s="245" t="s">
        <v>152</v>
      </c>
    </row>
    <row r="449" s="13" customFormat="1">
      <c r="A449" s="13"/>
      <c r="B449" s="235"/>
      <c r="C449" s="236"/>
      <c r="D449" s="228" t="s">
        <v>168</v>
      </c>
      <c r="E449" s="237" t="s">
        <v>19</v>
      </c>
      <c r="F449" s="238" t="s">
        <v>851</v>
      </c>
      <c r="G449" s="236"/>
      <c r="H449" s="239">
        <v>29.530000000000001</v>
      </c>
      <c r="I449" s="240"/>
      <c r="J449" s="236"/>
      <c r="K449" s="236"/>
      <c r="L449" s="241"/>
      <c r="M449" s="242"/>
      <c r="N449" s="243"/>
      <c r="O449" s="243"/>
      <c r="P449" s="243"/>
      <c r="Q449" s="243"/>
      <c r="R449" s="243"/>
      <c r="S449" s="243"/>
      <c r="T449" s="244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5" t="s">
        <v>168</v>
      </c>
      <c r="AU449" s="245" t="s">
        <v>162</v>
      </c>
      <c r="AV449" s="13" t="s">
        <v>84</v>
      </c>
      <c r="AW449" s="13" t="s">
        <v>35</v>
      </c>
      <c r="AX449" s="13" t="s">
        <v>75</v>
      </c>
      <c r="AY449" s="245" t="s">
        <v>152</v>
      </c>
    </row>
    <row r="450" s="16" customFormat="1">
      <c r="A450" s="16"/>
      <c r="B450" s="277"/>
      <c r="C450" s="278"/>
      <c r="D450" s="228" t="s">
        <v>168</v>
      </c>
      <c r="E450" s="279" t="s">
        <v>19</v>
      </c>
      <c r="F450" s="280" t="s">
        <v>646</v>
      </c>
      <c r="G450" s="278"/>
      <c r="H450" s="281">
        <v>118.56</v>
      </c>
      <c r="I450" s="282"/>
      <c r="J450" s="278"/>
      <c r="K450" s="278"/>
      <c r="L450" s="283"/>
      <c r="M450" s="284"/>
      <c r="N450" s="285"/>
      <c r="O450" s="285"/>
      <c r="P450" s="285"/>
      <c r="Q450" s="285"/>
      <c r="R450" s="285"/>
      <c r="S450" s="285"/>
      <c r="T450" s="28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T450" s="287" t="s">
        <v>168</v>
      </c>
      <c r="AU450" s="287" t="s">
        <v>162</v>
      </c>
      <c r="AV450" s="16" t="s">
        <v>162</v>
      </c>
      <c r="AW450" s="16" t="s">
        <v>35</v>
      </c>
      <c r="AX450" s="16" t="s">
        <v>75</v>
      </c>
      <c r="AY450" s="287" t="s">
        <v>152</v>
      </c>
    </row>
    <row r="451" s="14" customFormat="1">
      <c r="A451" s="14"/>
      <c r="B451" s="246"/>
      <c r="C451" s="247"/>
      <c r="D451" s="228" t="s">
        <v>168</v>
      </c>
      <c r="E451" s="248" t="s">
        <v>19</v>
      </c>
      <c r="F451" s="249" t="s">
        <v>880</v>
      </c>
      <c r="G451" s="247"/>
      <c r="H451" s="248" t="s">
        <v>19</v>
      </c>
      <c r="I451" s="250"/>
      <c r="J451" s="247"/>
      <c r="K451" s="247"/>
      <c r="L451" s="251"/>
      <c r="M451" s="252"/>
      <c r="N451" s="253"/>
      <c r="O451" s="253"/>
      <c r="P451" s="253"/>
      <c r="Q451" s="253"/>
      <c r="R451" s="253"/>
      <c r="S451" s="253"/>
      <c r="T451" s="25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5" t="s">
        <v>168</v>
      </c>
      <c r="AU451" s="255" t="s">
        <v>162</v>
      </c>
      <c r="AV451" s="14" t="s">
        <v>82</v>
      </c>
      <c r="AW451" s="14" t="s">
        <v>4</v>
      </c>
      <c r="AX451" s="14" t="s">
        <v>75</v>
      </c>
      <c r="AY451" s="255" t="s">
        <v>152</v>
      </c>
    </row>
    <row r="452" s="13" customFormat="1">
      <c r="A452" s="13"/>
      <c r="B452" s="235"/>
      <c r="C452" s="236"/>
      <c r="D452" s="228" t="s">
        <v>168</v>
      </c>
      <c r="E452" s="237" t="s">
        <v>19</v>
      </c>
      <c r="F452" s="238" t="s">
        <v>1013</v>
      </c>
      <c r="G452" s="236"/>
      <c r="H452" s="239">
        <v>2.75</v>
      </c>
      <c r="I452" s="240"/>
      <c r="J452" s="236"/>
      <c r="K452" s="236"/>
      <c r="L452" s="241"/>
      <c r="M452" s="242"/>
      <c r="N452" s="243"/>
      <c r="O452" s="243"/>
      <c r="P452" s="243"/>
      <c r="Q452" s="243"/>
      <c r="R452" s="243"/>
      <c r="S452" s="243"/>
      <c r="T452" s="244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5" t="s">
        <v>168</v>
      </c>
      <c r="AU452" s="245" t="s">
        <v>162</v>
      </c>
      <c r="AV452" s="13" t="s">
        <v>84</v>
      </c>
      <c r="AW452" s="13" t="s">
        <v>35</v>
      </c>
      <c r="AX452" s="13" t="s">
        <v>75</v>
      </c>
      <c r="AY452" s="245" t="s">
        <v>152</v>
      </c>
    </row>
    <row r="453" s="13" customFormat="1">
      <c r="A453" s="13"/>
      <c r="B453" s="235"/>
      <c r="C453" s="236"/>
      <c r="D453" s="228" t="s">
        <v>168</v>
      </c>
      <c r="E453" s="237" t="s">
        <v>19</v>
      </c>
      <c r="F453" s="238" t="s">
        <v>1014</v>
      </c>
      <c r="G453" s="236"/>
      <c r="H453" s="239">
        <v>0.5</v>
      </c>
      <c r="I453" s="240"/>
      <c r="J453" s="236"/>
      <c r="K453" s="236"/>
      <c r="L453" s="241"/>
      <c r="M453" s="242"/>
      <c r="N453" s="243"/>
      <c r="O453" s="243"/>
      <c r="P453" s="243"/>
      <c r="Q453" s="243"/>
      <c r="R453" s="243"/>
      <c r="S453" s="243"/>
      <c r="T453" s="244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5" t="s">
        <v>168</v>
      </c>
      <c r="AU453" s="245" t="s">
        <v>162</v>
      </c>
      <c r="AV453" s="13" t="s">
        <v>84</v>
      </c>
      <c r="AW453" s="13" t="s">
        <v>35</v>
      </c>
      <c r="AX453" s="13" t="s">
        <v>75</v>
      </c>
      <c r="AY453" s="245" t="s">
        <v>152</v>
      </c>
    </row>
    <row r="454" s="13" customFormat="1">
      <c r="A454" s="13"/>
      <c r="B454" s="235"/>
      <c r="C454" s="236"/>
      <c r="D454" s="228" t="s">
        <v>168</v>
      </c>
      <c r="E454" s="237" t="s">
        <v>19</v>
      </c>
      <c r="F454" s="238" t="s">
        <v>1015</v>
      </c>
      <c r="G454" s="236"/>
      <c r="H454" s="239">
        <v>0.5</v>
      </c>
      <c r="I454" s="240"/>
      <c r="J454" s="236"/>
      <c r="K454" s="236"/>
      <c r="L454" s="241"/>
      <c r="M454" s="242"/>
      <c r="N454" s="243"/>
      <c r="O454" s="243"/>
      <c r="P454" s="243"/>
      <c r="Q454" s="243"/>
      <c r="R454" s="243"/>
      <c r="S454" s="243"/>
      <c r="T454" s="24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5" t="s">
        <v>168</v>
      </c>
      <c r="AU454" s="245" t="s">
        <v>162</v>
      </c>
      <c r="AV454" s="13" t="s">
        <v>84</v>
      </c>
      <c r="AW454" s="13" t="s">
        <v>35</v>
      </c>
      <c r="AX454" s="13" t="s">
        <v>75</v>
      </c>
      <c r="AY454" s="245" t="s">
        <v>152</v>
      </c>
    </row>
    <row r="455" s="13" customFormat="1">
      <c r="A455" s="13"/>
      <c r="B455" s="235"/>
      <c r="C455" s="236"/>
      <c r="D455" s="228" t="s">
        <v>168</v>
      </c>
      <c r="E455" s="237" t="s">
        <v>19</v>
      </c>
      <c r="F455" s="238" t="s">
        <v>1016</v>
      </c>
      <c r="G455" s="236"/>
      <c r="H455" s="239">
        <v>0.5</v>
      </c>
      <c r="I455" s="240"/>
      <c r="J455" s="236"/>
      <c r="K455" s="236"/>
      <c r="L455" s="241"/>
      <c r="M455" s="242"/>
      <c r="N455" s="243"/>
      <c r="O455" s="243"/>
      <c r="P455" s="243"/>
      <c r="Q455" s="243"/>
      <c r="R455" s="243"/>
      <c r="S455" s="243"/>
      <c r="T455" s="244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5" t="s">
        <v>168</v>
      </c>
      <c r="AU455" s="245" t="s">
        <v>162</v>
      </c>
      <c r="AV455" s="13" t="s">
        <v>84</v>
      </c>
      <c r="AW455" s="13" t="s">
        <v>35</v>
      </c>
      <c r="AX455" s="13" t="s">
        <v>75</v>
      </c>
      <c r="AY455" s="245" t="s">
        <v>152</v>
      </c>
    </row>
    <row r="456" s="13" customFormat="1">
      <c r="A456" s="13"/>
      <c r="B456" s="235"/>
      <c r="C456" s="236"/>
      <c r="D456" s="228" t="s">
        <v>168</v>
      </c>
      <c r="E456" s="237" t="s">
        <v>19</v>
      </c>
      <c r="F456" s="238" t="s">
        <v>1017</v>
      </c>
      <c r="G456" s="236"/>
      <c r="H456" s="239">
        <v>2.4300000000000002</v>
      </c>
      <c r="I456" s="240"/>
      <c r="J456" s="236"/>
      <c r="K456" s="236"/>
      <c r="L456" s="241"/>
      <c r="M456" s="242"/>
      <c r="N456" s="243"/>
      <c r="O456" s="243"/>
      <c r="P456" s="243"/>
      <c r="Q456" s="243"/>
      <c r="R456" s="243"/>
      <c r="S456" s="243"/>
      <c r="T456" s="244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5" t="s">
        <v>168</v>
      </c>
      <c r="AU456" s="245" t="s">
        <v>162</v>
      </c>
      <c r="AV456" s="13" t="s">
        <v>84</v>
      </c>
      <c r="AW456" s="13" t="s">
        <v>35</v>
      </c>
      <c r="AX456" s="13" t="s">
        <v>75</v>
      </c>
      <c r="AY456" s="245" t="s">
        <v>152</v>
      </c>
    </row>
    <row r="457" s="13" customFormat="1">
      <c r="A457" s="13"/>
      <c r="B457" s="235"/>
      <c r="C457" s="236"/>
      <c r="D457" s="228" t="s">
        <v>168</v>
      </c>
      <c r="E457" s="237" t="s">
        <v>19</v>
      </c>
      <c r="F457" s="238" t="s">
        <v>1018</v>
      </c>
      <c r="G457" s="236"/>
      <c r="H457" s="239">
        <v>6.46</v>
      </c>
      <c r="I457" s="240"/>
      <c r="J457" s="236"/>
      <c r="K457" s="236"/>
      <c r="L457" s="241"/>
      <c r="M457" s="242"/>
      <c r="N457" s="243"/>
      <c r="O457" s="243"/>
      <c r="P457" s="243"/>
      <c r="Q457" s="243"/>
      <c r="R457" s="243"/>
      <c r="S457" s="243"/>
      <c r="T457" s="244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5" t="s">
        <v>168</v>
      </c>
      <c r="AU457" s="245" t="s">
        <v>162</v>
      </c>
      <c r="AV457" s="13" t="s">
        <v>84</v>
      </c>
      <c r="AW457" s="13" t="s">
        <v>35</v>
      </c>
      <c r="AX457" s="13" t="s">
        <v>75</v>
      </c>
      <c r="AY457" s="245" t="s">
        <v>152</v>
      </c>
    </row>
    <row r="458" s="13" customFormat="1">
      <c r="A458" s="13"/>
      <c r="B458" s="235"/>
      <c r="C458" s="236"/>
      <c r="D458" s="228" t="s">
        <v>168</v>
      </c>
      <c r="E458" s="237" t="s">
        <v>19</v>
      </c>
      <c r="F458" s="238" t="s">
        <v>1019</v>
      </c>
      <c r="G458" s="236"/>
      <c r="H458" s="239">
        <v>1.0800000000000001</v>
      </c>
      <c r="I458" s="240"/>
      <c r="J458" s="236"/>
      <c r="K458" s="236"/>
      <c r="L458" s="241"/>
      <c r="M458" s="242"/>
      <c r="N458" s="243"/>
      <c r="O458" s="243"/>
      <c r="P458" s="243"/>
      <c r="Q458" s="243"/>
      <c r="R458" s="243"/>
      <c r="S458" s="243"/>
      <c r="T458" s="244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5" t="s">
        <v>168</v>
      </c>
      <c r="AU458" s="245" t="s">
        <v>162</v>
      </c>
      <c r="AV458" s="13" t="s">
        <v>84</v>
      </c>
      <c r="AW458" s="13" t="s">
        <v>35</v>
      </c>
      <c r="AX458" s="13" t="s">
        <v>75</v>
      </c>
      <c r="AY458" s="245" t="s">
        <v>152</v>
      </c>
    </row>
    <row r="459" s="13" customFormat="1">
      <c r="A459" s="13"/>
      <c r="B459" s="235"/>
      <c r="C459" s="236"/>
      <c r="D459" s="228" t="s">
        <v>168</v>
      </c>
      <c r="E459" s="237" t="s">
        <v>19</v>
      </c>
      <c r="F459" s="238" t="s">
        <v>1020</v>
      </c>
      <c r="G459" s="236"/>
      <c r="H459" s="239">
        <v>1.3700000000000001</v>
      </c>
      <c r="I459" s="240"/>
      <c r="J459" s="236"/>
      <c r="K459" s="236"/>
      <c r="L459" s="241"/>
      <c r="M459" s="242"/>
      <c r="N459" s="243"/>
      <c r="O459" s="243"/>
      <c r="P459" s="243"/>
      <c r="Q459" s="243"/>
      <c r="R459" s="243"/>
      <c r="S459" s="243"/>
      <c r="T459" s="24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5" t="s">
        <v>168</v>
      </c>
      <c r="AU459" s="245" t="s">
        <v>162</v>
      </c>
      <c r="AV459" s="13" t="s">
        <v>84</v>
      </c>
      <c r="AW459" s="13" t="s">
        <v>35</v>
      </c>
      <c r="AX459" s="13" t="s">
        <v>75</v>
      </c>
      <c r="AY459" s="245" t="s">
        <v>152</v>
      </c>
    </row>
    <row r="460" s="13" customFormat="1">
      <c r="A460" s="13"/>
      <c r="B460" s="235"/>
      <c r="C460" s="236"/>
      <c r="D460" s="228" t="s">
        <v>168</v>
      </c>
      <c r="E460" s="237" t="s">
        <v>19</v>
      </c>
      <c r="F460" s="238" t="s">
        <v>1021</v>
      </c>
      <c r="G460" s="236"/>
      <c r="H460" s="239">
        <v>1.0700000000000001</v>
      </c>
      <c r="I460" s="240"/>
      <c r="J460" s="236"/>
      <c r="K460" s="236"/>
      <c r="L460" s="241"/>
      <c r="M460" s="242"/>
      <c r="N460" s="243"/>
      <c r="O460" s="243"/>
      <c r="P460" s="243"/>
      <c r="Q460" s="243"/>
      <c r="R460" s="243"/>
      <c r="S460" s="243"/>
      <c r="T460" s="24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5" t="s">
        <v>168</v>
      </c>
      <c r="AU460" s="245" t="s">
        <v>162</v>
      </c>
      <c r="AV460" s="13" t="s">
        <v>84</v>
      </c>
      <c r="AW460" s="13" t="s">
        <v>35</v>
      </c>
      <c r="AX460" s="13" t="s">
        <v>75</v>
      </c>
      <c r="AY460" s="245" t="s">
        <v>152</v>
      </c>
    </row>
    <row r="461" s="13" customFormat="1">
      <c r="A461" s="13"/>
      <c r="B461" s="235"/>
      <c r="C461" s="236"/>
      <c r="D461" s="228" t="s">
        <v>168</v>
      </c>
      <c r="E461" s="237" t="s">
        <v>19</v>
      </c>
      <c r="F461" s="238" t="s">
        <v>1022</v>
      </c>
      <c r="G461" s="236"/>
      <c r="H461" s="239">
        <v>1.9099999999999999</v>
      </c>
      <c r="I461" s="240"/>
      <c r="J461" s="236"/>
      <c r="K461" s="236"/>
      <c r="L461" s="241"/>
      <c r="M461" s="242"/>
      <c r="N461" s="243"/>
      <c r="O461" s="243"/>
      <c r="P461" s="243"/>
      <c r="Q461" s="243"/>
      <c r="R461" s="243"/>
      <c r="S461" s="243"/>
      <c r="T461" s="244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5" t="s">
        <v>168</v>
      </c>
      <c r="AU461" s="245" t="s">
        <v>162</v>
      </c>
      <c r="AV461" s="13" t="s">
        <v>84</v>
      </c>
      <c r="AW461" s="13" t="s">
        <v>35</v>
      </c>
      <c r="AX461" s="13" t="s">
        <v>75</v>
      </c>
      <c r="AY461" s="245" t="s">
        <v>152</v>
      </c>
    </row>
    <row r="462" s="16" customFormat="1">
      <c r="A462" s="16"/>
      <c r="B462" s="277"/>
      <c r="C462" s="278"/>
      <c r="D462" s="228" t="s">
        <v>168</v>
      </c>
      <c r="E462" s="279" t="s">
        <v>19</v>
      </c>
      <c r="F462" s="280" t="s">
        <v>646</v>
      </c>
      <c r="G462" s="278"/>
      <c r="H462" s="281">
        <v>18.57</v>
      </c>
      <c r="I462" s="282"/>
      <c r="J462" s="278"/>
      <c r="K462" s="278"/>
      <c r="L462" s="283"/>
      <c r="M462" s="284"/>
      <c r="N462" s="285"/>
      <c r="O462" s="285"/>
      <c r="P462" s="285"/>
      <c r="Q462" s="285"/>
      <c r="R462" s="285"/>
      <c r="S462" s="285"/>
      <c r="T462" s="28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T462" s="287" t="s">
        <v>168</v>
      </c>
      <c r="AU462" s="287" t="s">
        <v>162</v>
      </c>
      <c r="AV462" s="16" t="s">
        <v>162</v>
      </c>
      <c r="AW462" s="16" t="s">
        <v>35</v>
      </c>
      <c r="AX462" s="16" t="s">
        <v>75</v>
      </c>
      <c r="AY462" s="287" t="s">
        <v>152</v>
      </c>
    </row>
    <row r="463" s="15" customFormat="1">
      <c r="A463" s="15"/>
      <c r="B463" s="256"/>
      <c r="C463" s="257"/>
      <c r="D463" s="228" t="s">
        <v>168</v>
      </c>
      <c r="E463" s="258" t="s">
        <v>19</v>
      </c>
      <c r="F463" s="259" t="s">
        <v>203</v>
      </c>
      <c r="G463" s="257"/>
      <c r="H463" s="260">
        <v>137.13</v>
      </c>
      <c r="I463" s="261"/>
      <c r="J463" s="257"/>
      <c r="K463" s="257"/>
      <c r="L463" s="262"/>
      <c r="M463" s="263"/>
      <c r="N463" s="264"/>
      <c r="O463" s="264"/>
      <c r="P463" s="264"/>
      <c r="Q463" s="264"/>
      <c r="R463" s="264"/>
      <c r="S463" s="264"/>
      <c r="T463" s="26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6" t="s">
        <v>168</v>
      </c>
      <c r="AU463" s="266" t="s">
        <v>162</v>
      </c>
      <c r="AV463" s="15" t="s">
        <v>161</v>
      </c>
      <c r="AW463" s="15" t="s">
        <v>35</v>
      </c>
      <c r="AX463" s="15" t="s">
        <v>82</v>
      </c>
      <c r="AY463" s="266" t="s">
        <v>152</v>
      </c>
    </row>
    <row r="464" s="12" customFormat="1" ht="20.88" customHeight="1">
      <c r="A464" s="12"/>
      <c r="B464" s="199"/>
      <c r="C464" s="200"/>
      <c r="D464" s="201" t="s">
        <v>74</v>
      </c>
      <c r="E464" s="213" t="s">
        <v>736</v>
      </c>
      <c r="F464" s="213" t="s">
        <v>1128</v>
      </c>
      <c r="G464" s="200"/>
      <c r="H464" s="200"/>
      <c r="I464" s="203"/>
      <c r="J464" s="214">
        <f>BK464</f>
        <v>0</v>
      </c>
      <c r="K464" s="200"/>
      <c r="L464" s="205"/>
      <c r="M464" s="206"/>
      <c r="N464" s="207"/>
      <c r="O464" s="207"/>
      <c r="P464" s="208">
        <f>SUM(P465:P490)</f>
        <v>0</v>
      </c>
      <c r="Q464" s="207"/>
      <c r="R464" s="208">
        <f>SUM(R465:R490)</f>
        <v>3.1262799999999999</v>
      </c>
      <c r="S464" s="207"/>
      <c r="T464" s="209">
        <f>SUM(T465:T490)</f>
        <v>0</v>
      </c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R464" s="210" t="s">
        <v>82</v>
      </c>
      <c r="AT464" s="211" t="s">
        <v>74</v>
      </c>
      <c r="AU464" s="211" t="s">
        <v>84</v>
      </c>
      <c r="AY464" s="210" t="s">
        <v>152</v>
      </c>
      <c r="BK464" s="212">
        <f>SUM(BK465:BK490)</f>
        <v>0</v>
      </c>
    </row>
    <row r="465" s="2" customFormat="1" ht="33" customHeight="1">
      <c r="A465" s="41"/>
      <c r="B465" s="42"/>
      <c r="C465" s="215" t="s">
        <v>431</v>
      </c>
      <c r="D465" s="215" t="s">
        <v>156</v>
      </c>
      <c r="E465" s="216" t="s">
        <v>1129</v>
      </c>
      <c r="F465" s="217" t="s">
        <v>1130</v>
      </c>
      <c r="G465" s="218" t="s">
        <v>283</v>
      </c>
      <c r="H465" s="219">
        <v>0.056599999999999998</v>
      </c>
      <c r="I465" s="220"/>
      <c r="J465" s="221">
        <f>ROUND(I465*H465,2)</f>
        <v>0</v>
      </c>
      <c r="K465" s="217" t="s">
        <v>160</v>
      </c>
      <c r="L465" s="47"/>
      <c r="M465" s="222" t="s">
        <v>19</v>
      </c>
      <c r="N465" s="223" t="s">
        <v>46</v>
      </c>
      <c r="O465" s="87"/>
      <c r="P465" s="224">
        <f>O465*H465</f>
        <v>0</v>
      </c>
      <c r="Q465" s="224">
        <v>0</v>
      </c>
      <c r="R465" s="224">
        <f>Q465*H465</f>
        <v>0</v>
      </c>
      <c r="S465" s="224">
        <v>0</v>
      </c>
      <c r="T465" s="225">
        <f>S465*H465</f>
        <v>0</v>
      </c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R465" s="226" t="s">
        <v>161</v>
      </c>
      <c r="AT465" s="226" t="s">
        <v>156</v>
      </c>
      <c r="AU465" s="226" t="s">
        <v>162</v>
      </c>
      <c r="AY465" s="20" t="s">
        <v>152</v>
      </c>
      <c r="BE465" s="227">
        <f>IF(N465="základní",J465,0)</f>
        <v>0</v>
      </c>
      <c r="BF465" s="227">
        <f>IF(N465="snížená",J465,0)</f>
        <v>0</v>
      </c>
      <c r="BG465" s="227">
        <f>IF(N465="zákl. přenesená",J465,0)</f>
        <v>0</v>
      </c>
      <c r="BH465" s="227">
        <f>IF(N465="sníž. přenesená",J465,0)</f>
        <v>0</v>
      </c>
      <c r="BI465" s="227">
        <f>IF(N465="nulová",J465,0)</f>
        <v>0</v>
      </c>
      <c r="BJ465" s="20" t="s">
        <v>82</v>
      </c>
      <c r="BK465" s="227">
        <f>ROUND(I465*H465,2)</f>
        <v>0</v>
      </c>
      <c r="BL465" s="20" t="s">
        <v>161</v>
      </c>
      <c r="BM465" s="226" t="s">
        <v>1131</v>
      </c>
    </row>
    <row r="466" s="2" customFormat="1">
      <c r="A466" s="41"/>
      <c r="B466" s="42"/>
      <c r="C466" s="43"/>
      <c r="D466" s="228" t="s">
        <v>164</v>
      </c>
      <c r="E466" s="43"/>
      <c r="F466" s="229" t="s">
        <v>1132</v>
      </c>
      <c r="G466" s="43"/>
      <c r="H466" s="43"/>
      <c r="I466" s="230"/>
      <c r="J466" s="43"/>
      <c r="K466" s="43"/>
      <c r="L466" s="47"/>
      <c r="M466" s="231"/>
      <c r="N466" s="232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164</v>
      </c>
      <c r="AU466" s="20" t="s">
        <v>162</v>
      </c>
    </row>
    <row r="467" s="2" customFormat="1">
      <c r="A467" s="41"/>
      <c r="B467" s="42"/>
      <c r="C467" s="43"/>
      <c r="D467" s="233" t="s">
        <v>166</v>
      </c>
      <c r="E467" s="43"/>
      <c r="F467" s="234" t="s">
        <v>1133</v>
      </c>
      <c r="G467" s="43"/>
      <c r="H467" s="43"/>
      <c r="I467" s="230"/>
      <c r="J467" s="43"/>
      <c r="K467" s="43"/>
      <c r="L467" s="47"/>
      <c r="M467" s="231"/>
      <c r="N467" s="232"/>
      <c r="O467" s="87"/>
      <c r="P467" s="87"/>
      <c r="Q467" s="87"/>
      <c r="R467" s="87"/>
      <c r="S467" s="87"/>
      <c r="T467" s="88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T467" s="20" t="s">
        <v>166</v>
      </c>
      <c r="AU467" s="20" t="s">
        <v>162</v>
      </c>
    </row>
    <row r="468" s="13" customFormat="1">
      <c r="A468" s="13"/>
      <c r="B468" s="235"/>
      <c r="C468" s="236"/>
      <c r="D468" s="228" t="s">
        <v>168</v>
      </c>
      <c r="E468" s="237" t="s">
        <v>19</v>
      </c>
      <c r="F468" s="238" t="s">
        <v>1134</v>
      </c>
      <c r="G468" s="236"/>
      <c r="H468" s="239">
        <v>0.028299999999999999</v>
      </c>
      <c r="I468" s="240"/>
      <c r="J468" s="236"/>
      <c r="K468" s="236"/>
      <c r="L468" s="241"/>
      <c r="M468" s="242"/>
      <c r="N468" s="243"/>
      <c r="O468" s="243"/>
      <c r="P468" s="243"/>
      <c r="Q468" s="243"/>
      <c r="R468" s="243"/>
      <c r="S468" s="243"/>
      <c r="T468" s="244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5" t="s">
        <v>168</v>
      </c>
      <c r="AU468" s="245" t="s">
        <v>162</v>
      </c>
      <c r="AV468" s="13" t="s">
        <v>84</v>
      </c>
      <c r="AW468" s="13" t="s">
        <v>35</v>
      </c>
      <c r="AX468" s="13" t="s">
        <v>75</v>
      </c>
      <c r="AY468" s="245" t="s">
        <v>152</v>
      </c>
    </row>
    <row r="469" s="13" customFormat="1">
      <c r="A469" s="13"/>
      <c r="B469" s="235"/>
      <c r="C469" s="236"/>
      <c r="D469" s="228" t="s">
        <v>168</v>
      </c>
      <c r="E469" s="237" t="s">
        <v>19</v>
      </c>
      <c r="F469" s="238" t="s">
        <v>1135</v>
      </c>
      <c r="G469" s="236"/>
      <c r="H469" s="239">
        <v>0.028299999999999999</v>
      </c>
      <c r="I469" s="240"/>
      <c r="J469" s="236"/>
      <c r="K469" s="236"/>
      <c r="L469" s="241"/>
      <c r="M469" s="242"/>
      <c r="N469" s="243"/>
      <c r="O469" s="243"/>
      <c r="P469" s="243"/>
      <c r="Q469" s="243"/>
      <c r="R469" s="243"/>
      <c r="S469" s="243"/>
      <c r="T469" s="24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5" t="s">
        <v>168</v>
      </c>
      <c r="AU469" s="245" t="s">
        <v>162</v>
      </c>
      <c r="AV469" s="13" t="s">
        <v>84</v>
      </c>
      <c r="AW469" s="13" t="s">
        <v>35</v>
      </c>
      <c r="AX469" s="13" t="s">
        <v>75</v>
      </c>
      <c r="AY469" s="245" t="s">
        <v>152</v>
      </c>
    </row>
    <row r="470" s="15" customFormat="1">
      <c r="A470" s="15"/>
      <c r="B470" s="256"/>
      <c r="C470" s="257"/>
      <c r="D470" s="228" t="s">
        <v>168</v>
      </c>
      <c r="E470" s="258" t="s">
        <v>19</v>
      </c>
      <c r="F470" s="259" t="s">
        <v>203</v>
      </c>
      <c r="G470" s="257"/>
      <c r="H470" s="260">
        <v>0.056599999999999998</v>
      </c>
      <c r="I470" s="261"/>
      <c r="J470" s="257"/>
      <c r="K470" s="257"/>
      <c r="L470" s="262"/>
      <c r="M470" s="263"/>
      <c r="N470" s="264"/>
      <c r="O470" s="264"/>
      <c r="P470" s="264"/>
      <c r="Q470" s="264"/>
      <c r="R470" s="264"/>
      <c r="S470" s="264"/>
      <c r="T470" s="26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66" t="s">
        <v>168</v>
      </c>
      <c r="AU470" s="266" t="s">
        <v>162</v>
      </c>
      <c r="AV470" s="15" t="s">
        <v>161</v>
      </c>
      <c r="AW470" s="15" t="s">
        <v>35</v>
      </c>
      <c r="AX470" s="15" t="s">
        <v>82</v>
      </c>
      <c r="AY470" s="266" t="s">
        <v>152</v>
      </c>
    </row>
    <row r="471" s="2" customFormat="1" ht="24.15" customHeight="1">
      <c r="A471" s="41"/>
      <c r="B471" s="42"/>
      <c r="C471" s="215" t="s">
        <v>438</v>
      </c>
      <c r="D471" s="215" t="s">
        <v>156</v>
      </c>
      <c r="E471" s="216" t="s">
        <v>1136</v>
      </c>
      <c r="F471" s="217" t="s">
        <v>1137</v>
      </c>
      <c r="G471" s="218" t="s">
        <v>359</v>
      </c>
      <c r="H471" s="219">
        <v>2</v>
      </c>
      <c r="I471" s="220"/>
      <c r="J471" s="221">
        <f>ROUND(I471*H471,2)</f>
        <v>0</v>
      </c>
      <c r="K471" s="217" t="s">
        <v>160</v>
      </c>
      <c r="L471" s="47"/>
      <c r="M471" s="222" t="s">
        <v>19</v>
      </c>
      <c r="N471" s="223" t="s">
        <v>46</v>
      </c>
      <c r="O471" s="87"/>
      <c r="P471" s="224">
        <f>O471*H471</f>
        <v>0</v>
      </c>
      <c r="Q471" s="224">
        <v>0.088319999999999996</v>
      </c>
      <c r="R471" s="224">
        <f>Q471*H471</f>
        <v>0.17663999999999999</v>
      </c>
      <c r="S471" s="224">
        <v>0</v>
      </c>
      <c r="T471" s="225">
        <f>S471*H471</f>
        <v>0</v>
      </c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R471" s="226" t="s">
        <v>161</v>
      </c>
      <c r="AT471" s="226" t="s">
        <v>156</v>
      </c>
      <c r="AU471" s="226" t="s">
        <v>162</v>
      </c>
      <c r="AY471" s="20" t="s">
        <v>152</v>
      </c>
      <c r="BE471" s="227">
        <f>IF(N471="základní",J471,0)</f>
        <v>0</v>
      </c>
      <c r="BF471" s="227">
        <f>IF(N471="snížená",J471,0)</f>
        <v>0</v>
      </c>
      <c r="BG471" s="227">
        <f>IF(N471="zákl. přenesená",J471,0)</f>
        <v>0</v>
      </c>
      <c r="BH471" s="227">
        <f>IF(N471="sníž. přenesená",J471,0)</f>
        <v>0</v>
      </c>
      <c r="BI471" s="227">
        <f>IF(N471="nulová",J471,0)</f>
        <v>0</v>
      </c>
      <c r="BJ471" s="20" t="s">
        <v>82</v>
      </c>
      <c r="BK471" s="227">
        <f>ROUND(I471*H471,2)</f>
        <v>0</v>
      </c>
      <c r="BL471" s="20" t="s">
        <v>161</v>
      </c>
      <c r="BM471" s="226" t="s">
        <v>1138</v>
      </c>
    </row>
    <row r="472" s="2" customFormat="1">
      <c r="A472" s="41"/>
      <c r="B472" s="42"/>
      <c r="C472" s="43"/>
      <c r="D472" s="228" t="s">
        <v>164</v>
      </c>
      <c r="E472" s="43"/>
      <c r="F472" s="229" t="s">
        <v>1139</v>
      </c>
      <c r="G472" s="43"/>
      <c r="H472" s="43"/>
      <c r="I472" s="230"/>
      <c r="J472" s="43"/>
      <c r="K472" s="43"/>
      <c r="L472" s="47"/>
      <c r="M472" s="231"/>
      <c r="N472" s="232"/>
      <c r="O472" s="87"/>
      <c r="P472" s="87"/>
      <c r="Q472" s="87"/>
      <c r="R472" s="87"/>
      <c r="S472" s="87"/>
      <c r="T472" s="88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T472" s="20" t="s">
        <v>164</v>
      </c>
      <c r="AU472" s="20" t="s">
        <v>162</v>
      </c>
    </row>
    <row r="473" s="2" customFormat="1">
      <c r="A473" s="41"/>
      <c r="B473" s="42"/>
      <c r="C473" s="43"/>
      <c r="D473" s="233" t="s">
        <v>166</v>
      </c>
      <c r="E473" s="43"/>
      <c r="F473" s="234" t="s">
        <v>1140</v>
      </c>
      <c r="G473" s="43"/>
      <c r="H473" s="43"/>
      <c r="I473" s="230"/>
      <c r="J473" s="43"/>
      <c r="K473" s="43"/>
      <c r="L473" s="47"/>
      <c r="M473" s="231"/>
      <c r="N473" s="232"/>
      <c r="O473" s="87"/>
      <c r="P473" s="87"/>
      <c r="Q473" s="87"/>
      <c r="R473" s="87"/>
      <c r="S473" s="87"/>
      <c r="T473" s="88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T473" s="20" t="s">
        <v>166</v>
      </c>
      <c r="AU473" s="20" t="s">
        <v>162</v>
      </c>
    </row>
    <row r="474" s="13" customFormat="1">
      <c r="A474" s="13"/>
      <c r="B474" s="235"/>
      <c r="C474" s="236"/>
      <c r="D474" s="228" t="s">
        <v>168</v>
      </c>
      <c r="E474" s="237" t="s">
        <v>19</v>
      </c>
      <c r="F474" s="238" t="s">
        <v>1057</v>
      </c>
      <c r="G474" s="236"/>
      <c r="H474" s="239">
        <v>1</v>
      </c>
      <c r="I474" s="240"/>
      <c r="J474" s="236"/>
      <c r="K474" s="236"/>
      <c r="L474" s="241"/>
      <c r="M474" s="242"/>
      <c r="N474" s="243"/>
      <c r="O474" s="243"/>
      <c r="P474" s="243"/>
      <c r="Q474" s="243"/>
      <c r="R474" s="243"/>
      <c r="S474" s="243"/>
      <c r="T474" s="244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5" t="s">
        <v>168</v>
      </c>
      <c r="AU474" s="245" t="s">
        <v>162</v>
      </c>
      <c r="AV474" s="13" t="s">
        <v>84</v>
      </c>
      <c r="AW474" s="13" t="s">
        <v>35</v>
      </c>
      <c r="AX474" s="13" t="s">
        <v>75</v>
      </c>
      <c r="AY474" s="245" t="s">
        <v>152</v>
      </c>
    </row>
    <row r="475" s="13" customFormat="1">
      <c r="A475" s="13"/>
      <c r="B475" s="235"/>
      <c r="C475" s="236"/>
      <c r="D475" s="228" t="s">
        <v>168</v>
      </c>
      <c r="E475" s="237" t="s">
        <v>19</v>
      </c>
      <c r="F475" s="238" t="s">
        <v>1058</v>
      </c>
      <c r="G475" s="236"/>
      <c r="H475" s="239">
        <v>1</v>
      </c>
      <c r="I475" s="240"/>
      <c r="J475" s="236"/>
      <c r="K475" s="236"/>
      <c r="L475" s="241"/>
      <c r="M475" s="242"/>
      <c r="N475" s="243"/>
      <c r="O475" s="243"/>
      <c r="P475" s="243"/>
      <c r="Q475" s="243"/>
      <c r="R475" s="243"/>
      <c r="S475" s="243"/>
      <c r="T475" s="244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5" t="s">
        <v>168</v>
      </c>
      <c r="AU475" s="245" t="s">
        <v>162</v>
      </c>
      <c r="AV475" s="13" t="s">
        <v>84</v>
      </c>
      <c r="AW475" s="13" t="s">
        <v>35</v>
      </c>
      <c r="AX475" s="13" t="s">
        <v>75</v>
      </c>
      <c r="AY475" s="245" t="s">
        <v>152</v>
      </c>
    </row>
    <row r="476" s="15" customFormat="1">
      <c r="A476" s="15"/>
      <c r="B476" s="256"/>
      <c r="C476" s="257"/>
      <c r="D476" s="228" t="s">
        <v>168</v>
      </c>
      <c r="E476" s="258" t="s">
        <v>19</v>
      </c>
      <c r="F476" s="259" t="s">
        <v>203</v>
      </c>
      <c r="G476" s="257"/>
      <c r="H476" s="260">
        <v>2</v>
      </c>
      <c r="I476" s="261"/>
      <c r="J476" s="257"/>
      <c r="K476" s="257"/>
      <c r="L476" s="262"/>
      <c r="M476" s="263"/>
      <c r="N476" s="264"/>
      <c r="O476" s="264"/>
      <c r="P476" s="264"/>
      <c r="Q476" s="264"/>
      <c r="R476" s="264"/>
      <c r="S476" s="264"/>
      <c r="T476" s="26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66" t="s">
        <v>168</v>
      </c>
      <c r="AU476" s="266" t="s">
        <v>162</v>
      </c>
      <c r="AV476" s="15" t="s">
        <v>161</v>
      </c>
      <c r="AW476" s="15" t="s">
        <v>35</v>
      </c>
      <c r="AX476" s="15" t="s">
        <v>82</v>
      </c>
      <c r="AY476" s="266" t="s">
        <v>152</v>
      </c>
    </row>
    <row r="477" s="2" customFormat="1" ht="24.15" customHeight="1">
      <c r="A477" s="41"/>
      <c r="B477" s="42"/>
      <c r="C477" s="215" t="s">
        <v>444</v>
      </c>
      <c r="D477" s="215" t="s">
        <v>156</v>
      </c>
      <c r="E477" s="216" t="s">
        <v>1141</v>
      </c>
      <c r="F477" s="217" t="s">
        <v>1142</v>
      </c>
      <c r="G477" s="218" t="s">
        <v>359</v>
      </c>
      <c r="H477" s="219">
        <v>2</v>
      </c>
      <c r="I477" s="220"/>
      <c r="J477" s="221">
        <f>ROUND(I477*H477,2)</f>
        <v>0</v>
      </c>
      <c r="K477" s="217" t="s">
        <v>160</v>
      </c>
      <c r="L477" s="47"/>
      <c r="M477" s="222" t="s">
        <v>19</v>
      </c>
      <c r="N477" s="223" t="s">
        <v>46</v>
      </c>
      <c r="O477" s="87"/>
      <c r="P477" s="224">
        <f>O477*H477</f>
        <v>0</v>
      </c>
      <c r="Q477" s="224">
        <v>1.4212199999999999</v>
      </c>
      <c r="R477" s="224">
        <f>Q477*H477</f>
        <v>2.8424399999999999</v>
      </c>
      <c r="S477" s="224">
        <v>0</v>
      </c>
      <c r="T477" s="225">
        <f>S477*H477</f>
        <v>0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26" t="s">
        <v>161</v>
      </c>
      <c r="AT477" s="226" t="s">
        <v>156</v>
      </c>
      <c r="AU477" s="226" t="s">
        <v>162</v>
      </c>
      <c r="AY477" s="20" t="s">
        <v>152</v>
      </c>
      <c r="BE477" s="227">
        <f>IF(N477="základní",J477,0)</f>
        <v>0</v>
      </c>
      <c r="BF477" s="227">
        <f>IF(N477="snížená",J477,0)</f>
        <v>0</v>
      </c>
      <c r="BG477" s="227">
        <f>IF(N477="zákl. přenesená",J477,0)</f>
        <v>0</v>
      </c>
      <c r="BH477" s="227">
        <f>IF(N477="sníž. přenesená",J477,0)</f>
        <v>0</v>
      </c>
      <c r="BI477" s="227">
        <f>IF(N477="nulová",J477,0)</f>
        <v>0</v>
      </c>
      <c r="BJ477" s="20" t="s">
        <v>82</v>
      </c>
      <c r="BK477" s="227">
        <f>ROUND(I477*H477,2)</f>
        <v>0</v>
      </c>
      <c r="BL477" s="20" t="s">
        <v>161</v>
      </c>
      <c r="BM477" s="226" t="s">
        <v>1143</v>
      </c>
    </row>
    <row r="478" s="2" customFormat="1">
      <c r="A478" s="41"/>
      <c r="B478" s="42"/>
      <c r="C478" s="43"/>
      <c r="D478" s="228" t="s">
        <v>164</v>
      </c>
      <c r="E478" s="43"/>
      <c r="F478" s="229" t="s">
        <v>1144</v>
      </c>
      <c r="G478" s="43"/>
      <c r="H478" s="43"/>
      <c r="I478" s="230"/>
      <c r="J478" s="43"/>
      <c r="K478" s="43"/>
      <c r="L478" s="47"/>
      <c r="M478" s="231"/>
      <c r="N478" s="232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164</v>
      </c>
      <c r="AU478" s="20" t="s">
        <v>162</v>
      </c>
    </row>
    <row r="479" s="2" customFormat="1">
      <c r="A479" s="41"/>
      <c r="B479" s="42"/>
      <c r="C479" s="43"/>
      <c r="D479" s="233" t="s">
        <v>166</v>
      </c>
      <c r="E479" s="43"/>
      <c r="F479" s="234" t="s">
        <v>1145</v>
      </c>
      <c r="G479" s="43"/>
      <c r="H479" s="43"/>
      <c r="I479" s="230"/>
      <c r="J479" s="43"/>
      <c r="K479" s="43"/>
      <c r="L479" s="47"/>
      <c r="M479" s="231"/>
      <c r="N479" s="232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20" t="s">
        <v>166</v>
      </c>
      <c r="AU479" s="20" t="s">
        <v>162</v>
      </c>
    </row>
    <row r="480" s="13" customFormat="1">
      <c r="A480" s="13"/>
      <c r="B480" s="235"/>
      <c r="C480" s="236"/>
      <c r="D480" s="228" t="s">
        <v>168</v>
      </c>
      <c r="E480" s="237" t="s">
        <v>19</v>
      </c>
      <c r="F480" s="238" t="s">
        <v>1057</v>
      </c>
      <c r="G480" s="236"/>
      <c r="H480" s="239">
        <v>1</v>
      </c>
      <c r="I480" s="240"/>
      <c r="J480" s="236"/>
      <c r="K480" s="236"/>
      <c r="L480" s="241"/>
      <c r="M480" s="242"/>
      <c r="N480" s="243"/>
      <c r="O480" s="243"/>
      <c r="P480" s="243"/>
      <c r="Q480" s="243"/>
      <c r="R480" s="243"/>
      <c r="S480" s="243"/>
      <c r="T480" s="244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5" t="s">
        <v>168</v>
      </c>
      <c r="AU480" s="245" t="s">
        <v>162</v>
      </c>
      <c r="AV480" s="13" t="s">
        <v>84</v>
      </c>
      <c r="AW480" s="13" t="s">
        <v>35</v>
      </c>
      <c r="AX480" s="13" t="s">
        <v>75</v>
      </c>
      <c r="AY480" s="245" t="s">
        <v>152</v>
      </c>
    </row>
    <row r="481" s="13" customFormat="1">
      <c r="A481" s="13"/>
      <c r="B481" s="235"/>
      <c r="C481" s="236"/>
      <c r="D481" s="228" t="s">
        <v>168</v>
      </c>
      <c r="E481" s="237" t="s">
        <v>19</v>
      </c>
      <c r="F481" s="238" t="s">
        <v>1058</v>
      </c>
      <c r="G481" s="236"/>
      <c r="H481" s="239">
        <v>1</v>
      </c>
      <c r="I481" s="240"/>
      <c r="J481" s="236"/>
      <c r="K481" s="236"/>
      <c r="L481" s="241"/>
      <c r="M481" s="242"/>
      <c r="N481" s="243"/>
      <c r="O481" s="243"/>
      <c r="P481" s="243"/>
      <c r="Q481" s="243"/>
      <c r="R481" s="243"/>
      <c r="S481" s="243"/>
      <c r="T481" s="24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5" t="s">
        <v>168</v>
      </c>
      <c r="AU481" s="245" t="s">
        <v>162</v>
      </c>
      <c r="AV481" s="13" t="s">
        <v>84</v>
      </c>
      <c r="AW481" s="13" t="s">
        <v>35</v>
      </c>
      <c r="AX481" s="13" t="s">
        <v>75</v>
      </c>
      <c r="AY481" s="245" t="s">
        <v>152</v>
      </c>
    </row>
    <row r="482" s="15" customFormat="1">
      <c r="A482" s="15"/>
      <c r="B482" s="256"/>
      <c r="C482" s="257"/>
      <c r="D482" s="228" t="s">
        <v>168</v>
      </c>
      <c r="E482" s="258" t="s">
        <v>19</v>
      </c>
      <c r="F482" s="259" t="s">
        <v>203</v>
      </c>
      <c r="G482" s="257"/>
      <c r="H482" s="260">
        <v>2</v>
      </c>
      <c r="I482" s="261"/>
      <c r="J482" s="257"/>
      <c r="K482" s="257"/>
      <c r="L482" s="262"/>
      <c r="M482" s="263"/>
      <c r="N482" s="264"/>
      <c r="O482" s="264"/>
      <c r="P482" s="264"/>
      <c r="Q482" s="264"/>
      <c r="R482" s="264"/>
      <c r="S482" s="264"/>
      <c r="T482" s="26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66" t="s">
        <v>168</v>
      </c>
      <c r="AU482" s="266" t="s">
        <v>162</v>
      </c>
      <c r="AV482" s="15" t="s">
        <v>161</v>
      </c>
      <c r="AW482" s="15" t="s">
        <v>35</v>
      </c>
      <c r="AX482" s="15" t="s">
        <v>82</v>
      </c>
      <c r="AY482" s="266" t="s">
        <v>152</v>
      </c>
    </row>
    <row r="483" s="2" customFormat="1" ht="24.15" customHeight="1">
      <c r="A483" s="41"/>
      <c r="B483" s="42"/>
      <c r="C483" s="215" t="s">
        <v>450</v>
      </c>
      <c r="D483" s="215" t="s">
        <v>156</v>
      </c>
      <c r="E483" s="216" t="s">
        <v>1146</v>
      </c>
      <c r="F483" s="217" t="s">
        <v>1147</v>
      </c>
      <c r="G483" s="218" t="s">
        <v>359</v>
      </c>
      <c r="H483" s="219">
        <v>2</v>
      </c>
      <c r="I483" s="220"/>
      <c r="J483" s="221">
        <f>ROUND(I483*H483,2)</f>
        <v>0</v>
      </c>
      <c r="K483" s="217" t="s">
        <v>160</v>
      </c>
      <c r="L483" s="47"/>
      <c r="M483" s="222" t="s">
        <v>19</v>
      </c>
      <c r="N483" s="223" t="s">
        <v>46</v>
      </c>
      <c r="O483" s="87"/>
      <c r="P483" s="224">
        <f>O483*H483</f>
        <v>0</v>
      </c>
      <c r="Q483" s="224">
        <v>0</v>
      </c>
      <c r="R483" s="224">
        <f>Q483*H483</f>
        <v>0</v>
      </c>
      <c r="S483" s="224">
        <v>0</v>
      </c>
      <c r="T483" s="225">
        <f>S483*H483</f>
        <v>0</v>
      </c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R483" s="226" t="s">
        <v>161</v>
      </c>
      <c r="AT483" s="226" t="s">
        <v>156</v>
      </c>
      <c r="AU483" s="226" t="s">
        <v>162</v>
      </c>
      <c r="AY483" s="20" t="s">
        <v>152</v>
      </c>
      <c r="BE483" s="227">
        <f>IF(N483="základní",J483,0)</f>
        <v>0</v>
      </c>
      <c r="BF483" s="227">
        <f>IF(N483="snížená",J483,0)</f>
        <v>0</v>
      </c>
      <c r="BG483" s="227">
        <f>IF(N483="zákl. přenesená",J483,0)</f>
        <v>0</v>
      </c>
      <c r="BH483" s="227">
        <f>IF(N483="sníž. přenesená",J483,0)</f>
        <v>0</v>
      </c>
      <c r="BI483" s="227">
        <f>IF(N483="nulová",J483,0)</f>
        <v>0</v>
      </c>
      <c r="BJ483" s="20" t="s">
        <v>82</v>
      </c>
      <c r="BK483" s="227">
        <f>ROUND(I483*H483,2)</f>
        <v>0</v>
      </c>
      <c r="BL483" s="20" t="s">
        <v>161</v>
      </c>
      <c r="BM483" s="226" t="s">
        <v>1148</v>
      </c>
    </row>
    <row r="484" s="2" customFormat="1">
      <c r="A484" s="41"/>
      <c r="B484" s="42"/>
      <c r="C484" s="43"/>
      <c r="D484" s="228" t="s">
        <v>164</v>
      </c>
      <c r="E484" s="43"/>
      <c r="F484" s="229" t="s">
        <v>1149</v>
      </c>
      <c r="G484" s="43"/>
      <c r="H484" s="43"/>
      <c r="I484" s="230"/>
      <c r="J484" s="43"/>
      <c r="K484" s="43"/>
      <c r="L484" s="47"/>
      <c r="M484" s="231"/>
      <c r="N484" s="232"/>
      <c r="O484" s="87"/>
      <c r="P484" s="87"/>
      <c r="Q484" s="87"/>
      <c r="R484" s="87"/>
      <c r="S484" s="87"/>
      <c r="T484" s="88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T484" s="20" t="s">
        <v>164</v>
      </c>
      <c r="AU484" s="20" t="s">
        <v>162</v>
      </c>
    </row>
    <row r="485" s="2" customFormat="1">
      <c r="A485" s="41"/>
      <c r="B485" s="42"/>
      <c r="C485" s="43"/>
      <c r="D485" s="233" t="s">
        <v>166</v>
      </c>
      <c r="E485" s="43"/>
      <c r="F485" s="234" t="s">
        <v>1150</v>
      </c>
      <c r="G485" s="43"/>
      <c r="H485" s="43"/>
      <c r="I485" s="230"/>
      <c r="J485" s="43"/>
      <c r="K485" s="43"/>
      <c r="L485" s="47"/>
      <c r="M485" s="231"/>
      <c r="N485" s="232"/>
      <c r="O485" s="87"/>
      <c r="P485" s="87"/>
      <c r="Q485" s="87"/>
      <c r="R485" s="87"/>
      <c r="S485" s="87"/>
      <c r="T485" s="88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T485" s="20" t="s">
        <v>166</v>
      </c>
      <c r="AU485" s="20" t="s">
        <v>162</v>
      </c>
    </row>
    <row r="486" s="13" customFormat="1">
      <c r="A486" s="13"/>
      <c r="B486" s="235"/>
      <c r="C486" s="236"/>
      <c r="D486" s="228" t="s">
        <v>168</v>
      </c>
      <c r="E486" s="237" t="s">
        <v>19</v>
      </c>
      <c r="F486" s="238" t="s">
        <v>1057</v>
      </c>
      <c r="G486" s="236"/>
      <c r="H486" s="239">
        <v>1</v>
      </c>
      <c r="I486" s="240"/>
      <c r="J486" s="236"/>
      <c r="K486" s="236"/>
      <c r="L486" s="241"/>
      <c r="M486" s="242"/>
      <c r="N486" s="243"/>
      <c r="O486" s="243"/>
      <c r="P486" s="243"/>
      <c r="Q486" s="243"/>
      <c r="R486" s="243"/>
      <c r="S486" s="243"/>
      <c r="T486" s="244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5" t="s">
        <v>168</v>
      </c>
      <c r="AU486" s="245" t="s">
        <v>162</v>
      </c>
      <c r="AV486" s="13" t="s">
        <v>84</v>
      </c>
      <c r="AW486" s="13" t="s">
        <v>35</v>
      </c>
      <c r="AX486" s="13" t="s">
        <v>75</v>
      </c>
      <c r="AY486" s="245" t="s">
        <v>152</v>
      </c>
    </row>
    <row r="487" s="13" customFormat="1">
      <c r="A487" s="13"/>
      <c r="B487" s="235"/>
      <c r="C487" s="236"/>
      <c r="D487" s="228" t="s">
        <v>168</v>
      </c>
      <c r="E487" s="237" t="s">
        <v>19</v>
      </c>
      <c r="F487" s="238" t="s">
        <v>1058</v>
      </c>
      <c r="G487" s="236"/>
      <c r="H487" s="239">
        <v>1</v>
      </c>
      <c r="I487" s="240"/>
      <c r="J487" s="236"/>
      <c r="K487" s="236"/>
      <c r="L487" s="241"/>
      <c r="M487" s="242"/>
      <c r="N487" s="243"/>
      <c r="O487" s="243"/>
      <c r="P487" s="243"/>
      <c r="Q487" s="243"/>
      <c r="R487" s="243"/>
      <c r="S487" s="243"/>
      <c r="T487" s="24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5" t="s">
        <v>168</v>
      </c>
      <c r="AU487" s="245" t="s">
        <v>162</v>
      </c>
      <c r="AV487" s="13" t="s">
        <v>84</v>
      </c>
      <c r="AW487" s="13" t="s">
        <v>35</v>
      </c>
      <c r="AX487" s="13" t="s">
        <v>75</v>
      </c>
      <c r="AY487" s="245" t="s">
        <v>152</v>
      </c>
    </row>
    <row r="488" s="15" customFormat="1">
      <c r="A488" s="15"/>
      <c r="B488" s="256"/>
      <c r="C488" s="257"/>
      <c r="D488" s="228" t="s">
        <v>168</v>
      </c>
      <c r="E488" s="258" t="s">
        <v>19</v>
      </c>
      <c r="F488" s="259" t="s">
        <v>203</v>
      </c>
      <c r="G488" s="257"/>
      <c r="H488" s="260">
        <v>2</v>
      </c>
      <c r="I488" s="261"/>
      <c r="J488" s="257"/>
      <c r="K488" s="257"/>
      <c r="L488" s="262"/>
      <c r="M488" s="263"/>
      <c r="N488" s="264"/>
      <c r="O488" s="264"/>
      <c r="P488" s="264"/>
      <c r="Q488" s="264"/>
      <c r="R488" s="264"/>
      <c r="S488" s="264"/>
      <c r="T488" s="26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66" t="s">
        <v>168</v>
      </c>
      <c r="AU488" s="266" t="s">
        <v>162</v>
      </c>
      <c r="AV488" s="15" t="s">
        <v>161</v>
      </c>
      <c r="AW488" s="15" t="s">
        <v>35</v>
      </c>
      <c r="AX488" s="15" t="s">
        <v>82</v>
      </c>
      <c r="AY488" s="266" t="s">
        <v>152</v>
      </c>
    </row>
    <row r="489" s="2" customFormat="1" ht="24.15" customHeight="1">
      <c r="A489" s="41"/>
      <c r="B489" s="42"/>
      <c r="C489" s="267" t="s">
        <v>455</v>
      </c>
      <c r="D489" s="267" t="s">
        <v>439</v>
      </c>
      <c r="E489" s="268" t="s">
        <v>1151</v>
      </c>
      <c r="F489" s="269" t="s">
        <v>1152</v>
      </c>
      <c r="G489" s="270" t="s">
        <v>359</v>
      </c>
      <c r="H489" s="271">
        <v>2</v>
      </c>
      <c r="I489" s="272"/>
      <c r="J489" s="273">
        <f>ROUND(I489*H489,2)</f>
        <v>0</v>
      </c>
      <c r="K489" s="269" t="s">
        <v>160</v>
      </c>
      <c r="L489" s="274"/>
      <c r="M489" s="275" t="s">
        <v>19</v>
      </c>
      <c r="N489" s="276" t="s">
        <v>46</v>
      </c>
      <c r="O489" s="87"/>
      <c r="P489" s="224">
        <f>O489*H489</f>
        <v>0</v>
      </c>
      <c r="Q489" s="224">
        <v>0.053600000000000002</v>
      </c>
      <c r="R489" s="224">
        <f>Q489*H489</f>
        <v>0.1072</v>
      </c>
      <c r="S489" s="224">
        <v>0</v>
      </c>
      <c r="T489" s="225">
        <f>S489*H489</f>
        <v>0</v>
      </c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R489" s="226" t="s">
        <v>212</v>
      </c>
      <c r="AT489" s="226" t="s">
        <v>439</v>
      </c>
      <c r="AU489" s="226" t="s">
        <v>162</v>
      </c>
      <c r="AY489" s="20" t="s">
        <v>152</v>
      </c>
      <c r="BE489" s="227">
        <f>IF(N489="základní",J489,0)</f>
        <v>0</v>
      </c>
      <c r="BF489" s="227">
        <f>IF(N489="snížená",J489,0)</f>
        <v>0</v>
      </c>
      <c r="BG489" s="227">
        <f>IF(N489="zákl. přenesená",J489,0)</f>
        <v>0</v>
      </c>
      <c r="BH489" s="227">
        <f>IF(N489="sníž. přenesená",J489,0)</f>
        <v>0</v>
      </c>
      <c r="BI489" s="227">
        <f>IF(N489="nulová",J489,0)</f>
        <v>0</v>
      </c>
      <c r="BJ489" s="20" t="s">
        <v>82</v>
      </c>
      <c r="BK489" s="227">
        <f>ROUND(I489*H489,2)</f>
        <v>0</v>
      </c>
      <c r="BL489" s="20" t="s">
        <v>161</v>
      </c>
      <c r="BM489" s="226" t="s">
        <v>1153</v>
      </c>
    </row>
    <row r="490" s="2" customFormat="1">
      <c r="A490" s="41"/>
      <c r="B490" s="42"/>
      <c r="C490" s="43"/>
      <c r="D490" s="228" t="s">
        <v>164</v>
      </c>
      <c r="E490" s="43"/>
      <c r="F490" s="229" t="s">
        <v>1152</v>
      </c>
      <c r="G490" s="43"/>
      <c r="H490" s="43"/>
      <c r="I490" s="230"/>
      <c r="J490" s="43"/>
      <c r="K490" s="43"/>
      <c r="L490" s="47"/>
      <c r="M490" s="231"/>
      <c r="N490" s="232"/>
      <c r="O490" s="87"/>
      <c r="P490" s="87"/>
      <c r="Q490" s="87"/>
      <c r="R490" s="87"/>
      <c r="S490" s="87"/>
      <c r="T490" s="88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T490" s="20" t="s">
        <v>164</v>
      </c>
      <c r="AU490" s="20" t="s">
        <v>162</v>
      </c>
    </row>
    <row r="491" s="12" customFormat="1" ht="20.88" customHeight="1">
      <c r="A491" s="12"/>
      <c r="B491" s="199"/>
      <c r="C491" s="200"/>
      <c r="D491" s="201" t="s">
        <v>74</v>
      </c>
      <c r="E491" s="213" t="s">
        <v>1154</v>
      </c>
      <c r="F491" s="213" t="s">
        <v>1155</v>
      </c>
      <c r="G491" s="200"/>
      <c r="H491" s="200"/>
      <c r="I491" s="203"/>
      <c r="J491" s="214">
        <f>BK491</f>
        <v>0</v>
      </c>
      <c r="K491" s="200"/>
      <c r="L491" s="205"/>
      <c r="M491" s="206"/>
      <c r="N491" s="207"/>
      <c r="O491" s="207"/>
      <c r="P491" s="208">
        <f>SUM(P492:P544)</f>
        <v>0</v>
      </c>
      <c r="Q491" s="207"/>
      <c r="R491" s="208">
        <f>SUM(R492:R544)</f>
        <v>2.2071200000000002</v>
      </c>
      <c r="S491" s="207"/>
      <c r="T491" s="209">
        <f>SUM(T492:T544)</f>
        <v>0</v>
      </c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R491" s="210" t="s">
        <v>82</v>
      </c>
      <c r="AT491" s="211" t="s">
        <v>74</v>
      </c>
      <c r="AU491" s="211" t="s">
        <v>84</v>
      </c>
      <c r="AY491" s="210" t="s">
        <v>152</v>
      </c>
      <c r="BK491" s="212">
        <f>SUM(BK492:BK544)</f>
        <v>0</v>
      </c>
    </row>
    <row r="492" s="2" customFormat="1" ht="24.15" customHeight="1">
      <c r="A492" s="41"/>
      <c r="B492" s="42"/>
      <c r="C492" s="215" t="s">
        <v>462</v>
      </c>
      <c r="D492" s="215" t="s">
        <v>156</v>
      </c>
      <c r="E492" s="216" t="s">
        <v>1156</v>
      </c>
      <c r="F492" s="217" t="s">
        <v>1157</v>
      </c>
      <c r="G492" s="218" t="s">
        <v>359</v>
      </c>
      <c r="H492" s="219">
        <v>1</v>
      </c>
      <c r="I492" s="220"/>
      <c r="J492" s="221">
        <f>ROUND(I492*H492,2)</f>
        <v>0</v>
      </c>
      <c r="K492" s="217" t="s">
        <v>160</v>
      </c>
      <c r="L492" s="47"/>
      <c r="M492" s="222" t="s">
        <v>19</v>
      </c>
      <c r="N492" s="223" t="s">
        <v>46</v>
      </c>
      <c r="O492" s="87"/>
      <c r="P492" s="224">
        <f>O492*H492</f>
        <v>0</v>
      </c>
      <c r="Q492" s="224">
        <v>0.10833</v>
      </c>
      <c r="R492" s="224">
        <f>Q492*H492</f>
        <v>0.10833</v>
      </c>
      <c r="S492" s="224">
        <v>0</v>
      </c>
      <c r="T492" s="225">
        <f>S492*H492</f>
        <v>0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26" t="s">
        <v>161</v>
      </c>
      <c r="AT492" s="226" t="s">
        <v>156</v>
      </c>
      <c r="AU492" s="226" t="s">
        <v>162</v>
      </c>
      <c r="AY492" s="20" t="s">
        <v>152</v>
      </c>
      <c r="BE492" s="227">
        <f>IF(N492="základní",J492,0)</f>
        <v>0</v>
      </c>
      <c r="BF492" s="227">
        <f>IF(N492="snížená",J492,0)</f>
        <v>0</v>
      </c>
      <c r="BG492" s="227">
        <f>IF(N492="zákl. přenesená",J492,0)</f>
        <v>0</v>
      </c>
      <c r="BH492" s="227">
        <f>IF(N492="sníž. přenesená",J492,0)</f>
        <v>0</v>
      </c>
      <c r="BI492" s="227">
        <f>IF(N492="nulová",J492,0)</f>
        <v>0</v>
      </c>
      <c r="BJ492" s="20" t="s">
        <v>82</v>
      </c>
      <c r="BK492" s="227">
        <f>ROUND(I492*H492,2)</f>
        <v>0</v>
      </c>
      <c r="BL492" s="20" t="s">
        <v>161</v>
      </c>
      <c r="BM492" s="226" t="s">
        <v>1158</v>
      </c>
    </row>
    <row r="493" s="2" customFormat="1">
      <c r="A493" s="41"/>
      <c r="B493" s="42"/>
      <c r="C493" s="43"/>
      <c r="D493" s="228" t="s">
        <v>164</v>
      </c>
      <c r="E493" s="43"/>
      <c r="F493" s="229" t="s">
        <v>1159</v>
      </c>
      <c r="G493" s="43"/>
      <c r="H493" s="43"/>
      <c r="I493" s="230"/>
      <c r="J493" s="43"/>
      <c r="K493" s="43"/>
      <c r="L493" s="47"/>
      <c r="M493" s="231"/>
      <c r="N493" s="232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20" t="s">
        <v>164</v>
      </c>
      <c r="AU493" s="20" t="s">
        <v>162</v>
      </c>
    </row>
    <row r="494" s="2" customFormat="1">
      <c r="A494" s="41"/>
      <c r="B494" s="42"/>
      <c r="C494" s="43"/>
      <c r="D494" s="233" t="s">
        <v>166</v>
      </c>
      <c r="E494" s="43"/>
      <c r="F494" s="234" t="s">
        <v>1160</v>
      </c>
      <c r="G494" s="43"/>
      <c r="H494" s="43"/>
      <c r="I494" s="230"/>
      <c r="J494" s="43"/>
      <c r="K494" s="43"/>
      <c r="L494" s="47"/>
      <c r="M494" s="231"/>
      <c r="N494" s="232"/>
      <c r="O494" s="87"/>
      <c r="P494" s="87"/>
      <c r="Q494" s="87"/>
      <c r="R494" s="87"/>
      <c r="S494" s="87"/>
      <c r="T494" s="88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T494" s="20" t="s">
        <v>166</v>
      </c>
      <c r="AU494" s="20" t="s">
        <v>162</v>
      </c>
    </row>
    <row r="495" s="14" customFormat="1">
      <c r="A495" s="14"/>
      <c r="B495" s="246"/>
      <c r="C495" s="247"/>
      <c r="D495" s="228" t="s">
        <v>168</v>
      </c>
      <c r="E495" s="248" t="s">
        <v>19</v>
      </c>
      <c r="F495" s="249" t="s">
        <v>936</v>
      </c>
      <c r="G495" s="247"/>
      <c r="H495" s="248" t="s">
        <v>19</v>
      </c>
      <c r="I495" s="250"/>
      <c r="J495" s="247"/>
      <c r="K495" s="247"/>
      <c r="L495" s="251"/>
      <c r="M495" s="252"/>
      <c r="N495" s="253"/>
      <c r="O495" s="253"/>
      <c r="P495" s="253"/>
      <c r="Q495" s="253"/>
      <c r="R495" s="253"/>
      <c r="S495" s="253"/>
      <c r="T495" s="25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5" t="s">
        <v>168</v>
      </c>
      <c r="AU495" s="255" t="s">
        <v>162</v>
      </c>
      <c r="AV495" s="14" t="s">
        <v>82</v>
      </c>
      <c r="AW495" s="14" t="s">
        <v>35</v>
      </c>
      <c r="AX495" s="14" t="s">
        <v>75</v>
      </c>
      <c r="AY495" s="255" t="s">
        <v>152</v>
      </c>
    </row>
    <row r="496" s="13" customFormat="1">
      <c r="A496" s="13"/>
      <c r="B496" s="235"/>
      <c r="C496" s="236"/>
      <c r="D496" s="228" t="s">
        <v>168</v>
      </c>
      <c r="E496" s="237" t="s">
        <v>19</v>
      </c>
      <c r="F496" s="238" t="s">
        <v>1161</v>
      </c>
      <c r="G496" s="236"/>
      <c r="H496" s="239">
        <v>1</v>
      </c>
      <c r="I496" s="240"/>
      <c r="J496" s="236"/>
      <c r="K496" s="236"/>
      <c r="L496" s="241"/>
      <c r="M496" s="242"/>
      <c r="N496" s="243"/>
      <c r="O496" s="243"/>
      <c r="P496" s="243"/>
      <c r="Q496" s="243"/>
      <c r="R496" s="243"/>
      <c r="S496" s="243"/>
      <c r="T496" s="244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5" t="s">
        <v>168</v>
      </c>
      <c r="AU496" s="245" t="s">
        <v>162</v>
      </c>
      <c r="AV496" s="13" t="s">
        <v>84</v>
      </c>
      <c r="AW496" s="13" t="s">
        <v>35</v>
      </c>
      <c r="AX496" s="13" t="s">
        <v>75</v>
      </c>
      <c r="AY496" s="245" t="s">
        <v>152</v>
      </c>
    </row>
    <row r="497" s="15" customFormat="1">
      <c r="A497" s="15"/>
      <c r="B497" s="256"/>
      <c r="C497" s="257"/>
      <c r="D497" s="228" t="s">
        <v>168</v>
      </c>
      <c r="E497" s="258" t="s">
        <v>19</v>
      </c>
      <c r="F497" s="259" t="s">
        <v>203</v>
      </c>
      <c r="G497" s="257"/>
      <c r="H497" s="260">
        <v>1</v>
      </c>
      <c r="I497" s="261"/>
      <c r="J497" s="257"/>
      <c r="K497" s="257"/>
      <c r="L497" s="262"/>
      <c r="M497" s="263"/>
      <c r="N497" s="264"/>
      <c r="O497" s="264"/>
      <c r="P497" s="264"/>
      <c r="Q497" s="264"/>
      <c r="R497" s="264"/>
      <c r="S497" s="264"/>
      <c r="T497" s="26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66" t="s">
        <v>168</v>
      </c>
      <c r="AU497" s="266" t="s">
        <v>162</v>
      </c>
      <c r="AV497" s="15" t="s">
        <v>161</v>
      </c>
      <c r="AW497" s="15" t="s">
        <v>35</v>
      </c>
      <c r="AX497" s="15" t="s">
        <v>82</v>
      </c>
      <c r="AY497" s="266" t="s">
        <v>152</v>
      </c>
    </row>
    <row r="498" s="2" customFormat="1" ht="24.15" customHeight="1">
      <c r="A498" s="41"/>
      <c r="B498" s="42"/>
      <c r="C498" s="215" t="s">
        <v>470</v>
      </c>
      <c r="D498" s="215" t="s">
        <v>156</v>
      </c>
      <c r="E498" s="216" t="s">
        <v>1162</v>
      </c>
      <c r="F498" s="217" t="s">
        <v>1163</v>
      </c>
      <c r="G498" s="218" t="s">
        <v>359</v>
      </c>
      <c r="H498" s="219">
        <v>3</v>
      </c>
      <c r="I498" s="220"/>
      <c r="J498" s="221">
        <f>ROUND(I498*H498,2)</f>
        <v>0</v>
      </c>
      <c r="K498" s="217" t="s">
        <v>160</v>
      </c>
      <c r="L498" s="47"/>
      <c r="M498" s="222" t="s">
        <v>19</v>
      </c>
      <c r="N498" s="223" t="s">
        <v>46</v>
      </c>
      <c r="O498" s="87"/>
      <c r="P498" s="224">
        <f>O498*H498</f>
        <v>0</v>
      </c>
      <c r="Q498" s="224">
        <v>0.11045000000000001</v>
      </c>
      <c r="R498" s="224">
        <f>Q498*H498</f>
        <v>0.33135000000000003</v>
      </c>
      <c r="S498" s="224">
        <v>0</v>
      </c>
      <c r="T498" s="225">
        <f>S498*H498</f>
        <v>0</v>
      </c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R498" s="226" t="s">
        <v>161</v>
      </c>
      <c r="AT498" s="226" t="s">
        <v>156</v>
      </c>
      <c r="AU498" s="226" t="s">
        <v>162</v>
      </c>
      <c r="AY498" s="20" t="s">
        <v>152</v>
      </c>
      <c r="BE498" s="227">
        <f>IF(N498="základní",J498,0)</f>
        <v>0</v>
      </c>
      <c r="BF498" s="227">
        <f>IF(N498="snížená",J498,0)</f>
        <v>0</v>
      </c>
      <c r="BG498" s="227">
        <f>IF(N498="zákl. přenesená",J498,0)</f>
        <v>0</v>
      </c>
      <c r="BH498" s="227">
        <f>IF(N498="sníž. přenesená",J498,0)</f>
        <v>0</v>
      </c>
      <c r="BI498" s="227">
        <f>IF(N498="nulová",J498,0)</f>
        <v>0</v>
      </c>
      <c r="BJ498" s="20" t="s">
        <v>82</v>
      </c>
      <c r="BK498" s="227">
        <f>ROUND(I498*H498,2)</f>
        <v>0</v>
      </c>
      <c r="BL498" s="20" t="s">
        <v>161</v>
      </c>
      <c r="BM498" s="226" t="s">
        <v>1164</v>
      </c>
    </row>
    <row r="499" s="2" customFormat="1">
      <c r="A499" s="41"/>
      <c r="B499" s="42"/>
      <c r="C499" s="43"/>
      <c r="D499" s="228" t="s">
        <v>164</v>
      </c>
      <c r="E499" s="43"/>
      <c r="F499" s="229" t="s">
        <v>1165</v>
      </c>
      <c r="G499" s="43"/>
      <c r="H499" s="43"/>
      <c r="I499" s="230"/>
      <c r="J499" s="43"/>
      <c r="K499" s="43"/>
      <c r="L499" s="47"/>
      <c r="M499" s="231"/>
      <c r="N499" s="232"/>
      <c r="O499" s="87"/>
      <c r="P499" s="87"/>
      <c r="Q499" s="87"/>
      <c r="R499" s="87"/>
      <c r="S499" s="87"/>
      <c r="T499" s="88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T499" s="20" t="s">
        <v>164</v>
      </c>
      <c r="AU499" s="20" t="s">
        <v>162</v>
      </c>
    </row>
    <row r="500" s="2" customFormat="1">
      <c r="A500" s="41"/>
      <c r="B500" s="42"/>
      <c r="C500" s="43"/>
      <c r="D500" s="233" t="s">
        <v>166</v>
      </c>
      <c r="E500" s="43"/>
      <c r="F500" s="234" t="s">
        <v>1166</v>
      </c>
      <c r="G500" s="43"/>
      <c r="H500" s="43"/>
      <c r="I500" s="230"/>
      <c r="J500" s="43"/>
      <c r="K500" s="43"/>
      <c r="L500" s="47"/>
      <c r="M500" s="231"/>
      <c r="N500" s="232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166</v>
      </c>
      <c r="AU500" s="20" t="s">
        <v>162</v>
      </c>
    </row>
    <row r="501" s="14" customFormat="1">
      <c r="A501" s="14"/>
      <c r="B501" s="246"/>
      <c r="C501" s="247"/>
      <c r="D501" s="228" t="s">
        <v>168</v>
      </c>
      <c r="E501" s="248" t="s">
        <v>19</v>
      </c>
      <c r="F501" s="249" t="s">
        <v>938</v>
      </c>
      <c r="G501" s="247"/>
      <c r="H501" s="248" t="s">
        <v>19</v>
      </c>
      <c r="I501" s="250"/>
      <c r="J501" s="247"/>
      <c r="K501" s="247"/>
      <c r="L501" s="251"/>
      <c r="M501" s="252"/>
      <c r="N501" s="253"/>
      <c r="O501" s="253"/>
      <c r="P501" s="253"/>
      <c r="Q501" s="253"/>
      <c r="R501" s="253"/>
      <c r="S501" s="253"/>
      <c r="T501" s="25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5" t="s">
        <v>168</v>
      </c>
      <c r="AU501" s="255" t="s">
        <v>162</v>
      </c>
      <c r="AV501" s="14" t="s">
        <v>82</v>
      </c>
      <c r="AW501" s="14" t="s">
        <v>35</v>
      </c>
      <c r="AX501" s="14" t="s">
        <v>75</v>
      </c>
      <c r="AY501" s="255" t="s">
        <v>152</v>
      </c>
    </row>
    <row r="502" s="13" customFormat="1">
      <c r="A502" s="13"/>
      <c r="B502" s="235"/>
      <c r="C502" s="236"/>
      <c r="D502" s="228" t="s">
        <v>168</v>
      </c>
      <c r="E502" s="237" t="s">
        <v>19</v>
      </c>
      <c r="F502" s="238" t="s">
        <v>1167</v>
      </c>
      <c r="G502" s="236"/>
      <c r="H502" s="239">
        <v>1</v>
      </c>
      <c r="I502" s="240"/>
      <c r="J502" s="236"/>
      <c r="K502" s="236"/>
      <c r="L502" s="241"/>
      <c r="M502" s="242"/>
      <c r="N502" s="243"/>
      <c r="O502" s="243"/>
      <c r="P502" s="243"/>
      <c r="Q502" s="243"/>
      <c r="R502" s="243"/>
      <c r="S502" s="243"/>
      <c r="T502" s="244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5" t="s">
        <v>168</v>
      </c>
      <c r="AU502" s="245" t="s">
        <v>162</v>
      </c>
      <c r="AV502" s="13" t="s">
        <v>84</v>
      </c>
      <c r="AW502" s="13" t="s">
        <v>35</v>
      </c>
      <c r="AX502" s="13" t="s">
        <v>75</v>
      </c>
      <c r="AY502" s="245" t="s">
        <v>152</v>
      </c>
    </row>
    <row r="503" s="13" customFormat="1">
      <c r="A503" s="13"/>
      <c r="B503" s="235"/>
      <c r="C503" s="236"/>
      <c r="D503" s="228" t="s">
        <v>168</v>
      </c>
      <c r="E503" s="237" t="s">
        <v>19</v>
      </c>
      <c r="F503" s="238" t="s">
        <v>1168</v>
      </c>
      <c r="G503" s="236"/>
      <c r="H503" s="239">
        <v>1</v>
      </c>
      <c r="I503" s="240"/>
      <c r="J503" s="236"/>
      <c r="K503" s="236"/>
      <c r="L503" s="241"/>
      <c r="M503" s="242"/>
      <c r="N503" s="243"/>
      <c r="O503" s="243"/>
      <c r="P503" s="243"/>
      <c r="Q503" s="243"/>
      <c r="R503" s="243"/>
      <c r="S503" s="243"/>
      <c r="T503" s="244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5" t="s">
        <v>168</v>
      </c>
      <c r="AU503" s="245" t="s">
        <v>162</v>
      </c>
      <c r="AV503" s="13" t="s">
        <v>84</v>
      </c>
      <c r="AW503" s="13" t="s">
        <v>35</v>
      </c>
      <c r="AX503" s="13" t="s">
        <v>75</v>
      </c>
      <c r="AY503" s="245" t="s">
        <v>152</v>
      </c>
    </row>
    <row r="504" s="13" customFormat="1">
      <c r="A504" s="13"/>
      <c r="B504" s="235"/>
      <c r="C504" s="236"/>
      <c r="D504" s="228" t="s">
        <v>168</v>
      </c>
      <c r="E504" s="237" t="s">
        <v>19</v>
      </c>
      <c r="F504" s="238" t="s">
        <v>1169</v>
      </c>
      <c r="G504" s="236"/>
      <c r="H504" s="239">
        <v>1</v>
      </c>
      <c r="I504" s="240"/>
      <c r="J504" s="236"/>
      <c r="K504" s="236"/>
      <c r="L504" s="241"/>
      <c r="M504" s="242"/>
      <c r="N504" s="243"/>
      <c r="O504" s="243"/>
      <c r="P504" s="243"/>
      <c r="Q504" s="243"/>
      <c r="R504" s="243"/>
      <c r="S504" s="243"/>
      <c r="T504" s="244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5" t="s">
        <v>168</v>
      </c>
      <c r="AU504" s="245" t="s">
        <v>162</v>
      </c>
      <c r="AV504" s="13" t="s">
        <v>84</v>
      </c>
      <c r="AW504" s="13" t="s">
        <v>35</v>
      </c>
      <c r="AX504" s="13" t="s">
        <v>75</v>
      </c>
      <c r="AY504" s="245" t="s">
        <v>152</v>
      </c>
    </row>
    <row r="505" s="15" customFormat="1">
      <c r="A505" s="15"/>
      <c r="B505" s="256"/>
      <c r="C505" s="257"/>
      <c r="D505" s="228" t="s">
        <v>168</v>
      </c>
      <c r="E505" s="258" t="s">
        <v>19</v>
      </c>
      <c r="F505" s="259" t="s">
        <v>203</v>
      </c>
      <c r="G505" s="257"/>
      <c r="H505" s="260">
        <v>3</v>
      </c>
      <c r="I505" s="261"/>
      <c r="J505" s="257"/>
      <c r="K505" s="257"/>
      <c r="L505" s="262"/>
      <c r="M505" s="263"/>
      <c r="N505" s="264"/>
      <c r="O505" s="264"/>
      <c r="P505" s="264"/>
      <c r="Q505" s="264"/>
      <c r="R505" s="264"/>
      <c r="S505" s="264"/>
      <c r="T505" s="26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66" t="s">
        <v>168</v>
      </c>
      <c r="AU505" s="266" t="s">
        <v>162</v>
      </c>
      <c r="AV505" s="15" t="s">
        <v>161</v>
      </c>
      <c r="AW505" s="15" t="s">
        <v>35</v>
      </c>
      <c r="AX505" s="15" t="s">
        <v>82</v>
      </c>
      <c r="AY505" s="266" t="s">
        <v>152</v>
      </c>
    </row>
    <row r="506" s="2" customFormat="1" ht="24.15" customHeight="1">
      <c r="A506" s="41"/>
      <c r="B506" s="42"/>
      <c r="C506" s="215" t="s">
        <v>480</v>
      </c>
      <c r="D506" s="215" t="s">
        <v>156</v>
      </c>
      <c r="E506" s="216" t="s">
        <v>1170</v>
      </c>
      <c r="F506" s="217" t="s">
        <v>1171</v>
      </c>
      <c r="G506" s="218" t="s">
        <v>359</v>
      </c>
      <c r="H506" s="219">
        <v>4</v>
      </c>
      <c r="I506" s="220"/>
      <c r="J506" s="221">
        <f>ROUND(I506*H506,2)</f>
        <v>0</v>
      </c>
      <c r="K506" s="217" t="s">
        <v>160</v>
      </c>
      <c r="L506" s="47"/>
      <c r="M506" s="222" t="s">
        <v>19</v>
      </c>
      <c r="N506" s="223" t="s">
        <v>46</v>
      </c>
      <c r="O506" s="87"/>
      <c r="P506" s="224">
        <f>O506*H506</f>
        <v>0</v>
      </c>
      <c r="Q506" s="224">
        <v>0.012120000000000001</v>
      </c>
      <c r="R506" s="224">
        <f>Q506*H506</f>
        <v>0.048480000000000002</v>
      </c>
      <c r="S506" s="224">
        <v>0</v>
      </c>
      <c r="T506" s="225">
        <f>S506*H506</f>
        <v>0</v>
      </c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R506" s="226" t="s">
        <v>161</v>
      </c>
      <c r="AT506" s="226" t="s">
        <v>156</v>
      </c>
      <c r="AU506" s="226" t="s">
        <v>162</v>
      </c>
      <c r="AY506" s="20" t="s">
        <v>152</v>
      </c>
      <c r="BE506" s="227">
        <f>IF(N506="základní",J506,0)</f>
        <v>0</v>
      </c>
      <c r="BF506" s="227">
        <f>IF(N506="snížená",J506,0)</f>
        <v>0</v>
      </c>
      <c r="BG506" s="227">
        <f>IF(N506="zákl. přenesená",J506,0)</f>
        <v>0</v>
      </c>
      <c r="BH506" s="227">
        <f>IF(N506="sníž. přenesená",J506,0)</f>
        <v>0</v>
      </c>
      <c r="BI506" s="227">
        <f>IF(N506="nulová",J506,0)</f>
        <v>0</v>
      </c>
      <c r="BJ506" s="20" t="s">
        <v>82</v>
      </c>
      <c r="BK506" s="227">
        <f>ROUND(I506*H506,2)</f>
        <v>0</v>
      </c>
      <c r="BL506" s="20" t="s">
        <v>161</v>
      </c>
      <c r="BM506" s="226" t="s">
        <v>1172</v>
      </c>
    </row>
    <row r="507" s="2" customFormat="1">
      <c r="A507" s="41"/>
      <c r="B507" s="42"/>
      <c r="C507" s="43"/>
      <c r="D507" s="228" t="s">
        <v>164</v>
      </c>
      <c r="E507" s="43"/>
      <c r="F507" s="229" t="s">
        <v>1173</v>
      </c>
      <c r="G507" s="43"/>
      <c r="H507" s="43"/>
      <c r="I507" s="230"/>
      <c r="J507" s="43"/>
      <c r="K507" s="43"/>
      <c r="L507" s="47"/>
      <c r="M507" s="231"/>
      <c r="N507" s="232"/>
      <c r="O507" s="87"/>
      <c r="P507" s="87"/>
      <c r="Q507" s="87"/>
      <c r="R507" s="87"/>
      <c r="S507" s="87"/>
      <c r="T507" s="88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T507" s="20" t="s">
        <v>164</v>
      </c>
      <c r="AU507" s="20" t="s">
        <v>162</v>
      </c>
    </row>
    <row r="508" s="2" customFormat="1">
      <c r="A508" s="41"/>
      <c r="B508" s="42"/>
      <c r="C508" s="43"/>
      <c r="D508" s="233" t="s">
        <v>166</v>
      </c>
      <c r="E508" s="43"/>
      <c r="F508" s="234" t="s">
        <v>1174</v>
      </c>
      <c r="G508" s="43"/>
      <c r="H508" s="43"/>
      <c r="I508" s="230"/>
      <c r="J508" s="43"/>
      <c r="K508" s="43"/>
      <c r="L508" s="47"/>
      <c r="M508" s="231"/>
      <c r="N508" s="232"/>
      <c r="O508" s="87"/>
      <c r="P508" s="87"/>
      <c r="Q508" s="87"/>
      <c r="R508" s="87"/>
      <c r="S508" s="87"/>
      <c r="T508" s="88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T508" s="20" t="s">
        <v>166</v>
      </c>
      <c r="AU508" s="20" t="s">
        <v>162</v>
      </c>
    </row>
    <row r="509" s="13" customFormat="1">
      <c r="A509" s="13"/>
      <c r="B509" s="235"/>
      <c r="C509" s="236"/>
      <c r="D509" s="228" t="s">
        <v>168</v>
      </c>
      <c r="E509" s="237" t="s">
        <v>19</v>
      </c>
      <c r="F509" s="238" t="s">
        <v>1161</v>
      </c>
      <c r="G509" s="236"/>
      <c r="H509" s="239">
        <v>1</v>
      </c>
      <c r="I509" s="240"/>
      <c r="J509" s="236"/>
      <c r="K509" s="236"/>
      <c r="L509" s="241"/>
      <c r="M509" s="242"/>
      <c r="N509" s="243"/>
      <c r="O509" s="243"/>
      <c r="P509" s="243"/>
      <c r="Q509" s="243"/>
      <c r="R509" s="243"/>
      <c r="S509" s="243"/>
      <c r="T509" s="244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5" t="s">
        <v>168</v>
      </c>
      <c r="AU509" s="245" t="s">
        <v>162</v>
      </c>
      <c r="AV509" s="13" t="s">
        <v>84</v>
      </c>
      <c r="AW509" s="13" t="s">
        <v>35</v>
      </c>
      <c r="AX509" s="13" t="s">
        <v>75</v>
      </c>
      <c r="AY509" s="245" t="s">
        <v>152</v>
      </c>
    </row>
    <row r="510" s="13" customFormat="1">
      <c r="A510" s="13"/>
      <c r="B510" s="235"/>
      <c r="C510" s="236"/>
      <c r="D510" s="228" t="s">
        <v>168</v>
      </c>
      <c r="E510" s="237" t="s">
        <v>19</v>
      </c>
      <c r="F510" s="238" t="s">
        <v>1167</v>
      </c>
      <c r="G510" s="236"/>
      <c r="H510" s="239">
        <v>1</v>
      </c>
      <c r="I510" s="240"/>
      <c r="J510" s="236"/>
      <c r="K510" s="236"/>
      <c r="L510" s="241"/>
      <c r="M510" s="242"/>
      <c r="N510" s="243"/>
      <c r="O510" s="243"/>
      <c r="P510" s="243"/>
      <c r="Q510" s="243"/>
      <c r="R510" s="243"/>
      <c r="S510" s="243"/>
      <c r="T510" s="244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5" t="s">
        <v>168</v>
      </c>
      <c r="AU510" s="245" t="s">
        <v>162</v>
      </c>
      <c r="AV510" s="13" t="s">
        <v>84</v>
      </c>
      <c r="AW510" s="13" t="s">
        <v>35</v>
      </c>
      <c r="AX510" s="13" t="s">
        <v>75</v>
      </c>
      <c r="AY510" s="245" t="s">
        <v>152</v>
      </c>
    </row>
    <row r="511" s="13" customFormat="1">
      <c r="A511" s="13"/>
      <c r="B511" s="235"/>
      <c r="C511" s="236"/>
      <c r="D511" s="228" t="s">
        <v>168</v>
      </c>
      <c r="E511" s="237" t="s">
        <v>19</v>
      </c>
      <c r="F511" s="238" t="s">
        <v>1168</v>
      </c>
      <c r="G511" s="236"/>
      <c r="H511" s="239">
        <v>1</v>
      </c>
      <c r="I511" s="240"/>
      <c r="J511" s="236"/>
      <c r="K511" s="236"/>
      <c r="L511" s="241"/>
      <c r="M511" s="242"/>
      <c r="N511" s="243"/>
      <c r="O511" s="243"/>
      <c r="P511" s="243"/>
      <c r="Q511" s="243"/>
      <c r="R511" s="243"/>
      <c r="S511" s="243"/>
      <c r="T511" s="244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5" t="s">
        <v>168</v>
      </c>
      <c r="AU511" s="245" t="s">
        <v>162</v>
      </c>
      <c r="AV511" s="13" t="s">
        <v>84</v>
      </c>
      <c r="AW511" s="13" t="s">
        <v>35</v>
      </c>
      <c r="AX511" s="13" t="s">
        <v>75</v>
      </c>
      <c r="AY511" s="245" t="s">
        <v>152</v>
      </c>
    </row>
    <row r="512" s="13" customFormat="1">
      <c r="A512" s="13"/>
      <c r="B512" s="235"/>
      <c r="C512" s="236"/>
      <c r="D512" s="228" t="s">
        <v>168</v>
      </c>
      <c r="E512" s="237" t="s">
        <v>19</v>
      </c>
      <c r="F512" s="238" t="s">
        <v>1169</v>
      </c>
      <c r="G512" s="236"/>
      <c r="H512" s="239">
        <v>1</v>
      </c>
      <c r="I512" s="240"/>
      <c r="J512" s="236"/>
      <c r="K512" s="236"/>
      <c r="L512" s="241"/>
      <c r="M512" s="242"/>
      <c r="N512" s="243"/>
      <c r="O512" s="243"/>
      <c r="P512" s="243"/>
      <c r="Q512" s="243"/>
      <c r="R512" s="243"/>
      <c r="S512" s="243"/>
      <c r="T512" s="244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5" t="s">
        <v>168</v>
      </c>
      <c r="AU512" s="245" t="s">
        <v>162</v>
      </c>
      <c r="AV512" s="13" t="s">
        <v>84</v>
      </c>
      <c r="AW512" s="13" t="s">
        <v>35</v>
      </c>
      <c r="AX512" s="13" t="s">
        <v>75</v>
      </c>
      <c r="AY512" s="245" t="s">
        <v>152</v>
      </c>
    </row>
    <row r="513" s="15" customFormat="1">
      <c r="A513" s="15"/>
      <c r="B513" s="256"/>
      <c r="C513" s="257"/>
      <c r="D513" s="228" t="s">
        <v>168</v>
      </c>
      <c r="E513" s="258" t="s">
        <v>19</v>
      </c>
      <c r="F513" s="259" t="s">
        <v>203</v>
      </c>
      <c r="G513" s="257"/>
      <c r="H513" s="260">
        <v>4</v>
      </c>
      <c r="I513" s="261"/>
      <c r="J513" s="257"/>
      <c r="K513" s="257"/>
      <c r="L513" s="262"/>
      <c r="M513" s="263"/>
      <c r="N513" s="264"/>
      <c r="O513" s="264"/>
      <c r="P513" s="264"/>
      <c r="Q513" s="264"/>
      <c r="R513" s="264"/>
      <c r="S513" s="264"/>
      <c r="T513" s="26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66" t="s">
        <v>168</v>
      </c>
      <c r="AU513" s="266" t="s">
        <v>162</v>
      </c>
      <c r="AV513" s="15" t="s">
        <v>161</v>
      </c>
      <c r="AW513" s="15" t="s">
        <v>35</v>
      </c>
      <c r="AX513" s="15" t="s">
        <v>82</v>
      </c>
      <c r="AY513" s="266" t="s">
        <v>152</v>
      </c>
    </row>
    <row r="514" s="2" customFormat="1" ht="24.15" customHeight="1">
      <c r="A514" s="41"/>
      <c r="B514" s="42"/>
      <c r="C514" s="215" t="s">
        <v>487</v>
      </c>
      <c r="D514" s="215" t="s">
        <v>156</v>
      </c>
      <c r="E514" s="216" t="s">
        <v>1175</v>
      </c>
      <c r="F514" s="217" t="s">
        <v>1176</v>
      </c>
      <c r="G514" s="218" t="s">
        <v>359</v>
      </c>
      <c r="H514" s="219">
        <v>4</v>
      </c>
      <c r="I514" s="220"/>
      <c r="J514" s="221">
        <f>ROUND(I514*H514,2)</f>
        <v>0</v>
      </c>
      <c r="K514" s="217" t="s">
        <v>160</v>
      </c>
      <c r="L514" s="47"/>
      <c r="M514" s="222" t="s">
        <v>19</v>
      </c>
      <c r="N514" s="223" t="s">
        <v>46</v>
      </c>
      <c r="O514" s="87"/>
      <c r="P514" s="224">
        <f>O514*H514</f>
        <v>0</v>
      </c>
      <c r="Q514" s="224">
        <v>0</v>
      </c>
      <c r="R514" s="224">
        <f>Q514*H514</f>
        <v>0</v>
      </c>
      <c r="S514" s="224">
        <v>0</v>
      </c>
      <c r="T514" s="225">
        <f>S514*H514</f>
        <v>0</v>
      </c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R514" s="226" t="s">
        <v>161</v>
      </c>
      <c r="AT514" s="226" t="s">
        <v>156</v>
      </c>
      <c r="AU514" s="226" t="s">
        <v>162</v>
      </c>
      <c r="AY514" s="20" t="s">
        <v>152</v>
      </c>
      <c r="BE514" s="227">
        <f>IF(N514="základní",J514,0)</f>
        <v>0</v>
      </c>
      <c r="BF514" s="227">
        <f>IF(N514="snížená",J514,0)</f>
        <v>0</v>
      </c>
      <c r="BG514" s="227">
        <f>IF(N514="zákl. přenesená",J514,0)</f>
        <v>0</v>
      </c>
      <c r="BH514" s="227">
        <f>IF(N514="sníž. přenesená",J514,0)</f>
        <v>0</v>
      </c>
      <c r="BI514" s="227">
        <f>IF(N514="nulová",J514,0)</f>
        <v>0</v>
      </c>
      <c r="BJ514" s="20" t="s">
        <v>82</v>
      </c>
      <c r="BK514" s="227">
        <f>ROUND(I514*H514,2)</f>
        <v>0</v>
      </c>
      <c r="BL514" s="20" t="s">
        <v>161</v>
      </c>
      <c r="BM514" s="226" t="s">
        <v>1177</v>
      </c>
    </row>
    <row r="515" s="2" customFormat="1">
      <c r="A515" s="41"/>
      <c r="B515" s="42"/>
      <c r="C515" s="43"/>
      <c r="D515" s="228" t="s">
        <v>164</v>
      </c>
      <c r="E515" s="43"/>
      <c r="F515" s="229" t="s">
        <v>1178</v>
      </c>
      <c r="G515" s="43"/>
      <c r="H515" s="43"/>
      <c r="I515" s="230"/>
      <c r="J515" s="43"/>
      <c r="K515" s="43"/>
      <c r="L515" s="47"/>
      <c r="M515" s="231"/>
      <c r="N515" s="232"/>
      <c r="O515" s="87"/>
      <c r="P515" s="87"/>
      <c r="Q515" s="87"/>
      <c r="R515" s="87"/>
      <c r="S515" s="87"/>
      <c r="T515" s="88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T515" s="20" t="s">
        <v>164</v>
      </c>
      <c r="AU515" s="20" t="s">
        <v>162</v>
      </c>
    </row>
    <row r="516" s="2" customFormat="1">
      <c r="A516" s="41"/>
      <c r="B516" s="42"/>
      <c r="C516" s="43"/>
      <c r="D516" s="233" t="s">
        <v>166</v>
      </c>
      <c r="E516" s="43"/>
      <c r="F516" s="234" t="s">
        <v>1179</v>
      </c>
      <c r="G516" s="43"/>
      <c r="H516" s="43"/>
      <c r="I516" s="230"/>
      <c r="J516" s="43"/>
      <c r="K516" s="43"/>
      <c r="L516" s="47"/>
      <c r="M516" s="231"/>
      <c r="N516" s="232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166</v>
      </c>
      <c r="AU516" s="20" t="s">
        <v>162</v>
      </c>
    </row>
    <row r="517" s="13" customFormat="1">
      <c r="A517" s="13"/>
      <c r="B517" s="235"/>
      <c r="C517" s="236"/>
      <c r="D517" s="228" t="s">
        <v>168</v>
      </c>
      <c r="E517" s="237" t="s">
        <v>19</v>
      </c>
      <c r="F517" s="238" t="s">
        <v>1161</v>
      </c>
      <c r="G517" s="236"/>
      <c r="H517" s="239">
        <v>1</v>
      </c>
      <c r="I517" s="240"/>
      <c r="J517" s="236"/>
      <c r="K517" s="236"/>
      <c r="L517" s="241"/>
      <c r="M517" s="242"/>
      <c r="N517" s="243"/>
      <c r="O517" s="243"/>
      <c r="P517" s="243"/>
      <c r="Q517" s="243"/>
      <c r="R517" s="243"/>
      <c r="S517" s="243"/>
      <c r="T517" s="244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5" t="s">
        <v>168</v>
      </c>
      <c r="AU517" s="245" t="s">
        <v>162</v>
      </c>
      <c r="AV517" s="13" t="s">
        <v>84</v>
      </c>
      <c r="AW517" s="13" t="s">
        <v>35</v>
      </c>
      <c r="AX517" s="13" t="s">
        <v>75</v>
      </c>
      <c r="AY517" s="245" t="s">
        <v>152</v>
      </c>
    </row>
    <row r="518" s="13" customFormat="1">
      <c r="A518" s="13"/>
      <c r="B518" s="235"/>
      <c r="C518" s="236"/>
      <c r="D518" s="228" t="s">
        <v>168</v>
      </c>
      <c r="E518" s="237" t="s">
        <v>19</v>
      </c>
      <c r="F518" s="238" t="s">
        <v>1167</v>
      </c>
      <c r="G518" s="236"/>
      <c r="H518" s="239">
        <v>1</v>
      </c>
      <c r="I518" s="240"/>
      <c r="J518" s="236"/>
      <c r="K518" s="236"/>
      <c r="L518" s="241"/>
      <c r="M518" s="242"/>
      <c r="N518" s="243"/>
      <c r="O518" s="243"/>
      <c r="P518" s="243"/>
      <c r="Q518" s="243"/>
      <c r="R518" s="243"/>
      <c r="S518" s="243"/>
      <c r="T518" s="244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5" t="s">
        <v>168</v>
      </c>
      <c r="AU518" s="245" t="s">
        <v>162</v>
      </c>
      <c r="AV518" s="13" t="s">
        <v>84</v>
      </c>
      <c r="AW518" s="13" t="s">
        <v>35</v>
      </c>
      <c r="AX518" s="13" t="s">
        <v>75</v>
      </c>
      <c r="AY518" s="245" t="s">
        <v>152</v>
      </c>
    </row>
    <row r="519" s="13" customFormat="1">
      <c r="A519" s="13"/>
      <c r="B519" s="235"/>
      <c r="C519" s="236"/>
      <c r="D519" s="228" t="s">
        <v>168</v>
      </c>
      <c r="E519" s="237" t="s">
        <v>19</v>
      </c>
      <c r="F519" s="238" t="s">
        <v>1168</v>
      </c>
      <c r="G519" s="236"/>
      <c r="H519" s="239">
        <v>1</v>
      </c>
      <c r="I519" s="240"/>
      <c r="J519" s="236"/>
      <c r="K519" s="236"/>
      <c r="L519" s="241"/>
      <c r="M519" s="242"/>
      <c r="N519" s="243"/>
      <c r="O519" s="243"/>
      <c r="P519" s="243"/>
      <c r="Q519" s="243"/>
      <c r="R519" s="243"/>
      <c r="S519" s="243"/>
      <c r="T519" s="244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5" t="s">
        <v>168</v>
      </c>
      <c r="AU519" s="245" t="s">
        <v>162</v>
      </c>
      <c r="AV519" s="13" t="s">
        <v>84</v>
      </c>
      <c r="AW519" s="13" t="s">
        <v>35</v>
      </c>
      <c r="AX519" s="13" t="s">
        <v>75</v>
      </c>
      <c r="AY519" s="245" t="s">
        <v>152</v>
      </c>
    </row>
    <row r="520" s="13" customFormat="1">
      <c r="A520" s="13"/>
      <c r="B520" s="235"/>
      <c r="C520" s="236"/>
      <c r="D520" s="228" t="s">
        <v>168</v>
      </c>
      <c r="E520" s="237" t="s">
        <v>19</v>
      </c>
      <c r="F520" s="238" t="s">
        <v>1169</v>
      </c>
      <c r="G520" s="236"/>
      <c r="H520" s="239">
        <v>1</v>
      </c>
      <c r="I520" s="240"/>
      <c r="J520" s="236"/>
      <c r="K520" s="236"/>
      <c r="L520" s="241"/>
      <c r="M520" s="242"/>
      <c r="N520" s="243"/>
      <c r="O520" s="243"/>
      <c r="P520" s="243"/>
      <c r="Q520" s="243"/>
      <c r="R520" s="243"/>
      <c r="S520" s="243"/>
      <c r="T520" s="244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5" t="s">
        <v>168</v>
      </c>
      <c r="AU520" s="245" t="s">
        <v>162</v>
      </c>
      <c r="AV520" s="13" t="s">
        <v>84</v>
      </c>
      <c r="AW520" s="13" t="s">
        <v>35</v>
      </c>
      <c r="AX520" s="13" t="s">
        <v>75</v>
      </c>
      <c r="AY520" s="245" t="s">
        <v>152</v>
      </c>
    </row>
    <row r="521" s="15" customFormat="1">
      <c r="A521" s="15"/>
      <c r="B521" s="256"/>
      <c r="C521" s="257"/>
      <c r="D521" s="228" t="s">
        <v>168</v>
      </c>
      <c r="E521" s="258" t="s">
        <v>19</v>
      </c>
      <c r="F521" s="259" t="s">
        <v>203</v>
      </c>
      <c r="G521" s="257"/>
      <c r="H521" s="260">
        <v>4</v>
      </c>
      <c r="I521" s="261"/>
      <c r="J521" s="257"/>
      <c r="K521" s="257"/>
      <c r="L521" s="262"/>
      <c r="M521" s="263"/>
      <c r="N521" s="264"/>
      <c r="O521" s="264"/>
      <c r="P521" s="264"/>
      <c r="Q521" s="264"/>
      <c r="R521" s="264"/>
      <c r="S521" s="264"/>
      <c r="T521" s="26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66" t="s">
        <v>168</v>
      </c>
      <c r="AU521" s="266" t="s">
        <v>162</v>
      </c>
      <c r="AV521" s="15" t="s">
        <v>161</v>
      </c>
      <c r="AW521" s="15" t="s">
        <v>35</v>
      </c>
      <c r="AX521" s="15" t="s">
        <v>82</v>
      </c>
      <c r="AY521" s="266" t="s">
        <v>152</v>
      </c>
    </row>
    <row r="522" s="2" customFormat="1" ht="33" customHeight="1">
      <c r="A522" s="41"/>
      <c r="B522" s="42"/>
      <c r="C522" s="215" t="s">
        <v>489</v>
      </c>
      <c r="D522" s="215" t="s">
        <v>156</v>
      </c>
      <c r="E522" s="216" t="s">
        <v>1180</v>
      </c>
      <c r="F522" s="217" t="s">
        <v>1181</v>
      </c>
      <c r="G522" s="218" t="s">
        <v>359</v>
      </c>
      <c r="H522" s="219">
        <v>4</v>
      </c>
      <c r="I522" s="220"/>
      <c r="J522" s="221">
        <f>ROUND(I522*H522,2)</f>
        <v>0</v>
      </c>
      <c r="K522" s="217" t="s">
        <v>160</v>
      </c>
      <c r="L522" s="47"/>
      <c r="M522" s="222" t="s">
        <v>19</v>
      </c>
      <c r="N522" s="223" t="s">
        <v>46</v>
      </c>
      <c r="O522" s="87"/>
      <c r="P522" s="224">
        <f>O522*H522</f>
        <v>0</v>
      </c>
      <c r="Q522" s="224">
        <v>0.42115999999999998</v>
      </c>
      <c r="R522" s="224">
        <f>Q522*H522</f>
        <v>1.6846399999999999</v>
      </c>
      <c r="S522" s="224">
        <v>0</v>
      </c>
      <c r="T522" s="225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26" t="s">
        <v>161</v>
      </c>
      <c r="AT522" s="226" t="s">
        <v>156</v>
      </c>
      <c r="AU522" s="226" t="s">
        <v>162</v>
      </c>
      <c r="AY522" s="20" t="s">
        <v>152</v>
      </c>
      <c r="BE522" s="227">
        <f>IF(N522="základní",J522,0)</f>
        <v>0</v>
      </c>
      <c r="BF522" s="227">
        <f>IF(N522="snížená",J522,0)</f>
        <v>0</v>
      </c>
      <c r="BG522" s="227">
        <f>IF(N522="zákl. přenesená",J522,0)</f>
        <v>0</v>
      </c>
      <c r="BH522" s="227">
        <f>IF(N522="sníž. přenesená",J522,0)</f>
        <v>0</v>
      </c>
      <c r="BI522" s="227">
        <f>IF(N522="nulová",J522,0)</f>
        <v>0</v>
      </c>
      <c r="BJ522" s="20" t="s">
        <v>82</v>
      </c>
      <c r="BK522" s="227">
        <f>ROUND(I522*H522,2)</f>
        <v>0</v>
      </c>
      <c r="BL522" s="20" t="s">
        <v>161</v>
      </c>
      <c r="BM522" s="226" t="s">
        <v>1182</v>
      </c>
    </row>
    <row r="523" s="2" customFormat="1">
      <c r="A523" s="41"/>
      <c r="B523" s="42"/>
      <c r="C523" s="43"/>
      <c r="D523" s="228" t="s">
        <v>164</v>
      </c>
      <c r="E523" s="43"/>
      <c r="F523" s="229" t="s">
        <v>1183</v>
      </c>
      <c r="G523" s="43"/>
      <c r="H523" s="43"/>
      <c r="I523" s="230"/>
      <c r="J523" s="43"/>
      <c r="K523" s="43"/>
      <c r="L523" s="47"/>
      <c r="M523" s="231"/>
      <c r="N523" s="232"/>
      <c r="O523" s="87"/>
      <c r="P523" s="87"/>
      <c r="Q523" s="87"/>
      <c r="R523" s="87"/>
      <c r="S523" s="87"/>
      <c r="T523" s="88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T523" s="20" t="s">
        <v>164</v>
      </c>
      <c r="AU523" s="20" t="s">
        <v>162</v>
      </c>
    </row>
    <row r="524" s="2" customFormat="1">
      <c r="A524" s="41"/>
      <c r="B524" s="42"/>
      <c r="C524" s="43"/>
      <c r="D524" s="233" t="s">
        <v>166</v>
      </c>
      <c r="E524" s="43"/>
      <c r="F524" s="234" t="s">
        <v>1184</v>
      </c>
      <c r="G524" s="43"/>
      <c r="H524" s="43"/>
      <c r="I524" s="230"/>
      <c r="J524" s="43"/>
      <c r="K524" s="43"/>
      <c r="L524" s="47"/>
      <c r="M524" s="231"/>
      <c r="N524" s="232"/>
      <c r="O524" s="87"/>
      <c r="P524" s="87"/>
      <c r="Q524" s="87"/>
      <c r="R524" s="87"/>
      <c r="S524" s="87"/>
      <c r="T524" s="88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T524" s="20" t="s">
        <v>166</v>
      </c>
      <c r="AU524" s="20" t="s">
        <v>162</v>
      </c>
    </row>
    <row r="525" s="13" customFormat="1">
      <c r="A525" s="13"/>
      <c r="B525" s="235"/>
      <c r="C525" s="236"/>
      <c r="D525" s="228" t="s">
        <v>168</v>
      </c>
      <c r="E525" s="237" t="s">
        <v>19</v>
      </c>
      <c r="F525" s="238" t="s">
        <v>1161</v>
      </c>
      <c r="G525" s="236"/>
      <c r="H525" s="239">
        <v>1</v>
      </c>
      <c r="I525" s="240"/>
      <c r="J525" s="236"/>
      <c r="K525" s="236"/>
      <c r="L525" s="241"/>
      <c r="M525" s="242"/>
      <c r="N525" s="243"/>
      <c r="O525" s="243"/>
      <c r="P525" s="243"/>
      <c r="Q525" s="243"/>
      <c r="R525" s="243"/>
      <c r="S525" s="243"/>
      <c r="T525" s="244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5" t="s">
        <v>168</v>
      </c>
      <c r="AU525" s="245" t="s">
        <v>162</v>
      </c>
      <c r="AV525" s="13" t="s">
        <v>84</v>
      </c>
      <c r="AW525" s="13" t="s">
        <v>35</v>
      </c>
      <c r="AX525" s="13" t="s">
        <v>75</v>
      </c>
      <c r="AY525" s="245" t="s">
        <v>152</v>
      </c>
    </row>
    <row r="526" s="13" customFormat="1">
      <c r="A526" s="13"/>
      <c r="B526" s="235"/>
      <c r="C526" s="236"/>
      <c r="D526" s="228" t="s">
        <v>168</v>
      </c>
      <c r="E526" s="237" t="s">
        <v>19</v>
      </c>
      <c r="F526" s="238" t="s">
        <v>1167</v>
      </c>
      <c r="G526" s="236"/>
      <c r="H526" s="239">
        <v>1</v>
      </c>
      <c r="I526" s="240"/>
      <c r="J526" s="236"/>
      <c r="K526" s="236"/>
      <c r="L526" s="241"/>
      <c r="M526" s="242"/>
      <c r="N526" s="243"/>
      <c r="O526" s="243"/>
      <c r="P526" s="243"/>
      <c r="Q526" s="243"/>
      <c r="R526" s="243"/>
      <c r="S526" s="243"/>
      <c r="T526" s="244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5" t="s">
        <v>168</v>
      </c>
      <c r="AU526" s="245" t="s">
        <v>162</v>
      </c>
      <c r="AV526" s="13" t="s">
        <v>84</v>
      </c>
      <c r="AW526" s="13" t="s">
        <v>35</v>
      </c>
      <c r="AX526" s="13" t="s">
        <v>75</v>
      </c>
      <c r="AY526" s="245" t="s">
        <v>152</v>
      </c>
    </row>
    <row r="527" s="13" customFormat="1">
      <c r="A527" s="13"/>
      <c r="B527" s="235"/>
      <c r="C527" s="236"/>
      <c r="D527" s="228" t="s">
        <v>168</v>
      </c>
      <c r="E527" s="237" t="s">
        <v>19</v>
      </c>
      <c r="F527" s="238" t="s">
        <v>1168</v>
      </c>
      <c r="G527" s="236"/>
      <c r="H527" s="239">
        <v>1</v>
      </c>
      <c r="I527" s="240"/>
      <c r="J527" s="236"/>
      <c r="K527" s="236"/>
      <c r="L527" s="241"/>
      <c r="M527" s="242"/>
      <c r="N527" s="243"/>
      <c r="O527" s="243"/>
      <c r="P527" s="243"/>
      <c r="Q527" s="243"/>
      <c r="R527" s="243"/>
      <c r="S527" s="243"/>
      <c r="T527" s="244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5" t="s">
        <v>168</v>
      </c>
      <c r="AU527" s="245" t="s">
        <v>162</v>
      </c>
      <c r="AV527" s="13" t="s">
        <v>84</v>
      </c>
      <c r="AW527" s="13" t="s">
        <v>35</v>
      </c>
      <c r="AX527" s="13" t="s">
        <v>75</v>
      </c>
      <c r="AY527" s="245" t="s">
        <v>152</v>
      </c>
    </row>
    <row r="528" s="13" customFormat="1">
      <c r="A528" s="13"/>
      <c r="B528" s="235"/>
      <c r="C528" s="236"/>
      <c r="D528" s="228" t="s">
        <v>168</v>
      </c>
      <c r="E528" s="237" t="s">
        <v>19</v>
      </c>
      <c r="F528" s="238" t="s">
        <v>1169</v>
      </c>
      <c r="G528" s="236"/>
      <c r="H528" s="239">
        <v>1</v>
      </c>
      <c r="I528" s="240"/>
      <c r="J528" s="236"/>
      <c r="K528" s="236"/>
      <c r="L528" s="241"/>
      <c r="M528" s="242"/>
      <c r="N528" s="243"/>
      <c r="O528" s="243"/>
      <c r="P528" s="243"/>
      <c r="Q528" s="243"/>
      <c r="R528" s="243"/>
      <c r="S528" s="243"/>
      <c r="T528" s="244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5" t="s">
        <v>168</v>
      </c>
      <c r="AU528" s="245" t="s">
        <v>162</v>
      </c>
      <c r="AV528" s="13" t="s">
        <v>84</v>
      </c>
      <c r="AW528" s="13" t="s">
        <v>35</v>
      </c>
      <c r="AX528" s="13" t="s">
        <v>75</v>
      </c>
      <c r="AY528" s="245" t="s">
        <v>152</v>
      </c>
    </row>
    <row r="529" s="15" customFormat="1">
      <c r="A529" s="15"/>
      <c r="B529" s="256"/>
      <c r="C529" s="257"/>
      <c r="D529" s="228" t="s">
        <v>168</v>
      </c>
      <c r="E529" s="258" t="s">
        <v>19</v>
      </c>
      <c r="F529" s="259" t="s">
        <v>203</v>
      </c>
      <c r="G529" s="257"/>
      <c r="H529" s="260">
        <v>4</v>
      </c>
      <c r="I529" s="261"/>
      <c r="J529" s="257"/>
      <c r="K529" s="257"/>
      <c r="L529" s="262"/>
      <c r="M529" s="263"/>
      <c r="N529" s="264"/>
      <c r="O529" s="264"/>
      <c r="P529" s="264"/>
      <c r="Q529" s="264"/>
      <c r="R529" s="264"/>
      <c r="S529" s="264"/>
      <c r="T529" s="26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T529" s="266" t="s">
        <v>168</v>
      </c>
      <c r="AU529" s="266" t="s">
        <v>162</v>
      </c>
      <c r="AV529" s="15" t="s">
        <v>161</v>
      </c>
      <c r="AW529" s="15" t="s">
        <v>35</v>
      </c>
      <c r="AX529" s="15" t="s">
        <v>82</v>
      </c>
      <c r="AY529" s="266" t="s">
        <v>152</v>
      </c>
    </row>
    <row r="530" s="2" customFormat="1" ht="21.75" customHeight="1">
      <c r="A530" s="41"/>
      <c r="B530" s="42"/>
      <c r="C530" s="215" t="s">
        <v>491</v>
      </c>
      <c r="D530" s="215" t="s">
        <v>156</v>
      </c>
      <c r="E530" s="216" t="s">
        <v>1185</v>
      </c>
      <c r="F530" s="217" t="s">
        <v>1186</v>
      </c>
      <c r="G530" s="218" t="s">
        <v>359</v>
      </c>
      <c r="H530" s="219">
        <v>22</v>
      </c>
      <c r="I530" s="220"/>
      <c r="J530" s="221">
        <f>ROUND(I530*H530,2)</f>
        <v>0</v>
      </c>
      <c r="K530" s="217" t="s">
        <v>19</v>
      </c>
      <c r="L530" s="47"/>
      <c r="M530" s="222" t="s">
        <v>19</v>
      </c>
      <c r="N530" s="223" t="s">
        <v>46</v>
      </c>
      <c r="O530" s="87"/>
      <c r="P530" s="224">
        <f>O530*H530</f>
        <v>0</v>
      </c>
      <c r="Q530" s="224">
        <v>0.00156</v>
      </c>
      <c r="R530" s="224">
        <f>Q530*H530</f>
        <v>0.034319999999999996</v>
      </c>
      <c r="S530" s="224">
        <v>0</v>
      </c>
      <c r="T530" s="225">
        <f>S530*H530</f>
        <v>0</v>
      </c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R530" s="226" t="s">
        <v>161</v>
      </c>
      <c r="AT530" s="226" t="s">
        <v>156</v>
      </c>
      <c r="AU530" s="226" t="s">
        <v>162</v>
      </c>
      <c r="AY530" s="20" t="s">
        <v>152</v>
      </c>
      <c r="BE530" s="227">
        <f>IF(N530="základní",J530,0)</f>
        <v>0</v>
      </c>
      <c r="BF530" s="227">
        <f>IF(N530="snížená",J530,0)</f>
        <v>0</v>
      </c>
      <c r="BG530" s="227">
        <f>IF(N530="zákl. přenesená",J530,0)</f>
        <v>0</v>
      </c>
      <c r="BH530" s="227">
        <f>IF(N530="sníž. přenesená",J530,0)</f>
        <v>0</v>
      </c>
      <c r="BI530" s="227">
        <f>IF(N530="nulová",J530,0)</f>
        <v>0</v>
      </c>
      <c r="BJ530" s="20" t="s">
        <v>82</v>
      </c>
      <c r="BK530" s="227">
        <f>ROUND(I530*H530,2)</f>
        <v>0</v>
      </c>
      <c r="BL530" s="20" t="s">
        <v>161</v>
      </c>
      <c r="BM530" s="226" t="s">
        <v>1187</v>
      </c>
    </row>
    <row r="531" s="2" customFormat="1">
      <c r="A531" s="41"/>
      <c r="B531" s="42"/>
      <c r="C531" s="43"/>
      <c r="D531" s="228" t="s">
        <v>164</v>
      </c>
      <c r="E531" s="43"/>
      <c r="F531" s="229" t="s">
        <v>1188</v>
      </c>
      <c r="G531" s="43"/>
      <c r="H531" s="43"/>
      <c r="I531" s="230"/>
      <c r="J531" s="43"/>
      <c r="K531" s="43"/>
      <c r="L531" s="47"/>
      <c r="M531" s="231"/>
      <c r="N531" s="232"/>
      <c r="O531" s="87"/>
      <c r="P531" s="87"/>
      <c r="Q531" s="87"/>
      <c r="R531" s="87"/>
      <c r="S531" s="87"/>
      <c r="T531" s="88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T531" s="20" t="s">
        <v>164</v>
      </c>
      <c r="AU531" s="20" t="s">
        <v>162</v>
      </c>
    </row>
    <row r="532" s="13" customFormat="1">
      <c r="A532" s="13"/>
      <c r="B532" s="235"/>
      <c r="C532" s="236"/>
      <c r="D532" s="228" t="s">
        <v>168</v>
      </c>
      <c r="E532" s="237" t="s">
        <v>19</v>
      </c>
      <c r="F532" s="238" t="s">
        <v>1189</v>
      </c>
      <c r="G532" s="236"/>
      <c r="H532" s="239">
        <v>1</v>
      </c>
      <c r="I532" s="240"/>
      <c r="J532" s="236"/>
      <c r="K532" s="236"/>
      <c r="L532" s="241"/>
      <c r="M532" s="242"/>
      <c r="N532" s="243"/>
      <c r="O532" s="243"/>
      <c r="P532" s="243"/>
      <c r="Q532" s="243"/>
      <c r="R532" s="243"/>
      <c r="S532" s="243"/>
      <c r="T532" s="244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5" t="s">
        <v>168</v>
      </c>
      <c r="AU532" s="245" t="s">
        <v>162</v>
      </c>
      <c r="AV532" s="13" t="s">
        <v>84</v>
      </c>
      <c r="AW532" s="13" t="s">
        <v>35</v>
      </c>
      <c r="AX532" s="13" t="s">
        <v>75</v>
      </c>
      <c r="AY532" s="245" t="s">
        <v>152</v>
      </c>
    </row>
    <row r="533" s="13" customFormat="1">
      <c r="A533" s="13"/>
      <c r="B533" s="235"/>
      <c r="C533" s="236"/>
      <c r="D533" s="228" t="s">
        <v>168</v>
      </c>
      <c r="E533" s="237" t="s">
        <v>19</v>
      </c>
      <c r="F533" s="238" t="s">
        <v>1190</v>
      </c>
      <c r="G533" s="236"/>
      <c r="H533" s="239">
        <v>1</v>
      </c>
      <c r="I533" s="240"/>
      <c r="J533" s="236"/>
      <c r="K533" s="236"/>
      <c r="L533" s="241"/>
      <c r="M533" s="242"/>
      <c r="N533" s="243"/>
      <c r="O533" s="243"/>
      <c r="P533" s="243"/>
      <c r="Q533" s="243"/>
      <c r="R533" s="243"/>
      <c r="S533" s="243"/>
      <c r="T533" s="244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5" t="s">
        <v>168</v>
      </c>
      <c r="AU533" s="245" t="s">
        <v>162</v>
      </c>
      <c r="AV533" s="13" t="s">
        <v>84</v>
      </c>
      <c r="AW533" s="13" t="s">
        <v>35</v>
      </c>
      <c r="AX533" s="13" t="s">
        <v>75</v>
      </c>
      <c r="AY533" s="245" t="s">
        <v>152</v>
      </c>
    </row>
    <row r="534" s="13" customFormat="1">
      <c r="A534" s="13"/>
      <c r="B534" s="235"/>
      <c r="C534" s="236"/>
      <c r="D534" s="228" t="s">
        <v>168</v>
      </c>
      <c r="E534" s="237" t="s">
        <v>19</v>
      </c>
      <c r="F534" s="238" t="s">
        <v>1191</v>
      </c>
      <c r="G534" s="236"/>
      <c r="H534" s="239">
        <v>1</v>
      </c>
      <c r="I534" s="240"/>
      <c r="J534" s="236"/>
      <c r="K534" s="236"/>
      <c r="L534" s="241"/>
      <c r="M534" s="242"/>
      <c r="N534" s="243"/>
      <c r="O534" s="243"/>
      <c r="P534" s="243"/>
      <c r="Q534" s="243"/>
      <c r="R534" s="243"/>
      <c r="S534" s="243"/>
      <c r="T534" s="244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5" t="s">
        <v>168</v>
      </c>
      <c r="AU534" s="245" t="s">
        <v>162</v>
      </c>
      <c r="AV534" s="13" t="s">
        <v>84</v>
      </c>
      <c r="AW534" s="13" t="s">
        <v>35</v>
      </c>
      <c r="AX534" s="13" t="s">
        <v>75</v>
      </c>
      <c r="AY534" s="245" t="s">
        <v>152</v>
      </c>
    </row>
    <row r="535" s="13" customFormat="1">
      <c r="A535" s="13"/>
      <c r="B535" s="235"/>
      <c r="C535" s="236"/>
      <c r="D535" s="228" t="s">
        <v>168</v>
      </c>
      <c r="E535" s="237" t="s">
        <v>19</v>
      </c>
      <c r="F535" s="238" t="s">
        <v>1192</v>
      </c>
      <c r="G535" s="236"/>
      <c r="H535" s="239">
        <v>1</v>
      </c>
      <c r="I535" s="240"/>
      <c r="J535" s="236"/>
      <c r="K535" s="236"/>
      <c r="L535" s="241"/>
      <c r="M535" s="242"/>
      <c r="N535" s="243"/>
      <c r="O535" s="243"/>
      <c r="P535" s="243"/>
      <c r="Q535" s="243"/>
      <c r="R535" s="243"/>
      <c r="S535" s="243"/>
      <c r="T535" s="244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5" t="s">
        <v>168</v>
      </c>
      <c r="AU535" s="245" t="s">
        <v>162</v>
      </c>
      <c r="AV535" s="13" t="s">
        <v>84</v>
      </c>
      <c r="AW535" s="13" t="s">
        <v>35</v>
      </c>
      <c r="AX535" s="13" t="s">
        <v>75</v>
      </c>
      <c r="AY535" s="245" t="s">
        <v>152</v>
      </c>
    </row>
    <row r="536" s="13" customFormat="1">
      <c r="A536" s="13"/>
      <c r="B536" s="235"/>
      <c r="C536" s="236"/>
      <c r="D536" s="228" t="s">
        <v>168</v>
      </c>
      <c r="E536" s="237" t="s">
        <v>19</v>
      </c>
      <c r="F536" s="238" t="s">
        <v>1193</v>
      </c>
      <c r="G536" s="236"/>
      <c r="H536" s="239">
        <v>1</v>
      </c>
      <c r="I536" s="240"/>
      <c r="J536" s="236"/>
      <c r="K536" s="236"/>
      <c r="L536" s="241"/>
      <c r="M536" s="242"/>
      <c r="N536" s="243"/>
      <c r="O536" s="243"/>
      <c r="P536" s="243"/>
      <c r="Q536" s="243"/>
      <c r="R536" s="243"/>
      <c r="S536" s="243"/>
      <c r="T536" s="244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5" t="s">
        <v>168</v>
      </c>
      <c r="AU536" s="245" t="s">
        <v>162</v>
      </c>
      <c r="AV536" s="13" t="s">
        <v>84</v>
      </c>
      <c r="AW536" s="13" t="s">
        <v>35</v>
      </c>
      <c r="AX536" s="13" t="s">
        <v>75</v>
      </c>
      <c r="AY536" s="245" t="s">
        <v>152</v>
      </c>
    </row>
    <row r="537" s="13" customFormat="1">
      <c r="A537" s="13"/>
      <c r="B537" s="235"/>
      <c r="C537" s="236"/>
      <c r="D537" s="228" t="s">
        <v>168</v>
      </c>
      <c r="E537" s="237" t="s">
        <v>19</v>
      </c>
      <c r="F537" s="238" t="s">
        <v>1194</v>
      </c>
      <c r="G537" s="236"/>
      <c r="H537" s="239">
        <v>1</v>
      </c>
      <c r="I537" s="240"/>
      <c r="J537" s="236"/>
      <c r="K537" s="236"/>
      <c r="L537" s="241"/>
      <c r="M537" s="242"/>
      <c r="N537" s="243"/>
      <c r="O537" s="243"/>
      <c r="P537" s="243"/>
      <c r="Q537" s="243"/>
      <c r="R537" s="243"/>
      <c r="S537" s="243"/>
      <c r="T537" s="244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5" t="s">
        <v>168</v>
      </c>
      <c r="AU537" s="245" t="s">
        <v>162</v>
      </c>
      <c r="AV537" s="13" t="s">
        <v>84</v>
      </c>
      <c r="AW537" s="13" t="s">
        <v>35</v>
      </c>
      <c r="AX537" s="13" t="s">
        <v>75</v>
      </c>
      <c r="AY537" s="245" t="s">
        <v>152</v>
      </c>
    </row>
    <row r="538" s="13" customFormat="1">
      <c r="A538" s="13"/>
      <c r="B538" s="235"/>
      <c r="C538" s="236"/>
      <c r="D538" s="228" t="s">
        <v>168</v>
      </c>
      <c r="E538" s="237" t="s">
        <v>19</v>
      </c>
      <c r="F538" s="238" t="s">
        <v>1195</v>
      </c>
      <c r="G538" s="236"/>
      <c r="H538" s="239">
        <v>1</v>
      </c>
      <c r="I538" s="240"/>
      <c r="J538" s="236"/>
      <c r="K538" s="236"/>
      <c r="L538" s="241"/>
      <c r="M538" s="242"/>
      <c r="N538" s="243"/>
      <c r="O538" s="243"/>
      <c r="P538" s="243"/>
      <c r="Q538" s="243"/>
      <c r="R538" s="243"/>
      <c r="S538" s="243"/>
      <c r="T538" s="244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5" t="s">
        <v>168</v>
      </c>
      <c r="AU538" s="245" t="s">
        <v>162</v>
      </c>
      <c r="AV538" s="13" t="s">
        <v>84</v>
      </c>
      <c r="AW538" s="13" t="s">
        <v>35</v>
      </c>
      <c r="AX538" s="13" t="s">
        <v>75</v>
      </c>
      <c r="AY538" s="245" t="s">
        <v>152</v>
      </c>
    </row>
    <row r="539" s="13" customFormat="1">
      <c r="A539" s="13"/>
      <c r="B539" s="235"/>
      <c r="C539" s="236"/>
      <c r="D539" s="228" t="s">
        <v>168</v>
      </c>
      <c r="E539" s="237" t="s">
        <v>19</v>
      </c>
      <c r="F539" s="238" t="s">
        <v>1196</v>
      </c>
      <c r="G539" s="236"/>
      <c r="H539" s="239">
        <v>1</v>
      </c>
      <c r="I539" s="240"/>
      <c r="J539" s="236"/>
      <c r="K539" s="236"/>
      <c r="L539" s="241"/>
      <c r="M539" s="242"/>
      <c r="N539" s="243"/>
      <c r="O539" s="243"/>
      <c r="P539" s="243"/>
      <c r="Q539" s="243"/>
      <c r="R539" s="243"/>
      <c r="S539" s="243"/>
      <c r="T539" s="244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5" t="s">
        <v>168</v>
      </c>
      <c r="AU539" s="245" t="s">
        <v>162</v>
      </c>
      <c r="AV539" s="13" t="s">
        <v>84</v>
      </c>
      <c r="AW539" s="13" t="s">
        <v>35</v>
      </c>
      <c r="AX539" s="13" t="s">
        <v>75</v>
      </c>
      <c r="AY539" s="245" t="s">
        <v>152</v>
      </c>
    </row>
    <row r="540" s="13" customFormat="1">
      <c r="A540" s="13"/>
      <c r="B540" s="235"/>
      <c r="C540" s="236"/>
      <c r="D540" s="228" t="s">
        <v>168</v>
      </c>
      <c r="E540" s="237" t="s">
        <v>19</v>
      </c>
      <c r="F540" s="238" t="s">
        <v>1197</v>
      </c>
      <c r="G540" s="236"/>
      <c r="H540" s="239">
        <v>1</v>
      </c>
      <c r="I540" s="240"/>
      <c r="J540" s="236"/>
      <c r="K540" s="236"/>
      <c r="L540" s="241"/>
      <c r="M540" s="242"/>
      <c r="N540" s="243"/>
      <c r="O540" s="243"/>
      <c r="P540" s="243"/>
      <c r="Q540" s="243"/>
      <c r="R540" s="243"/>
      <c r="S540" s="243"/>
      <c r="T540" s="244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5" t="s">
        <v>168</v>
      </c>
      <c r="AU540" s="245" t="s">
        <v>162</v>
      </c>
      <c r="AV540" s="13" t="s">
        <v>84</v>
      </c>
      <c r="AW540" s="13" t="s">
        <v>35</v>
      </c>
      <c r="AX540" s="13" t="s">
        <v>75</v>
      </c>
      <c r="AY540" s="245" t="s">
        <v>152</v>
      </c>
    </row>
    <row r="541" s="13" customFormat="1">
      <c r="A541" s="13"/>
      <c r="B541" s="235"/>
      <c r="C541" s="236"/>
      <c r="D541" s="228" t="s">
        <v>168</v>
      </c>
      <c r="E541" s="237" t="s">
        <v>19</v>
      </c>
      <c r="F541" s="238" t="s">
        <v>1198</v>
      </c>
      <c r="G541" s="236"/>
      <c r="H541" s="239">
        <v>1</v>
      </c>
      <c r="I541" s="240"/>
      <c r="J541" s="236"/>
      <c r="K541" s="236"/>
      <c r="L541" s="241"/>
      <c r="M541" s="242"/>
      <c r="N541" s="243"/>
      <c r="O541" s="243"/>
      <c r="P541" s="243"/>
      <c r="Q541" s="243"/>
      <c r="R541" s="243"/>
      <c r="S541" s="243"/>
      <c r="T541" s="244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5" t="s">
        <v>168</v>
      </c>
      <c r="AU541" s="245" t="s">
        <v>162</v>
      </c>
      <c r="AV541" s="13" t="s">
        <v>84</v>
      </c>
      <c r="AW541" s="13" t="s">
        <v>35</v>
      </c>
      <c r="AX541" s="13" t="s">
        <v>75</v>
      </c>
      <c r="AY541" s="245" t="s">
        <v>152</v>
      </c>
    </row>
    <row r="542" s="13" customFormat="1">
      <c r="A542" s="13"/>
      <c r="B542" s="235"/>
      <c r="C542" s="236"/>
      <c r="D542" s="228" t="s">
        <v>168</v>
      </c>
      <c r="E542" s="237" t="s">
        <v>19</v>
      </c>
      <c r="F542" s="238" t="s">
        <v>1199</v>
      </c>
      <c r="G542" s="236"/>
      <c r="H542" s="239">
        <v>1</v>
      </c>
      <c r="I542" s="240"/>
      <c r="J542" s="236"/>
      <c r="K542" s="236"/>
      <c r="L542" s="241"/>
      <c r="M542" s="242"/>
      <c r="N542" s="243"/>
      <c r="O542" s="243"/>
      <c r="P542" s="243"/>
      <c r="Q542" s="243"/>
      <c r="R542" s="243"/>
      <c r="S542" s="243"/>
      <c r="T542" s="244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5" t="s">
        <v>168</v>
      </c>
      <c r="AU542" s="245" t="s">
        <v>162</v>
      </c>
      <c r="AV542" s="13" t="s">
        <v>84</v>
      </c>
      <c r="AW542" s="13" t="s">
        <v>35</v>
      </c>
      <c r="AX542" s="13" t="s">
        <v>75</v>
      </c>
      <c r="AY542" s="245" t="s">
        <v>152</v>
      </c>
    </row>
    <row r="543" s="15" customFormat="1">
      <c r="A543" s="15"/>
      <c r="B543" s="256"/>
      <c r="C543" s="257"/>
      <c r="D543" s="228" t="s">
        <v>168</v>
      </c>
      <c r="E543" s="258" t="s">
        <v>19</v>
      </c>
      <c r="F543" s="259" t="s">
        <v>203</v>
      </c>
      <c r="G543" s="257"/>
      <c r="H543" s="260">
        <v>11</v>
      </c>
      <c r="I543" s="261"/>
      <c r="J543" s="257"/>
      <c r="K543" s="257"/>
      <c r="L543" s="262"/>
      <c r="M543" s="263"/>
      <c r="N543" s="264"/>
      <c r="O543" s="264"/>
      <c r="P543" s="264"/>
      <c r="Q543" s="264"/>
      <c r="R543" s="264"/>
      <c r="S543" s="264"/>
      <c r="T543" s="26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66" t="s">
        <v>168</v>
      </c>
      <c r="AU543" s="266" t="s">
        <v>162</v>
      </c>
      <c r="AV543" s="15" t="s">
        <v>161</v>
      </c>
      <c r="AW543" s="15" t="s">
        <v>35</v>
      </c>
      <c r="AX543" s="15" t="s">
        <v>82</v>
      </c>
      <c r="AY543" s="266" t="s">
        <v>152</v>
      </c>
    </row>
    <row r="544" s="13" customFormat="1">
      <c r="A544" s="13"/>
      <c r="B544" s="235"/>
      <c r="C544" s="236"/>
      <c r="D544" s="228" t="s">
        <v>168</v>
      </c>
      <c r="E544" s="236"/>
      <c r="F544" s="238" t="s">
        <v>1200</v>
      </c>
      <c r="G544" s="236"/>
      <c r="H544" s="239">
        <v>22</v>
      </c>
      <c r="I544" s="240"/>
      <c r="J544" s="236"/>
      <c r="K544" s="236"/>
      <c r="L544" s="241"/>
      <c r="M544" s="242"/>
      <c r="N544" s="243"/>
      <c r="O544" s="243"/>
      <c r="P544" s="243"/>
      <c r="Q544" s="243"/>
      <c r="R544" s="243"/>
      <c r="S544" s="243"/>
      <c r="T544" s="244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5" t="s">
        <v>168</v>
      </c>
      <c r="AU544" s="245" t="s">
        <v>162</v>
      </c>
      <c r="AV544" s="13" t="s">
        <v>84</v>
      </c>
      <c r="AW544" s="13" t="s">
        <v>4</v>
      </c>
      <c r="AX544" s="13" t="s">
        <v>82</v>
      </c>
      <c r="AY544" s="245" t="s">
        <v>152</v>
      </c>
    </row>
    <row r="545" s="12" customFormat="1" ht="20.88" customHeight="1">
      <c r="A545" s="12"/>
      <c r="B545" s="199"/>
      <c r="C545" s="200"/>
      <c r="D545" s="201" t="s">
        <v>74</v>
      </c>
      <c r="E545" s="213" t="s">
        <v>1201</v>
      </c>
      <c r="F545" s="213" t="s">
        <v>1202</v>
      </c>
      <c r="G545" s="200"/>
      <c r="H545" s="200"/>
      <c r="I545" s="203"/>
      <c r="J545" s="214">
        <f>BK545</f>
        <v>0</v>
      </c>
      <c r="K545" s="200"/>
      <c r="L545" s="205"/>
      <c r="M545" s="206"/>
      <c r="N545" s="207"/>
      <c r="O545" s="207"/>
      <c r="P545" s="208">
        <f>SUM(P546:P593)</f>
        <v>0</v>
      </c>
      <c r="Q545" s="207"/>
      <c r="R545" s="208">
        <f>SUM(R546:R593)</f>
        <v>3.9120000000000004</v>
      </c>
      <c r="S545" s="207"/>
      <c r="T545" s="209">
        <f>SUM(T546:T593)</f>
        <v>0</v>
      </c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R545" s="210" t="s">
        <v>82</v>
      </c>
      <c r="AT545" s="211" t="s">
        <v>74</v>
      </c>
      <c r="AU545" s="211" t="s">
        <v>84</v>
      </c>
      <c r="AY545" s="210" t="s">
        <v>152</v>
      </c>
      <c r="BK545" s="212">
        <f>SUM(BK546:BK593)</f>
        <v>0</v>
      </c>
    </row>
    <row r="546" s="2" customFormat="1" ht="24.15" customHeight="1">
      <c r="A546" s="41"/>
      <c r="B546" s="42"/>
      <c r="C546" s="215" t="s">
        <v>497</v>
      </c>
      <c r="D546" s="215" t="s">
        <v>156</v>
      </c>
      <c r="E546" s="216" t="s">
        <v>1203</v>
      </c>
      <c r="F546" s="217" t="s">
        <v>1204</v>
      </c>
      <c r="G546" s="218" t="s">
        <v>359</v>
      </c>
      <c r="H546" s="219">
        <v>6</v>
      </c>
      <c r="I546" s="220"/>
      <c r="J546" s="221">
        <f>ROUND(I546*H546,2)</f>
        <v>0</v>
      </c>
      <c r="K546" s="217" t="s">
        <v>160</v>
      </c>
      <c r="L546" s="47"/>
      <c r="M546" s="222" t="s">
        <v>19</v>
      </c>
      <c r="N546" s="223" t="s">
        <v>46</v>
      </c>
      <c r="O546" s="87"/>
      <c r="P546" s="224">
        <f>O546*H546</f>
        <v>0</v>
      </c>
      <c r="Q546" s="224">
        <v>0.12422</v>
      </c>
      <c r="R546" s="224">
        <f>Q546*H546</f>
        <v>0.74531999999999998</v>
      </c>
      <c r="S546" s="224">
        <v>0</v>
      </c>
      <c r="T546" s="225">
        <f>S546*H546</f>
        <v>0</v>
      </c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R546" s="226" t="s">
        <v>161</v>
      </c>
      <c r="AT546" s="226" t="s">
        <v>156</v>
      </c>
      <c r="AU546" s="226" t="s">
        <v>162</v>
      </c>
      <c r="AY546" s="20" t="s">
        <v>152</v>
      </c>
      <c r="BE546" s="227">
        <f>IF(N546="základní",J546,0)</f>
        <v>0</v>
      </c>
      <c r="BF546" s="227">
        <f>IF(N546="snížená",J546,0)</f>
        <v>0</v>
      </c>
      <c r="BG546" s="227">
        <f>IF(N546="zákl. přenesená",J546,0)</f>
        <v>0</v>
      </c>
      <c r="BH546" s="227">
        <f>IF(N546="sníž. přenesená",J546,0)</f>
        <v>0</v>
      </c>
      <c r="BI546" s="227">
        <f>IF(N546="nulová",J546,0)</f>
        <v>0</v>
      </c>
      <c r="BJ546" s="20" t="s">
        <v>82</v>
      </c>
      <c r="BK546" s="227">
        <f>ROUND(I546*H546,2)</f>
        <v>0</v>
      </c>
      <c r="BL546" s="20" t="s">
        <v>161</v>
      </c>
      <c r="BM546" s="226" t="s">
        <v>1205</v>
      </c>
    </row>
    <row r="547" s="2" customFormat="1">
      <c r="A547" s="41"/>
      <c r="B547" s="42"/>
      <c r="C547" s="43"/>
      <c r="D547" s="228" t="s">
        <v>164</v>
      </c>
      <c r="E547" s="43"/>
      <c r="F547" s="229" t="s">
        <v>1206</v>
      </c>
      <c r="G547" s="43"/>
      <c r="H547" s="43"/>
      <c r="I547" s="230"/>
      <c r="J547" s="43"/>
      <c r="K547" s="43"/>
      <c r="L547" s="47"/>
      <c r="M547" s="231"/>
      <c r="N547" s="232"/>
      <c r="O547" s="87"/>
      <c r="P547" s="87"/>
      <c r="Q547" s="87"/>
      <c r="R547" s="87"/>
      <c r="S547" s="87"/>
      <c r="T547" s="88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T547" s="20" t="s">
        <v>164</v>
      </c>
      <c r="AU547" s="20" t="s">
        <v>162</v>
      </c>
    </row>
    <row r="548" s="2" customFormat="1">
      <c r="A548" s="41"/>
      <c r="B548" s="42"/>
      <c r="C548" s="43"/>
      <c r="D548" s="233" t="s">
        <v>166</v>
      </c>
      <c r="E548" s="43"/>
      <c r="F548" s="234" t="s">
        <v>1207</v>
      </c>
      <c r="G548" s="43"/>
      <c r="H548" s="43"/>
      <c r="I548" s="230"/>
      <c r="J548" s="43"/>
      <c r="K548" s="43"/>
      <c r="L548" s="47"/>
      <c r="M548" s="231"/>
      <c r="N548" s="232"/>
      <c r="O548" s="87"/>
      <c r="P548" s="87"/>
      <c r="Q548" s="87"/>
      <c r="R548" s="87"/>
      <c r="S548" s="87"/>
      <c r="T548" s="88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T548" s="20" t="s">
        <v>166</v>
      </c>
      <c r="AU548" s="20" t="s">
        <v>162</v>
      </c>
    </row>
    <row r="549" s="13" customFormat="1">
      <c r="A549" s="13"/>
      <c r="B549" s="235"/>
      <c r="C549" s="236"/>
      <c r="D549" s="228" t="s">
        <v>168</v>
      </c>
      <c r="E549" s="237" t="s">
        <v>19</v>
      </c>
      <c r="F549" s="238" t="s">
        <v>1049</v>
      </c>
      <c r="G549" s="236"/>
      <c r="H549" s="239">
        <v>1</v>
      </c>
      <c r="I549" s="240"/>
      <c r="J549" s="236"/>
      <c r="K549" s="236"/>
      <c r="L549" s="241"/>
      <c r="M549" s="242"/>
      <c r="N549" s="243"/>
      <c r="O549" s="243"/>
      <c r="P549" s="243"/>
      <c r="Q549" s="243"/>
      <c r="R549" s="243"/>
      <c r="S549" s="243"/>
      <c r="T549" s="244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5" t="s">
        <v>168</v>
      </c>
      <c r="AU549" s="245" t="s">
        <v>162</v>
      </c>
      <c r="AV549" s="13" t="s">
        <v>84</v>
      </c>
      <c r="AW549" s="13" t="s">
        <v>35</v>
      </c>
      <c r="AX549" s="13" t="s">
        <v>75</v>
      </c>
      <c r="AY549" s="245" t="s">
        <v>152</v>
      </c>
    </row>
    <row r="550" s="13" customFormat="1">
      <c r="A550" s="13"/>
      <c r="B550" s="235"/>
      <c r="C550" s="236"/>
      <c r="D550" s="228" t="s">
        <v>168</v>
      </c>
      <c r="E550" s="237" t="s">
        <v>19</v>
      </c>
      <c r="F550" s="238" t="s">
        <v>1050</v>
      </c>
      <c r="G550" s="236"/>
      <c r="H550" s="239">
        <v>1</v>
      </c>
      <c r="I550" s="240"/>
      <c r="J550" s="236"/>
      <c r="K550" s="236"/>
      <c r="L550" s="241"/>
      <c r="M550" s="242"/>
      <c r="N550" s="243"/>
      <c r="O550" s="243"/>
      <c r="P550" s="243"/>
      <c r="Q550" s="243"/>
      <c r="R550" s="243"/>
      <c r="S550" s="243"/>
      <c r="T550" s="244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5" t="s">
        <v>168</v>
      </c>
      <c r="AU550" s="245" t="s">
        <v>162</v>
      </c>
      <c r="AV550" s="13" t="s">
        <v>84</v>
      </c>
      <c r="AW550" s="13" t="s">
        <v>35</v>
      </c>
      <c r="AX550" s="13" t="s">
        <v>75</v>
      </c>
      <c r="AY550" s="245" t="s">
        <v>152</v>
      </c>
    </row>
    <row r="551" s="13" customFormat="1">
      <c r="A551" s="13"/>
      <c r="B551" s="235"/>
      <c r="C551" s="236"/>
      <c r="D551" s="228" t="s">
        <v>168</v>
      </c>
      <c r="E551" s="237" t="s">
        <v>19</v>
      </c>
      <c r="F551" s="238" t="s">
        <v>1051</v>
      </c>
      <c r="G551" s="236"/>
      <c r="H551" s="239">
        <v>1</v>
      </c>
      <c r="I551" s="240"/>
      <c r="J551" s="236"/>
      <c r="K551" s="236"/>
      <c r="L551" s="241"/>
      <c r="M551" s="242"/>
      <c r="N551" s="243"/>
      <c r="O551" s="243"/>
      <c r="P551" s="243"/>
      <c r="Q551" s="243"/>
      <c r="R551" s="243"/>
      <c r="S551" s="243"/>
      <c r="T551" s="24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5" t="s">
        <v>168</v>
      </c>
      <c r="AU551" s="245" t="s">
        <v>162</v>
      </c>
      <c r="AV551" s="13" t="s">
        <v>84</v>
      </c>
      <c r="AW551" s="13" t="s">
        <v>35</v>
      </c>
      <c r="AX551" s="13" t="s">
        <v>75</v>
      </c>
      <c r="AY551" s="245" t="s">
        <v>152</v>
      </c>
    </row>
    <row r="552" s="13" customFormat="1">
      <c r="A552" s="13"/>
      <c r="B552" s="235"/>
      <c r="C552" s="236"/>
      <c r="D552" s="228" t="s">
        <v>168</v>
      </c>
      <c r="E552" s="237" t="s">
        <v>19</v>
      </c>
      <c r="F552" s="238" t="s">
        <v>1052</v>
      </c>
      <c r="G552" s="236"/>
      <c r="H552" s="239">
        <v>1</v>
      </c>
      <c r="I552" s="240"/>
      <c r="J552" s="236"/>
      <c r="K552" s="236"/>
      <c r="L552" s="241"/>
      <c r="M552" s="242"/>
      <c r="N552" s="243"/>
      <c r="O552" s="243"/>
      <c r="P552" s="243"/>
      <c r="Q552" s="243"/>
      <c r="R552" s="243"/>
      <c r="S552" s="243"/>
      <c r="T552" s="244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45" t="s">
        <v>168</v>
      </c>
      <c r="AU552" s="245" t="s">
        <v>162</v>
      </c>
      <c r="AV552" s="13" t="s">
        <v>84</v>
      </c>
      <c r="AW552" s="13" t="s">
        <v>35</v>
      </c>
      <c r="AX552" s="13" t="s">
        <v>75</v>
      </c>
      <c r="AY552" s="245" t="s">
        <v>152</v>
      </c>
    </row>
    <row r="553" s="13" customFormat="1">
      <c r="A553" s="13"/>
      <c r="B553" s="235"/>
      <c r="C553" s="236"/>
      <c r="D553" s="228" t="s">
        <v>168</v>
      </c>
      <c r="E553" s="237" t="s">
        <v>19</v>
      </c>
      <c r="F553" s="238" t="s">
        <v>1055</v>
      </c>
      <c r="G553" s="236"/>
      <c r="H553" s="239">
        <v>1</v>
      </c>
      <c r="I553" s="240"/>
      <c r="J553" s="236"/>
      <c r="K553" s="236"/>
      <c r="L553" s="241"/>
      <c r="M553" s="242"/>
      <c r="N553" s="243"/>
      <c r="O553" s="243"/>
      <c r="P553" s="243"/>
      <c r="Q553" s="243"/>
      <c r="R553" s="243"/>
      <c r="S553" s="243"/>
      <c r="T553" s="244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5" t="s">
        <v>168</v>
      </c>
      <c r="AU553" s="245" t="s">
        <v>162</v>
      </c>
      <c r="AV553" s="13" t="s">
        <v>84</v>
      </c>
      <c r="AW553" s="13" t="s">
        <v>35</v>
      </c>
      <c r="AX553" s="13" t="s">
        <v>75</v>
      </c>
      <c r="AY553" s="245" t="s">
        <v>152</v>
      </c>
    </row>
    <row r="554" s="13" customFormat="1">
      <c r="A554" s="13"/>
      <c r="B554" s="235"/>
      <c r="C554" s="236"/>
      <c r="D554" s="228" t="s">
        <v>168</v>
      </c>
      <c r="E554" s="237" t="s">
        <v>19</v>
      </c>
      <c r="F554" s="238" t="s">
        <v>1056</v>
      </c>
      <c r="G554" s="236"/>
      <c r="H554" s="239">
        <v>1</v>
      </c>
      <c r="I554" s="240"/>
      <c r="J554" s="236"/>
      <c r="K554" s="236"/>
      <c r="L554" s="241"/>
      <c r="M554" s="242"/>
      <c r="N554" s="243"/>
      <c r="O554" s="243"/>
      <c r="P554" s="243"/>
      <c r="Q554" s="243"/>
      <c r="R554" s="243"/>
      <c r="S554" s="243"/>
      <c r="T554" s="244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45" t="s">
        <v>168</v>
      </c>
      <c r="AU554" s="245" t="s">
        <v>162</v>
      </c>
      <c r="AV554" s="13" t="s">
        <v>84</v>
      </c>
      <c r="AW554" s="13" t="s">
        <v>35</v>
      </c>
      <c r="AX554" s="13" t="s">
        <v>75</v>
      </c>
      <c r="AY554" s="245" t="s">
        <v>152</v>
      </c>
    </row>
    <row r="555" s="15" customFormat="1">
      <c r="A555" s="15"/>
      <c r="B555" s="256"/>
      <c r="C555" s="257"/>
      <c r="D555" s="228" t="s">
        <v>168</v>
      </c>
      <c r="E555" s="258" t="s">
        <v>19</v>
      </c>
      <c r="F555" s="259" t="s">
        <v>203</v>
      </c>
      <c r="G555" s="257"/>
      <c r="H555" s="260">
        <v>6</v>
      </c>
      <c r="I555" s="261"/>
      <c r="J555" s="257"/>
      <c r="K555" s="257"/>
      <c r="L555" s="262"/>
      <c r="M555" s="263"/>
      <c r="N555" s="264"/>
      <c r="O555" s="264"/>
      <c r="P555" s="264"/>
      <c r="Q555" s="264"/>
      <c r="R555" s="264"/>
      <c r="S555" s="264"/>
      <c r="T555" s="26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T555" s="266" t="s">
        <v>168</v>
      </c>
      <c r="AU555" s="266" t="s">
        <v>162</v>
      </c>
      <c r="AV555" s="15" t="s">
        <v>161</v>
      </c>
      <c r="AW555" s="15" t="s">
        <v>35</v>
      </c>
      <c r="AX555" s="15" t="s">
        <v>82</v>
      </c>
      <c r="AY555" s="266" t="s">
        <v>152</v>
      </c>
    </row>
    <row r="556" s="2" customFormat="1" ht="24.15" customHeight="1">
      <c r="A556" s="41"/>
      <c r="B556" s="42"/>
      <c r="C556" s="267" t="s">
        <v>505</v>
      </c>
      <c r="D556" s="267" t="s">
        <v>439</v>
      </c>
      <c r="E556" s="268" t="s">
        <v>1208</v>
      </c>
      <c r="F556" s="269" t="s">
        <v>1209</v>
      </c>
      <c r="G556" s="270" t="s">
        <v>359</v>
      </c>
      <c r="H556" s="271">
        <v>6</v>
      </c>
      <c r="I556" s="272"/>
      <c r="J556" s="273">
        <f>ROUND(I556*H556,2)</f>
        <v>0</v>
      </c>
      <c r="K556" s="269" t="s">
        <v>160</v>
      </c>
      <c r="L556" s="274"/>
      <c r="M556" s="275" t="s">
        <v>19</v>
      </c>
      <c r="N556" s="276" t="s">
        <v>46</v>
      </c>
      <c r="O556" s="87"/>
      <c r="P556" s="224">
        <f>O556*H556</f>
        <v>0</v>
      </c>
      <c r="Q556" s="224">
        <v>0.097000000000000003</v>
      </c>
      <c r="R556" s="224">
        <f>Q556*H556</f>
        <v>0.58200000000000007</v>
      </c>
      <c r="S556" s="224">
        <v>0</v>
      </c>
      <c r="T556" s="225">
        <f>S556*H556</f>
        <v>0</v>
      </c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R556" s="226" t="s">
        <v>212</v>
      </c>
      <c r="AT556" s="226" t="s">
        <v>439</v>
      </c>
      <c r="AU556" s="226" t="s">
        <v>162</v>
      </c>
      <c r="AY556" s="20" t="s">
        <v>152</v>
      </c>
      <c r="BE556" s="227">
        <f>IF(N556="základní",J556,0)</f>
        <v>0</v>
      </c>
      <c r="BF556" s="227">
        <f>IF(N556="snížená",J556,0)</f>
        <v>0</v>
      </c>
      <c r="BG556" s="227">
        <f>IF(N556="zákl. přenesená",J556,0)</f>
        <v>0</v>
      </c>
      <c r="BH556" s="227">
        <f>IF(N556="sníž. přenesená",J556,0)</f>
        <v>0</v>
      </c>
      <c r="BI556" s="227">
        <f>IF(N556="nulová",J556,0)</f>
        <v>0</v>
      </c>
      <c r="BJ556" s="20" t="s">
        <v>82</v>
      </c>
      <c r="BK556" s="227">
        <f>ROUND(I556*H556,2)</f>
        <v>0</v>
      </c>
      <c r="BL556" s="20" t="s">
        <v>161</v>
      </c>
      <c r="BM556" s="226" t="s">
        <v>1210</v>
      </c>
    </row>
    <row r="557" s="2" customFormat="1">
      <c r="A557" s="41"/>
      <c r="B557" s="42"/>
      <c r="C557" s="43"/>
      <c r="D557" s="228" t="s">
        <v>164</v>
      </c>
      <c r="E557" s="43"/>
      <c r="F557" s="229" t="s">
        <v>1209</v>
      </c>
      <c r="G557" s="43"/>
      <c r="H557" s="43"/>
      <c r="I557" s="230"/>
      <c r="J557" s="43"/>
      <c r="K557" s="43"/>
      <c r="L557" s="47"/>
      <c r="M557" s="231"/>
      <c r="N557" s="232"/>
      <c r="O557" s="87"/>
      <c r="P557" s="87"/>
      <c r="Q557" s="87"/>
      <c r="R557" s="87"/>
      <c r="S557" s="87"/>
      <c r="T557" s="88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T557" s="20" t="s">
        <v>164</v>
      </c>
      <c r="AU557" s="20" t="s">
        <v>162</v>
      </c>
    </row>
    <row r="558" s="2" customFormat="1" ht="24.15" customHeight="1">
      <c r="A558" s="41"/>
      <c r="B558" s="42"/>
      <c r="C558" s="215" t="s">
        <v>512</v>
      </c>
      <c r="D558" s="215" t="s">
        <v>156</v>
      </c>
      <c r="E558" s="216" t="s">
        <v>1211</v>
      </c>
      <c r="F558" s="217" t="s">
        <v>1212</v>
      </c>
      <c r="G558" s="218" t="s">
        <v>359</v>
      </c>
      <c r="H558" s="219">
        <v>6</v>
      </c>
      <c r="I558" s="220"/>
      <c r="J558" s="221">
        <f>ROUND(I558*H558,2)</f>
        <v>0</v>
      </c>
      <c r="K558" s="217" t="s">
        <v>160</v>
      </c>
      <c r="L558" s="47"/>
      <c r="M558" s="222" t="s">
        <v>19</v>
      </c>
      <c r="N558" s="223" t="s">
        <v>46</v>
      </c>
      <c r="O558" s="87"/>
      <c r="P558" s="224">
        <f>O558*H558</f>
        <v>0</v>
      </c>
      <c r="Q558" s="224">
        <v>0.02972</v>
      </c>
      <c r="R558" s="224">
        <f>Q558*H558</f>
        <v>0.17832000000000001</v>
      </c>
      <c r="S558" s="224">
        <v>0</v>
      </c>
      <c r="T558" s="225">
        <f>S558*H558</f>
        <v>0</v>
      </c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R558" s="226" t="s">
        <v>161</v>
      </c>
      <c r="AT558" s="226" t="s">
        <v>156</v>
      </c>
      <c r="AU558" s="226" t="s">
        <v>162</v>
      </c>
      <c r="AY558" s="20" t="s">
        <v>152</v>
      </c>
      <c r="BE558" s="227">
        <f>IF(N558="základní",J558,0)</f>
        <v>0</v>
      </c>
      <c r="BF558" s="227">
        <f>IF(N558="snížená",J558,0)</f>
        <v>0</v>
      </c>
      <c r="BG558" s="227">
        <f>IF(N558="zákl. přenesená",J558,0)</f>
        <v>0</v>
      </c>
      <c r="BH558" s="227">
        <f>IF(N558="sníž. přenesená",J558,0)</f>
        <v>0</v>
      </c>
      <c r="BI558" s="227">
        <f>IF(N558="nulová",J558,0)</f>
        <v>0</v>
      </c>
      <c r="BJ558" s="20" t="s">
        <v>82</v>
      </c>
      <c r="BK558" s="227">
        <f>ROUND(I558*H558,2)</f>
        <v>0</v>
      </c>
      <c r="BL558" s="20" t="s">
        <v>161</v>
      </c>
      <c r="BM558" s="226" t="s">
        <v>1213</v>
      </c>
    </row>
    <row r="559" s="2" customFormat="1">
      <c r="A559" s="41"/>
      <c r="B559" s="42"/>
      <c r="C559" s="43"/>
      <c r="D559" s="228" t="s">
        <v>164</v>
      </c>
      <c r="E559" s="43"/>
      <c r="F559" s="229" t="s">
        <v>1214</v>
      </c>
      <c r="G559" s="43"/>
      <c r="H559" s="43"/>
      <c r="I559" s="230"/>
      <c r="J559" s="43"/>
      <c r="K559" s="43"/>
      <c r="L559" s="47"/>
      <c r="M559" s="231"/>
      <c r="N559" s="232"/>
      <c r="O559" s="87"/>
      <c r="P559" s="87"/>
      <c r="Q559" s="87"/>
      <c r="R559" s="87"/>
      <c r="S559" s="87"/>
      <c r="T559" s="88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T559" s="20" t="s">
        <v>164</v>
      </c>
      <c r="AU559" s="20" t="s">
        <v>162</v>
      </c>
    </row>
    <row r="560" s="2" customFormat="1">
      <c r="A560" s="41"/>
      <c r="B560" s="42"/>
      <c r="C560" s="43"/>
      <c r="D560" s="233" t="s">
        <v>166</v>
      </c>
      <c r="E560" s="43"/>
      <c r="F560" s="234" t="s">
        <v>1215</v>
      </c>
      <c r="G560" s="43"/>
      <c r="H560" s="43"/>
      <c r="I560" s="230"/>
      <c r="J560" s="43"/>
      <c r="K560" s="43"/>
      <c r="L560" s="47"/>
      <c r="M560" s="231"/>
      <c r="N560" s="232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20" t="s">
        <v>166</v>
      </c>
      <c r="AU560" s="20" t="s">
        <v>162</v>
      </c>
    </row>
    <row r="561" s="13" customFormat="1">
      <c r="A561" s="13"/>
      <c r="B561" s="235"/>
      <c r="C561" s="236"/>
      <c r="D561" s="228" t="s">
        <v>168</v>
      </c>
      <c r="E561" s="237" t="s">
        <v>19</v>
      </c>
      <c r="F561" s="238" t="s">
        <v>1049</v>
      </c>
      <c r="G561" s="236"/>
      <c r="H561" s="239">
        <v>1</v>
      </c>
      <c r="I561" s="240"/>
      <c r="J561" s="236"/>
      <c r="K561" s="236"/>
      <c r="L561" s="241"/>
      <c r="M561" s="242"/>
      <c r="N561" s="243"/>
      <c r="O561" s="243"/>
      <c r="P561" s="243"/>
      <c r="Q561" s="243"/>
      <c r="R561" s="243"/>
      <c r="S561" s="243"/>
      <c r="T561" s="244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5" t="s">
        <v>168</v>
      </c>
      <c r="AU561" s="245" t="s">
        <v>162</v>
      </c>
      <c r="AV561" s="13" t="s">
        <v>84</v>
      </c>
      <c r="AW561" s="13" t="s">
        <v>35</v>
      </c>
      <c r="AX561" s="13" t="s">
        <v>75</v>
      </c>
      <c r="AY561" s="245" t="s">
        <v>152</v>
      </c>
    </row>
    <row r="562" s="13" customFormat="1">
      <c r="A562" s="13"/>
      <c r="B562" s="235"/>
      <c r="C562" s="236"/>
      <c r="D562" s="228" t="s">
        <v>168</v>
      </c>
      <c r="E562" s="237" t="s">
        <v>19</v>
      </c>
      <c r="F562" s="238" t="s">
        <v>1050</v>
      </c>
      <c r="G562" s="236"/>
      <c r="H562" s="239">
        <v>1</v>
      </c>
      <c r="I562" s="240"/>
      <c r="J562" s="236"/>
      <c r="K562" s="236"/>
      <c r="L562" s="241"/>
      <c r="M562" s="242"/>
      <c r="N562" s="243"/>
      <c r="O562" s="243"/>
      <c r="P562" s="243"/>
      <c r="Q562" s="243"/>
      <c r="R562" s="243"/>
      <c r="S562" s="243"/>
      <c r="T562" s="244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5" t="s">
        <v>168</v>
      </c>
      <c r="AU562" s="245" t="s">
        <v>162</v>
      </c>
      <c r="AV562" s="13" t="s">
        <v>84</v>
      </c>
      <c r="AW562" s="13" t="s">
        <v>35</v>
      </c>
      <c r="AX562" s="13" t="s">
        <v>75</v>
      </c>
      <c r="AY562" s="245" t="s">
        <v>152</v>
      </c>
    </row>
    <row r="563" s="13" customFormat="1">
      <c r="A563" s="13"/>
      <c r="B563" s="235"/>
      <c r="C563" s="236"/>
      <c r="D563" s="228" t="s">
        <v>168</v>
      </c>
      <c r="E563" s="237" t="s">
        <v>19</v>
      </c>
      <c r="F563" s="238" t="s">
        <v>1051</v>
      </c>
      <c r="G563" s="236"/>
      <c r="H563" s="239">
        <v>1</v>
      </c>
      <c r="I563" s="240"/>
      <c r="J563" s="236"/>
      <c r="K563" s="236"/>
      <c r="L563" s="241"/>
      <c r="M563" s="242"/>
      <c r="N563" s="243"/>
      <c r="O563" s="243"/>
      <c r="P563" s="243"/>
      <c r="Q563" s="243"/>
      <c r="R563" s="243"/>
      <c r="S563" s="243"/>
      <c r="T563" s="244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5" t="s">
        <v>168</v>
      </c>
      <c r="AU563" s="245" t="s">
        <v>162</v>
      </c>
      <c r="AV563" s="13" t="s">
        <v>84</v>
      </c>
      <c r="AW563" s="13" t="s">
        <v>35</v>
      </c>
      <c r="AX563" s="13" t="s">
        <v>75</v>
      </c>
      <c r="AY563" s="245" t="s">
        <v>152</v>
      </c>
    </row>
    <row r="564" s="13" customFormat="1">
      <c r="A564" s="13"/>
      <c r="B564" s="235"/>
      <c r="C564" s="236"/>
      <c r="D564" s="228" t="s">
        <v>168</v>
      </c>
      <c r="E564" s="237" t="s">
        <v>19</v>
      </c>
      <c r="F564" s="238" t="s">
        <v>1052</v>
      </c>
      <c r="G564" s="236"/>
      <c r="H564" s="239">
        <v>1</v>
      </c>
      <c r="I564" s="240"/>
      <c r="J564" s="236"/>
      <c r="K564" s="236"/>
      <c r="L564" s="241"/>
      <c r="M564" s="242"/>
      <c r="N564" s="243"/>
      <c r="O564" s="243"/>
      <c r="P564" s="243"/>
      <c r="Q564" s="243"/>
      <c r="R564" s="243"/>
      <c r="S564" s="243"/>
      <c r="T564" s="244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5" t="s">
        <v>168</v>
      </c>
      <c r="AU564" s="245" t="s">
        <v>162</v>
      </c>
      <c r="AV564" s="13" t="s">
        <v>84</v>
      </c>
      <c r="AW564" s="13" t="s">
        <v>35</v>
      </c>
      <c r="AX564" s="13" t="s">
        <v>75</v>
      </c>
      <c r="AY564" s="245" t="s">
        <v>152</v>
      </c>
    </row>
    <row r="565" s="13" customFormat="1">
      <c r="A565" s="13"/>
      <c r="B565" s="235"/>
      <c r="C565" s="236"/>
      <c r="D565" s="228" t="s">
        <v>168</v>
      </c>
      <c r="E565" s="237" t="s">
        <v>19</v>
      </c>
      <c r="F565" s="238" t="s">
        <v>1055</v>
      </c>
      <c r="G565" s="236"/>
      <c r="H565" s="239">
        <v>1</v>
      </c>
      <c r="I565" s="240"/>
      <c r="J565" s="236"/>
      <c r="K565" s="236"/>
      <c r="L565" s="241"/>
      <c r="M565" s="242"/>
      <c r="N565" s="243"/>
      <c r="O565" s="243"/>
      <c r="P565" s="243"/>
      <c r="Q565" s="243"/>
      <c r="R565" s="243"/>
      <c r="S565" s="243"/>
      <c r="T565" s="244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5" t="s">
        <v>168</v>
      </c>
      <c r="AU565" s="245" t="s">
        <v>162</v>
      </c>
      <c r="AV565" s="13" t="s">
        <v>84</v>
      </c>
      <c r="AW565" s="13" t="s">
        <v>35</v>
      </c>
      <c r="AX565" s="13" t="s">
        <v>75</v>
      </c>
      <c r="AY565" s="245" t="s">
        <v>152</v>
      </c>
    </row>
    <row r="566" s="13" customFormat="1">
      <c r="A566" s="13"/>
      <c r="B566" s="235"/>
      <c r="C566" s="236"/>
      <c r="D566" s="228" t="s">
        <v>168</v>
      </c>
      <c r="E566" s="237" t="s">
        <v>19</v>
      </c>
      <c r="F566" s="238" t="s">
        <v>1056</v>
      </c>
      <c r="G566" s="236"/>
      <c r="H566" s="239">
        <v>1</v>
      </c>
      <c r="I566" s="240"/>
      <c r="J566" s="236"/>
      <c r="K566" s="236"/>
      <c r="L566" s="241"/>
      <c r="M566" s="242"/>
      <c r="N566" s="243"/>
      <c r="O566" s="243"/>
      <c r="P566" s="243"/>
      <c r="Q566" s="243"/>
      <c r="R566" s="243"/>
      <c r="S566" s="243"/>
      <c r="T566" s="244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5" t="s">
        <v>168</v>
      </c>
      <c r="AU566" s="245" t="s">
        <v>162</v>
      </c>
      <c r="AV566" s="13" t="s">
        <v>84</v>
      </c>
      <c r="AW566" s="13" t="s">
        <v>35</v>
      </c>
      <c r="AX566" s="13" t="s">
        <v>75</v>
      </c>
      <c r="AY566" s="245" t="s">
        <v>152</v>
      </c>
    </row>
    <row r="567" s="15" customFormat="1">
      <c r="A567" s="15"/>
      <c r="B567" s="256"/>
      <c r="C567" s="257"/>
      <c r="D567" s="228" t="s">
        <v>168</v>
      </c>
      <c r="E567" s="258" t="s">
        <v>19</v>
      </c>
      <c r="F567" s="259" t="s">
        <v>203</v>
      </c>
      <c r="G567" s="257"/>
      <c r="H567" s="260">
        <v>6</v>
      </c>
      <c r="I567" s="261"/>
      <c r="J567" s="257"/>
      <c r="K567" s="257"/>
      <c r="L567" s="262"/>
      <c r="M567" s="263"/>
      <c r="N567" s="264"/>
      <c r="O567" s="264"/>
      <c r="P567" s="264"/>
      <c r="Q567" s="264"/>
      <c r="R567" s="264"/>
      <c r="S567" s="264"/>
      <c r="T567" s="26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66" t="s">
        <v>168</v>
      </c>
      <c r="AU567" s="266" t="s">
        <v>162</v>
      </c>
      <c r="AV567" s="15" t="s">
        <v>161</v>
      </c>
      <c r="AW567" s="15" t="s">
        <v>35</v>
      </c>
      <c r="AX567" s="15" t="s">
        <v>82</v>
      </c>
      <c r="AY567" s="266" t="s">
        <v>152</v>
      </c>
    </row>
    <row r="568" s="2" customFormat="1" ht="21.75" customHeight="1">
      <c r="A568" s="41"/>
      <c r="B568" s="42"/>
      <c r="C568" s="267" t="s">
        <v>519</v>
      </c>
      <c r="D568" s="267" t="s">
        <v>439</v>
      </c>
      <c r="E568" s="268" t="s">
        <v>1216</v>
      </c>
      <c r="F568" s="269" t="s">
        <v>1217</v>
      </c>
      <c r="G568" s="270" t="s">
        <v>359</v>
      </c>
      <c r="H568" s="271">
        <v>6</v>
      </c>
      <c r="I568" s="272"/>
      <c r="J568" s="273">
        <f>ROUND(I568*H568,2)</f>
        <v>0</v>
      </c>
      <c r="K568" s="269" t="s">
        <v>160</v>
      </c>
      <c r="L568" s="274"/>
      <c r="M568" s="275" t="s">
        <v>19</v>
      </c>
      <c r="N568" s="276" t="s">
        <v>46</v>
      </c>
      <c r="O568" s="87"/>
      <c r="P568" s="224">
        <f>O568*H568</f>
        <v>0</v>
      </c>
      <c r="Q568" s="224">
        <v>0.040000000000000001</v>
      </c>
      <c r="R568" s="224">
        <f>Q568*H568</f>
        <v>0.23999999999999999</v>
      </c>
      <c r="S568" s="224">
        <v>0</v>
      </c>
      <c r="T568" s="225">
        <f>S568*H568</f>
        <v>0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26" t="s">
        <v>212</v>
      </c>
      <c r="AT568" s="226" t="s">
        <v>439</v>
      </c>
      <c r="AU568" s="226" t="s">
        <v>162</v>
      </c>
      <c r="AY568" s="20" t="s">
        <v>152</v>
      </c>
      <c r="BE568" s="227">
        <f>IF(N568="základní",J568,0)</f>
        <v>0</v>
      </c>
      <c r="BF568" s="227">
        <f>IF(N568="snížená",J568,0)</f>
        <v>0</v>
      </c>
      <c r="BG568" s="227">
        <f>IF(N568="zákl. přenesená",J568,0)</f>
        <v>0</v>
      </c>
      <c r="BH568" s="227">
        <f>IF(N568="sníž. přenesená",J568,0)</f>
        <v>0</v>
      </c>
      <c r="BI568" s="227">
        <f>IF(N568="nulová",J568,0)</f>
        <v>0</v>
      </c>
      <c r="BJ568" s="20" t="s">
        <v>82</v>
      </c>
      <c r="BK568" s="227">
        <f>ROUND(I568*H568,2)</f>
        <v>0</v>
      </c>
      <c r="BL568" s="20" t="s">
        <v>161</v>
      </c>
      <c r="BM568" s="226" t="s">
        <v>1218</v>
      </c>
    </row>
    <row r="569" s="2" customFormat="1">
      <c r="A569" s="41"/>
      <c r="B569" s="42"/>
      <c r="C569" s="43"/>
      <c r="D569" s="228" t="s">
        <v>164</v>
      </c>
      <c r="E569" s="43"/>
      <c r="F569" s="229" t="s">
        <v>1217</v>
      </c>
      <c r="G569" s="43"/>
      <c r="H569" s="43"/>
      <c r="I569" s="230"/>
      <c r="J569" s="43"/>
      <c r="K569" s="43"/>
      <c r="L569" s="47"/>
      <c r="M569" s="231"/>
      <c r="N569" s="232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164</v>
      </c>
      <c r="AU569" s="20" t="s">
        <v>162</v>
      </c>
    </row>
    <row r="570" s="2" customFormat="1" ht="24.15" customHeight="1">
      <c r="A570" s="41"/>
      <c r="B570" s="42"/>
      <c r="C570" s="215" t="s">
        <v>524</v>
      </c>
      <c r="D570" s="215" t="s">
        <v>156</v>
      </c>
      <c r="E570" s="216" t="s">
        <v>1219</v>
      </c>
      <c r="F570" s="217" t="s">
        <v>1220</v>
      </c>
      <c r="G570" s="218" t="s">
        <v>359</v>
      </c>
      <c r="H570" s="219">
        <v>6</v>
      </c>
      <c r="I570" s="220"/>
      <c r="J570" s="221">
        <f>ROUND(I570*H570,2)</f>
        <v>0</v>
      </c>
      <c r="K570" s="217" t="s">
        <v>160</v>
      </c>
      <c r="L570" s="47"/>
      <c r="M570" s="222" t="s">
        <v>19</v>
      </c>
      <c r="N570" s="223" t="s">
        <v>46</v>
      </c>
      <c r="O570" s="87"/>
      <c r="P570" s="224">
        <f>O570*H570</f>
        <v>0</v>
      </c>
      <c r="Q570" s="224">
        <v>0.02972</v>
      </c>
      <c r="R570" s="224">
        <f>Q570*H570</f>
        <v>0.17832000000000001</v>
      </c>
      <c r="S570" s="224">
        <v>0</v>
      </c>
      <c r="T570" s="225">
        <f>S570*H570</f>
        <v>0</v>
      </c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R570" s="226" t="s">
        <v>161</v>
      </c>
      <c r="AT570" s="226" t="s">
        <v>156</v>
      </c>
      <c r="AU570" s="226" t="s">
        <v>162</v>
      </c>
      <c r="AY570" s="20" t="s">
        <v>152</v>
      </c>
      <c r="BE570" s="227">
        <f>IF(N570="základní",J570,0)</f>
        <v>0</v>
      </c>
      <c r="BF570" s="227">
        <f>IF(N570="snížená",J570,0)</f>
        <v>0</v>
      </c>
      <c r="BG570" s="227">
        <f>IF(N570="zákl. přenesená",J570,0)</f>
        <v>0</v>
      </c>
      <c r="BH570" s="227">
        <f>IF(N570="sníž. přenesená",J570,0)</f>
        <v>0</v>
      </c>
      <c r="BI570" s="227">
        <f>IF(N570="nulová",J570,0)</f>
        <v>0</v>
      </c>
      <c r="BJ570" s="20" t="s">
        <v>82</v>
      </c>
      <c r="BK570" s="227">
        <f>ROUND(I570*H570,2)</f>
        <v>0</v>
      </c>
      <c r="BL570" s="20" t="s">
        <v>161</v>
      </c>
      <c r="BM570" s="226" t="s">
        <v>1221</v>
      </c>
    </row>
    <row r="571" s="2" customFormat="1">
      <c r="A571" s="41"/>
      <c r="B571" s="42"/>
      <c r="C571" s="43"/>
      <c r="D571" s="228" t="s">
        <v>164</v>
      </c>
      <c r="E571" s="43"/>
      <c r="F571" s="229" t="s">
        <v>1222</v>
      </c>
      <c r="G571" s="43"/>
      <c r="H571" s="43"/>
      <c r="I571" s="230"/>
      <c r="J571" s="43"/>
      <c r="K571" s="43"/>
      <c r="L571" s="47"/>
      <c r="M571" s="231"/>
      <c r="N571" s="232"/>
      <c r="O571" s="87"/>
      <c r="P571" s="87"/>
      <c r="Q571" s="87"/>
      <c r="R571" s="87"/>
      <c r="S571" s="87"/>
      <c r="T571" s="88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T571" s="20" t="s">
        <v>164</v>
      </c>
      <c r="AU571" s="20" t="s">
        <v>162</v>
      </c>
    </row>
    <row r="572" s="2" customFormat="1">
      <c r="A572" s="41"/>
      <c r="B572" s="42"/>
      <c r="C572" s="43"/>
      <c r="D572" s="233" t="s">
        <v>166</v>
      </c>
      <c r="E572" s="43"/>
      <c r="F572" s="234" t="s">
        <v>1223</v>
      </c>
      <c r="G572" s="43"/>
      <c r="H572" s="43"/>
      <c r="I572" s="230"/>
      <c r="J572" s="43"/>
      <c r="K572" s="43"/>
      <c r="L572" s="47"/>
      <c r="M572" s="231"/>
      <c r="N572" s="232"/>
      <c r="O572" s="87"/>
      <c r="P572" s="87"/>
      <c r="Q572" s="87"/>
      <c r="R572" s="87"/>
      <c r="S572" s="87"/>
      <c r="T572" s="88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T572" s="20" t="s">
        <v>166</v>
      </c>
      <c r="AU572" s="20" t="s">
        <v>162</v>
      </c>
    </row>
    <row r="573" s="13" customFormat="1">
      <c r="A573" s="13"/>
      <c r="B573" s="235"/>
      <c r="C573" s="236"/>
      <c r="D573" s="228" t="s">
        <v>168</v>
      </c>
      <c r="E573" s="237" t="s">
        <v>19</v>
      </c>
      <c r="F573" s="238" t="s">
        <v>1049</v>
      </c>
      <c r="G573" s="236"/>
      <c r="H573" s="239">
        <v>1</v>
      </c>
      <c r="I573" s="240"/>
      <c r="J573" s="236"/>
      <c r="K573" s="236"/>
      <c r="L573" s="241"/>
      <c r="M573" s="242"/>
      <c r="N573" s="243"/>
      <c r="O573" s="243"/>
      <c r="P573" s="243"/>
      <c r="Q573" s="243"/>
      <c r="R573" s="243"/>
      <c r="S573" s="243"/>
      <c r="T573" s="244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5" t="s">
        <v>168</v>
      </c>
      <c r="AU573" s="245" t="s">
        <v>162</v>
      </c>
      <c r="AV573" s="13" t="s">
        <v>84</v>
      </c>
      <c r="AW573" s="13" t="s">
        <v>35</v>
      </c>
      <c r="AX573" s="13" t="s">
        <v>75</v>
      </c>
      <c r="AY573" s="245" t="s">
        <v>152</v>
      </c>
    </row>
    <row r="574" s="13" customFormat="1">
      <c r="A574" s="13"/>
      <c r="B574" s="235"/>
      <c r="C574" s="236"/>
      <c r="D574" s="228" t="s">
        <v>168</v>
      </c>
      <c r="E574" s="237" t="s">
        <v>19</v>
      </c>
      <c r="F574" s="238" t="s">
        <v>1050</v>
      </c>
      <c r="G574" s="236"/>
      <c r="H574" s="239">
        <v>1</v>
      </c>
      <c r="I574" s="240"/>
      <c r="J574" s="236"/>
      <c r="K574" s="236"/>
      <c r="L574" s="241"/>
      <c r="M574" s="242"/>
      <c r="N574" s="243"/>
      <c r="O574" s="243"/>
      <c r="P574" s="243"/>
      <c r="Q574" s="243"/>
      <c r="R574" s="243"/>
      <c r="S574" s="243"/>
      <c r="T574" s="244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5" t="s">
        <v>168</v>
      </c>
      <c r="AU574" s="245" t="s">
        <v>162</v>
      </c>
      <c r="AV574" s="13" t="s">
        <v>84</v>
      </c>
      <c r="AW574" s="13" t="s">
        <v>35</v>
      </c>
      <c r="AX574" s="13" t="s">
        <v>75</v>
      </c>
      <c r="AY574" s="245" t="s">
        <v>152</v>
      </c>
    </row>
    <row r="575" s="13" customFormat="1">
      <c r="A575" s="13"/>
      <c r="B575" s="235"/>
      <c r="C575" s="236"/>
      <c r="D575" s="228" t="s">
        <v>168</v>
      </c>
      <c r="E575" s="237" t="s">
        <v>19</v>
      </c>
      <c r="F575" s="238" t="s">
        <v>1051</v>
      </c>
      <c r="G575" s="236"/>
      <c r="H575" s="239">
        <v>1</v>
      </c>
      <c r="I575" s="240"/>
      <c r="J575" s="236"/>
      <c r="K575" s="236"/>
      <c r="L575" s="241"/>
      <c r="M575" s="242"/>
      <c r="N575" s="243"/>
      <c r="O575" s="243"/>
      <c r="P575" s="243"/>
      <c r="Q575" s="243"/>
      <c r="R575" s="243"/>
      <c r="S575" s="243"/>
      <c r="T575" s="244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5" t="s">
        <v>168</v>
      </c>
      <c r="AU575" s="245" t="s">
        <v>162</v>
      </c>
      <c r="AV575" s="13" t="s">
        <v>84</v>
      </c>
      <c r="AW575" s="13" t="s">
        <v>35</v>
      </c>
      <c r="AX575" s="13" t="s">
        <v>75</v>
      </c>
      <c r="AY575" s="245" t="s">
        <v>152</v>
      </c>
    </row>
    <row r="576" s="13" customFormat="1">
      <c r="A576" s="13"/>
      <c r="B576" s="235"/>
      <c r="C576" s="236"/>
      <c r="D576" s="228" t="s">
        <v>168</v>
      </c>
      <c r="E576" s="237" t="s">
        <v>19</v>
      </c>
      <c r="F576" s="238" t="s">
        <v>1052</v>
      </c>
      <c r="G576" s="236"/>
      <c r="H576" s="239">
        <v>1</v>
      </c>
      <c r="I576" s="240"/>
      <c r="J576" s="236"/>
      <c r="K576" s="236"/>
      <c r="L576" s="241"/>
      <c r="M576" s="242"/>
      <c r="N576" s="243"/>
      <c r="O576" s="243"/>
      <c r="P576" s="243"/>
      <c r="Q576" s="243"/>
      <c r="R576" s="243"/>
      <c r="S576" s="243"/>
      <c r="T576" s="244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5" t="s">
        <v>168</v>
      </c>
      <c r="AU576" s="245" t="s">
        <v>162</v>
      </c>
      <c r="AV576" s="13" t="s">
        <v>84</v>
      </c>
      <c r="AW576" s="13" t="s">
        <v>35</v>
      </c>
      <c r="AX576" s="13" t="s">
        <v>75</v>
      </c>
      <c r="AY576" s="245" t="s">
        <v>152</v>
      </c>
    </row>
    <row r="577" s="13" customFormat="1">
      <c r="A577" s="13"/>
      <c r="B577" s="235"/>
      <c r="C577" s="236"/>
      <c r="D577" s="228" t="s">
        <v>168</v>
      </c>
      <c r="E577" s="237" t="s">
        <v>19</v>
      </c>
      <c r="F577" s="238" t="s">
        <v>1055</v>
      </c>
      <c r="G577" s="236"/>
      <c r="H577" s="239">
        <v>1</v>
      </c>
      <c r="I577" s="240"/>
      <c r="J577" s="236"/>
      <c r="K577" s="236"/>
      <c r="L577" s="241"/>
      <c r="M577" s="242"/>
      <c r="N577" s="243"/>
      <c r="O577" s="243"/>
      <c r="P577" s="243"/>
      <c r="Q577" s="243"/>
      <c r="R577" s="243"/>
      <c r="S577" s="243"/>
      <c r="T577" s="244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5" t="s">
        <v>168</v>
      </c>
      <c r="AU577" s="245" t="s">
        <v>162</v>
      </c>
      <c r="AV577" s="13" t="s">
        <v>84</v>
      </c>
      <c r="AW577" s="13" t="s">
        <v>35</v>
      </c>
      <c r="AX577" s="13" t="s">
        <v>75</v>
      </c>
      <c r="AY577" s="245" t="s">
        <v>152</v>
      </c>
    </row>
    <row r="578" s="13" customFormat="1">
      <c r="A578" s="13"/>
      <c r="B578" s="235"/>
      <c r="C578" s="236"/>
      <c r="D578" s="228" t="s">
        <v>168</v>
      </c>
      <c r="E578" s="237" t="s">
        <v>19</v>
      </c>
      <c r="F578" s="238" t="s">
        <v>1056</v>
      </c>
      <c r="G578" s="236"/>
      <c r="H578" s="239">
        <v>1</v>
      </c>
      <c r="I578" s="240"/>
      <c r="J578" s="236"/>
      <c r="K578" s="236"/>
      <c r="L578" s="241"/>
      <c r="M578" s="242"/>
      <c r="N578" s="243"/>
      <c r="O578" s="243"/>
      <c r="P578" s="243"/>
      <c r="Q578" s="243"/>
      <c r="R578" s="243"/>
      <c r="S578" s="243"/>
      <c r="T578" s="244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5" t="s">
        <v>168</v>
      </c>
      <c r="AU578" s="245" t="s">
        <v>162</v>
      </c>
      <c r="AV578" s="13" t="s">
        <v>84</v>
      </c>
      <c r="AW578" s="13" t="s">
        <v>35</v>
      </c>
      <c r="AX578" s="13" t="s">
        <v>75</v>
      </c>
      <c r="AY578" s="245" t="s">
        <v>152</v>
      </c>
    </row>
    <row r="579" s="15" customFormat="1">
      <c r="A579" s="15"/>
      <c r="B579" s="256"/>
      <c r="C579" s="257"/>
      <c r="D579" s="228" t="s">
        <v>168</v>
      </c>
      <c r="E579" s="258" t="s">
        <v>19</v>
      </c>
      <c r="F579" s="259" t="s">
        <v>203</v>
      </c>
      <c r="G579" s="257"/>
      <c r="H579" s="260">
        <v>6</v>
      </c>
      <c r="I579" s="261"/>
      <c r="J579" s="257"/>
      <c r="K579" s="257"/>
      <c r="L579" s="262"/>
      <c r="M579" s="263"/>
      <c r="N579" s="264"/>
      <c r="O579" s="264"/>
      <c r="P579" s="264"/>
      <c r="Q579" s="264"/>
      <c r="R579" s="264"/>
      <c r="S579" s="264"/>
      <c r="T579" s="26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T579" s="266" t="s">
        <v>168</v>
      </c>
      <c r="AU579" s="266" t="s">
        <v>162</v>
      </c>
      <c r="AV579" s="15" t="s">
        <v>161</v>
      </c>
      <c r="AW579" s="15" t="s">
        <v>35</v>
      </c>
      <c r="AX579" s="15" t="s">
        <v>82</v>
      </c>
      <c r="AY579" s="266" t="s">
        <v>152</v>
      </c>
    </row>
    <row r="580" s="2" customFormat="1" ht="24.15" customHeight="1">
      <c r="A580" s="41"/>
      <c r="B580" s="42"/>
      <c r="C580" s="267" t="s">
        <v>527</v>
      </c>
      <c r="D580" s="267" t="s">
        <v>439</v>
      </c>
      <c r="E580" s="268" t="s">
        <v>1224</v>
      </c>
      <c r="F580" s="269" t="s">
        <v>1225</v>
      </c>
      <c r="G580" s="270" t="s">
        <v>359</v>
      </c>
      <c r="H580" s="271">
        <v>6</v>
      </c>
      <c r="I580" s="272"/>
      <c r="J580" s="273">
        <f>ROUND(I580*H580,2)</f>
        <v>0</v>
      </c>
      <c r="K580" s="269" t="s">
        <v>160</v>
      </c>
      <c r="L580" s="274"/>
      <c r="M580" s="275" t="s">
        <v>19</v>
      </c>
      <c r="N580" s="276" t="s">
        <v>46</v>
      </c>
      <c r="O580" s="87"/>
      <c r="P580" s="224">
        <f>O580*H580</f>
        <v>0</v>
      </c>
      <c r="Q580" s="224">
        <v>0.040000000000000001</v>
      </c>
      <c r="R580" s="224">
        <f>Q580*H580</f>
        <v>0.23999999999999999</v>
      </c>
      <c r="S580" s="224">
        <v>0</v>
      </c>
      <c r="T580" s="225">
        <f>S580*H580</f>
        <v>0</v>
      </c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R580" s="226" t="s">
        <v>212</v>
      </c>
      <c r="AT580" s="226" t="s">
        <v>439</v>
      </c>
      <c r="AU580" s="226" t="s">
        <v>162</v>
      </c>
      <c r="AY580" s="20" t="s">
        <v>152</v>
      </c>
      <c r="BE580" s="227">
        <f>IF(N580="základní",J580,0)</f>
        <v>0</v>
      </c>
      <c r="BF580" s="227">
        <f>IF(N580="snížená",J580,0)</f>
        <v>0</v>
      </c>
      <c r="BG580" s="227">
        <f>IF(N580="zákl. přenesená",J580,0)</f>
        <v>0</v>
      </c>
      <c r="BH580" s="227">
        <f>IF(N580="sníž. přenesená",J580,0)</f>
        <v>0</v>
      </c>
      <c r="BI580" s="227">
        <f>IF(N580="nulová",J580,0)</f>
        <v>0</v>
      </c>
      <c r="BJ580" s="20" t="s">
        <v>82</v>
      </c>
      <c r="BK580" s="227">
        <f>ROUND(I580*H580,2)</f>
        <v>0</v>
      </c>
      <c r="BL580" s="20" t="s">
        <v>161</v>
      </c>
      <c r="BM580" s="226" t="s">
        <v>1226</v>
      </c>
    </row>
    <row r="581" s="2" customFormat="1">
      <c r="A581" s="41"/>
      <c r="B581" s="42"/>
      <c r="C581" s="43"/>
      <c r="D581" s="228" t="s">
        <v>164</v>
      </c>
      <c r="E581" s="43"/>
      <c r="F581" s="229" t="s">
        <v>1225</v>
      </c>
      <c r="G581" s="43"/>
      <c r="H581" s="43"/>
      <c r="I581" s="230"/>
      <c r="J581" s="43"/>
      <c r="K581" s="43"/>
      <c r="L581" s="47"/>
      <c r="M581" s="231"/>
      <c r="N581" s="232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164</v>
      </c>
      <c r="AU581" s="20" t="s">
        <v>162</v>
      </c>
    </row>
    <row r="582" s="2" customFormat="1" ht="24.15" customHeight="1">
      <c r="A582" s="41"/>
      <c r="B582" s="42"/>
      <c r="C582" s="215" t="s">
        <v>478</v>
      </c>
      <c r="D582" s="215" t="s">
        <v>156</v>
      </c>
      <c r="E582" s="216" t="s">
        <v>1227</v>
      </c>
      <c r="F582" s="217" t="s">
        <v>1228</v>
      </c>
      <c r="G582" s="218" t="s">
        <v>359</v>
      </c>
      <c r="H582" s="219">
        <v>6</v>
      </c>
      <c r="I582" s="220"/>
      <c r="J582" s="221">
        <f>ROUND(I582*H582,2)</f>
        <v>0</v>
      </c>
      <c r="K582" s="217" t="s">
        <v>160</v>
      </c>
      <c r="L582" s="47"/>
      <c r="M582" s="222" t="s">
        <v>19</v>
      </c>
      <c r="N582" s="223" t="s">
        <v>46</v>
      </c>
      <c r="O582" s="87"/>
      <c r="P582" s="224">
        <f>O582*H582</f>
        <v>0</v>
      </c>
      <c r="Q582" s="224">
        <v>0.21734000000000001</v>
      </c>
      <c r="R582" s="224">
        <f>Q582*H582</f>
        <v>1.3040400000000001</v>
      </c>
      <c r="S582" s="224">
        <v>0</v>
      </c>
      <c r="T582" s="225">
        <f>S582*H582</f>
        <v>0</v>
      </c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R582" s="226" t="s">
        <v>161</v>
      </c>
      <c r="AT582" s="226" t="s">
        <v>156</v>
      </c>
      <c r="AU582" s="226" t="s">
        <v>162</v>
      </c>
      <c r="AY582" s="20" t="s">
        <v>152</v>
      </c>
      <c r="BE582" s="227">
        <f>IF(N582="základní",J582,0)</f>
        <v>0</v>
      </c>
      <c r="BF582" s="227">
        <f>IF(N582="snížená",J582,0)</f>
        <v>0</v>
      </c>
      <c r="BG582" s="227">
        <f>IF(N582="zákl. přenesená",J582,0)</f>
        <v>0</v>
      </c>
      <c r="BH582" s="227">
        <f>IF(N582="sníž. přenesená",J582,0)</f>
        <v>0</v>
      </c>
      <c r="BI582" s="227">
        <f>IF(N582="nulová",J582,0)</f>
        <v>0</v>
      </c>
      <c r="BJ582" s="20" t="s">
        <v>82</v>
      </c>
      <c r="BK582" s="227">
        <f>ROUND(I582*H582,2)</f>
        <v>0</v>
      </c>
      <c r="BL582" s="20" t="s">
        <v>161</v>
      </c>
      <c r="BM582" s="226" t="s">
        <v>1229</v>
      </c>
    </row>
    <row r="583" s="2" customFormat="1">
      <c r="A583" s="41"/>
      <c r="B583" s="42"/>
      <c r="C583" s="43"/>
      <c r="D583" s="228" t="s">
        <v>164</v>
      </c>
      <c r="E583" s="43"/>
      <c r="F583" s="229" t="s">
        <v>1228</v>
      </c>
      <c r="G583" s="43"/>
      <c r="H583" s="43"/>
      <c r="I583" s="230"/>
      <c r="J583" s="43"/>
      <c r="K583" s="43"/>
      <c r="L583" s="47"/>
      <c r="M583" s="231"/>
      <c r="N583" s="232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164</v>
      </c>
      <c r="AU583" s="20" t="s">
        <v>162</v>
      </c>
    </row>
    <row r="584" s="2" customFormat="1">
      <c r="A584" s="41"/>
      <c r="B584" s="42"/>
      <c r="C584" s="43"/>
      <c r="D584" s="233" t="s">
        <v>166</v>
      </c>
      <c r="E584" s="43"/>
      <c r="F584" s="234" t="s">
        <v>1230</v>
      </c>
      <c r="G584" s="43"/>
      <c r="H584" s="43"/>
      <c r="I584" s="230"/>
      <c r="J584" s="43"/>
      <c r="K584" s="43"/>
      <c r="L584" s="47"/>
      <c r="M584" s="231"/>
      <c r="N584" s="232"/>
      <c r="O584" s="87"/>
      <c r="P584" s="87"/>
      <c r="Q584" s="87"/>
      <c r="R584" s="87"/>
      <c r="S584" s="87"/>
      <c r="T584" s="88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T584" s="20" t="s">
        <v>166</v>
      </c>
      <c r="AU584" s="20" t="s">
        <v>162</v>
      </c>
    </row>
    <row r="585" s="13" customFormat="1">
      <c r="A585" s="13"/>
      <c r="B585" s="235"/>
      <c r="C585" s="236"/>
      <c r="D585" s="228" t="s">
        <v>168</v>
      </c>
      <c r="E585" s="237" t="s">
        <v>19</v>
      </c>
      <c r="F585" s="238" t="s">
        <v>1049</v>
      </c>
      <c r="G585" s="236"/>
      <c r="H585" s="239">
        <v>1</v>
      </c>
      <c r="I585" s="240"/>
      <c r="J585" s="236"/>
      <c r="K585" s="236"/>
      <c r="L585" s="241"/>
      <c r="M585" s="242"/>
      <c r="N585" s="243"/>
      <c r="O585" s="243"/>
      <c r="P585" s="243"/>
      <c r="Q585" s="243"/>
      <c r="R585" s="243"/>
      <c r="S585" s="243"/>
      <c r="T585" s="244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5" t="s">
        <v>168</v>
      </c>
      <c r="AU585" s="245" t="s">
        <v>162</v>
      </c>
      <c r="AV585" s="13" t="s">
        <v>84</v>
      </c>
      <c r="AW585" s="13" t="s">
        <v>35</v>
      </c>
      <c r="AX585" s="13" t="s">
        <v>75</v>
      </c>
      <c r="AY585" s="245" t="s">
        <v>152</v>
      </c>
    </row>
    <row r="586" s="13" customFormat="1">
      <c r="A586" s="13"/>
      <c r="B586" s="235"/>
      <c r="C586" s="236"/>
      <c r="D586" s="228" t="s">
        <v>168</v>
      </c>
      <c r="E586" s="237" t="s">
        <v>19</v>
      </c>
      <c r="F586" s="238" t="s">
        <v>1050</v>
      </c>
      <c r="G586" s="236"/>
      <c r="H586" s="239">
        <v>1</v>
      </c>
      <c r="I586" s="240"/>
      <c r="J586" s="236"/>
      <c r="K586" s="236"/>
      <c r="L586" s="241"/>
      <c r="M586" s="242"/>
      <c r="N586" s="243"/>
      <c r="O586" s="243"/>
      <c r="P586" s="243"/>
      <c r="Q586" s="243"/>
      <c r="R586" s="243"/>
      <c r="S586" s="243"/>
      <c r="T586" s="244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5" t="s">
        <v>168</v>
      </c>
      <c r="AU586" s="245" t="s">
        <v>162</v>
      </c>
      <c r="AV586" s="13" t="s">
        <v>84</v>
      </c>
      <c r="AW586" s="13" t="s">
        <v>35</v>
      </c>
      <c r="AX586" s="13" t="s">
        <v>75</v>
      </c>
      <c r="AY586" s="245" t="s">
        <v>152</v>
      </c>
    </row>
    <row r="587" s="13" customFormat="1">
      <c r="A587" s="13"/>
      <c r="B587" s="235"/>
      <c r="C587" s="236"/>
      <c r="D587" s="228" t="s">
        <v>168</v>
      </c>
      <c r="E587" s="237" t="s">
        <v>19</v>
      </c>
      <c r="F587" s="238" t="s">
        <v>1051</v>
      </c>
      <c r="G587" s="236"/>
      <c r="H587" s="239">
        <v>1</v>
      </c>
      <c r="I587" s="240"/>
      <c r="J587" s="236"/>
      <c r="K587" s="236"/>
      <c r="L587" s="241"/>
      <c r="M587" s="242"/>
      <c r="N587" s="243"/>
      <c r="O587" s="243"/>
      <c r="P587" s="243"/>
      <c r="Q587" s="243"/>
      <c r="R587" s="243"/>
      <c r="S587" s="243"/>
      <c r="T587" s="244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45" t="s">
        <v>168</v>
      </c>
      <c r="AU587" s="245" t="s">
        <v>162</v>
      </c>
      <c r="AV587" s="13" t="s">
        <v>84</v>
      </c>
      <c r="AW587" s="13" t="s">
        <v>35</v>
      </c>
      <c r="AX587" s="13" t="s">
        <v>75</v>
      </c>
      <c r="AY587" s="245" t="s">
        <v>152</v>
      </c>
    </row>
    <row r="588" s="13" customFormat="1">
      <c r="A588" s="13"/>
      <c r="B588" s="235"/>
      <c r="C588" s="236"/>
      <c r="D588" s="228" t="s">
        <v>168</v>
      </c>
      <c r="E588" s="237" t="s">
        <v>19</v>
      </c>
      <c r="F588" s="238" t="s">
        <v>1052</v>
      </c>
      <c r="G588" s="236"/>
      <c r="H588" s="239">
        <v>1</v>
      </c>
      <c r="I588" s="240"/>
      <c r="J588" s="236"/>
      <c r="K588" s="236"/>
      <c r="L588" s="241"/>
      <c r="M588" s="242"/>
      <c r="N588" s="243"/>
      <c r="O588" s="243"/>
      <c r="P588" s="243"/>
      <c r="Q588" s="243"/>
      <c r="R588" s="243"/>
      <c r="S588" s="243"/>
      <c r="T588" s="244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45" t="s">
        <v>168</v>
      </c>
      <c r="AU588" s="245" t="s">
        <v>162</v>
      </c>
      <c r="AV588" s="13" t="s">
        <v>84</v>
      </c>
      <c r="AW588" s="13" t="s">
        <v>35</v>
      </c>
      <c r="AX588" s="13" t="s">
        <v>75</v>
      </c>
      <c r="AY588" s="245" t="s">
        <v>152</v>
      </c>
    </row>
    <row r="589" s="13" customFormat="1">
      <c r="A589" s="13"/>
      <c r="B589" s="235"/>
      <c r="C589" s="236"/>
      <c r="D589" s="228" t="s">
        <v>168</v>
      </c>
      <c r="E589" s="237" t="s">
        <v>19</v>
      </c>
      <c r="F589" s="238" t="s">
        <v>1055</v>
      </c>
      <c r="G589" s="236"/>
      <c r="H589" s="239">
        <v>1</v>
      </c>
      <c r="I589" s="240"/>
      <c r="J589" s="236"/>
      <c r="K589" s="236"/>
      <c r="L589" s="241"/>
      <c r="M589" s="242"/>
      <c r="N589" s="243"/>
      <c r="O589" s="243"/>
      <c r="P589" s="243"/>
      <c r="Q589" s="243"/>
      <c r="R589" s="243"/>
      <c r="S589" s="243"/>
      <c r="T589" s="244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5" t="s">
        <v>168</v>
      </c>
      <c r="AU589" s="245" t="s">
        <v>162</v>
      </c>
      <c r="AV589" s="13" t="s">
        <v>84</v>
      </c>
      <c r="AW589" s="13" t="s">
        <v>35</v>
      </c>
      <c r="AX589" s="13" t="s">
        <v>75</v>
      </c>
      <c r="AY589" s="245" t="s">
        <v>152</v>
      </c>
    </row>
    <row r="590" s="13" customFormat="1">
      <c r="A590" s="13"/>
      <c r="B590" s="235"/>
      <c r="C590" s="236"/>
      <c r="D590" s="228" t="s">
        <v>168</v>
      </c>
      <c r="E590" s="237" t="s">
        <v>19</v>
      </c>
      <c r="F590" s="238" t="s">
        <v>1056</v>
      </c>
      <c r="G590" s="236"/>
      <c r="H590" s="239">
        <v>1</v>
      </c>
      <c r="I590" s="240"/>
      <c r="J590" s="236"/>
      <c r="K590" s="236"/>
      <c r="L590" s="241"/>
      <c r="M590" s="242"/>
      <c r="N590" s="243"/>
      <c r="O590" s="243"/>
      <c r="P590" s="243"/>
      <c r="Q590" s="243"/>
      <c r="R590" s="243"/>
      <c r="S590" s="243"/>
      <c r="T590" s="244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5" t="s">
        <v>168</v>
      </c>
      <c r="AU590" s="245" t="s">
        <v>162</v>
      </c>
      <c r="AV590" s="13" t="s">
        <v>84</v>
      </c>
      <c r="AW590" s="13" t="s">
        <v>35</v>
      </c>
      <c r="AX590" s="13" t="s">
        <v>75</v>
      </c>
      <c r="AY590" s="245" t="s">
        <v>152</v>
      </c>
    </row>
    <row r="591" s="15" customFormat="1">
      <c r="A591" s="15"/>
      <c r="B591" s="256"/>
      <c r="C591" s="257"/>
      <c r="D591" s="228" t="s">
        <v>168</v>
      </c>
      <c r="E591" s="258" t="s">
        <v>19</v>
      </c>
      <c r="F591" s="259" t="s">
        <v>203</v>
      </c>
      <c r="G591" s="257"/>
      <c r="H591" s="260">
        <v>6</v>
      </c>
      <c r="I591" s="261"/>
      <c r="J591" s="257"/>
      <c r="K591" s="257"/>
      <c r="L591" s="262"/>
      <c r="M591" s="263"/>
      <c r="N591" s="264"/>
      <c r="O591" s="264"/>
      <c r="P591" s="264"/>
      <c r="Q591" s="264"/>
      <c r="R591" s="264"/>
      <c r="S591" s="264"/>
      <c r="T591" s="26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66" t="s">
        <v>168</v>
      </c>
      <c r="AU591" s="266" t="s">
        <v>162</v>
      </c>
      <c r="AV591" s="15" t="s">
        <v>161</v>
      </c>
      <c r="AW591" s="15" t="s">
        <v>35</v>
      </c>
      <c r="AX591" s="15" t="s">
        <v>82</v>
      </c>
      <c r="AY591" s="266" t="s">
        <v>152</v>
      </c>
    </row>
    <row r="592" s="2" customFormat="1" ht="24.15" customHeight="1">
      <c r="A592" s="41"/>
      <c r="B592" s="42"/>
      <c r="C592" s="267" t="s">
        <v>532</v>
      </c>
      <c r="D592" s="267" t="s">
        <v>439</v>
      </c>
      <c r="E592" s="268" t="s">
        <v>1231</v>
      </c>
      <c r="F592" s="269" t="s">
        <v>1232</v>
      </c>
      <c r="G592" s="270" t="s">
        <v>359</v>
      </c>
      <c r="H592" s="271">
        <v>6</v>
      </c>
      <c r="I592" s="272"/>
      <c r="J592" s="273">
        <f>ROUND(I592*H592,2)</f>
        <v>0</v>
      </c>
      <c r="K592" s="269" t="s">
        <v>160</v>
      </c>
      <c r="L592" s="274"/>
      <c r="M592" s="275" t="s">
        <v>19</v>
      </c>
      <c r="N592" s="276" t="s">
        <v>46</v>
      </c>
      <c r="O592" s="87"/>
      <c r="P592" s="224">
        <f>O592*H592</f>
        <v>0</v>
      </c>
      <c r="Q592" s="224">
        <v>0.073999999999999996</v>
      </c>
      <c r="R592" s="224">
        <f>Q592*H592</f>
        <v>0.44399999999999995</v>
      </c>
      <c r="S592" s="224">
        <v>0</v>
      </c>
      <c r="T592" s="225">
        <f>S592*H592</f>
        <v>0</v>
      </c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R592" s="226" t="s">
        <v>212</v>
      </c>
      <c r="AT592" s="226" t="s">
        <v>439</v>
      </c>
      <c r="AU592" s="226" t="s">
        <v>162</v>
      </c>
      <c r="AY592" s="20" t="s">
        <v>152</v>
      </c>
      <c r="BE592" s="227">
        <f>IF(N592="základní",J592,0)</f>
        <v>0</v>
      </c>
      <c r="BF592" s="227">
        <f>IF(N592="snížená",J592,0)</f>
        <v>0</v>
      </c>
      <c r="BG592" s="227">
        <f>IF(N592="zákl. přenesená",J592,0)</f>
        <v>0</v>
      </c>
      <c r="BH592" s="227">
        <f>IF(N592="sníž. přenesená",J592,0)</f>
        <v>0</v>
      </c>
      <c r="BI592" s="227">
        <f>IF(N592="nulová",J592,0)</f>
        <v>0</v>
      </c>
      <c r="BJ592" s="20" t="s">
        <v>82</v>
      </c>
      <c r="BK592" s="227">
        <f>ROUND(I592*H592,2)</f>
        <v>0</v>
      </c>
      <c r="BL592" s="20" t="s">
        <v>161</v>
      </c>
      <c r="BM592" s="226" t="s">
        <v>1233</v>
      </c>
    </row>
    <row r="593" s="2" customFormat="1">
      <c r="A593" s="41"/>
      <c r="B593" s="42"/>
      <c r="C593" s="43"/>
      <c r="D593" s="228" t="s">
        <v>164</v>
      </c>
      <c r="E593" s="43"/>
      <c r="F593" s="229" t="s">
        <v>1232</v>
      </c>
      <c r="G593" s="43"/>
      <c r="H593" s="43"/>
      <c r="I593" s="230"/>
      <c r="J593" s="43"/>
      <c r="K593" s="43"/>
      <c r="L593" s="47"/>
      <c r="M593" s="231"/>
      <c r="N593" s="232"/>
      <c r="O593" s="87"/>
      <c r="P593" s="87"/>
      <c r="Q593" s="87"/>
      <c r="R593" s="87"/>
      <c r="S593" s="87"/>
      <c r="T593" s="88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T593" s="20" t="s">
        <v>164</v>
      </c>
      <c r="AU593" s="20" t="s">
        <v>162</v>
      </c>
    </row>
    <row r="594" s="12" customFormat="1" ht="22.8" customHeight="1">
      <c r="A594" s="12"/>
      <c r="B594" s="199"/>
      <c r="C594" s="200"/>
      <c r="D594" s="201" t="s">
        <v>74</v>
      </c>
      <c r="E594" s="213" t="s">
        <v>689</v>
      </c>
      <c r="F594" s="213" t="s">
        <v>690</v>
      </c>
      <c r="G594" s="200"/>
      <c r="H594" s="200"/>
      <c r="I594" s="203"/>
      <c r="J594" s="214">
        <f>BK594</f>
        <v>0</v>
      </c>
      <c r="K594" s="200"/>
      <c r="L594" s="205"/>
      <c r="M594" s="206"/>
      <c r="N594" s="207"/>
      <c r="O594" s="207"/>
      <c r="P594" s="208">
        <f>SUM(P595:P600)</f>
        <v>0</v>
      </c>
      <c r="Q594" s="207"/>
      <c r="R594" s="208">
        <f>SUM(R595:R600)</f>
        <v>0</v>
      </c>
      <c r="S594" s="207"/>
      <c r="T594" s="209">
        <f>SUM(T595:T600)</f>
        <v>0</v>
      </c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R594" s="210" t="s">
        <v>82</v>
      </c>
      <c r="AT594" s="211" t="s">
        <v>74</v>
      </c>
      <c r="AU594" s="211" t="s">
        <v>82</v>
      </c>
      <c r="AY594" s="210" t="s">
        <v>152</v>
      </c>
      <c r="BK594" s="212">
        <f>SUM(BK595:BK600)</f>
        <v>0</v>
      </c>
    </row>
    <row r="595" s="2" customFormat="1" ht="24.15" customHeight="1">
      <c r="A595" s="41"/>
      <c r="B595" s="42"/>
      <c r="C595" s="215" t="s">
        <v>547</v>
      </c>
      <c r="D595" s="215" t="s">
        <v>156</v>
      </c>
      <c r="E595" s="216" t="s">
        <v>1234</v>
      </c>
      <c r="F595" s="217" t="s">
        <v>1235</v>
      </c>
      <c r="G595" s="218" t="s">
        <v>172</v>
      </c>
      <c r="H595" s="219">
        <v>242.31999999999999</v>
      </c>
      <c r="I595" s="220"/>
      <c r="J595" s="221">
        <f>ROUND(I595*H595,2)</f>
        <v>0</v>
      </c>
      <c r="K595" s="217" t="s">
        <v>160</v>
      </c>
      <c r="L595" s="47"/>
      <c r="M595" s="222" t="s">
        <v>19</v>
      </c>
      <c r="N595" s="223" t="s">
        <v>46</v>
      </c>
      <c r="O595" s="87"/>
      <c r="P595" s="224">
        <f>O595*H595</f>
        <v>0</v>
      </c>
      <c r="Q595" s="224">
        <v>0</v>
      </c>
      <c r="R595" s="224">
        <f>Q595*H595</f>
        <v>0</v>
      </c>
      <c r="S595" s="224">
        <v>0</v>
      </c>
      <c r="T595" s="225">
        <f>S595*H595</f>
        <v>0</v>
      </c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R595" s="226" t="s">
        <v>161</v>
      </c>
      <c r="AT595" s="226" t="s">
        <v>156</v>
      </c>
      <c r="AU595" s="226" t="s">
        <v>84</v>
      </c>
      <c r="AY595" s="20" t="s">
        <v>152</v>
      </c>
      <c r="BE595" s="227">
        <f>IF(N595="základní",J595,0)</f>
        <v>0</v>
      </c>
      <c r="BF595" s="227">
        <f>IF(N595="snížená",J595,0)</f>
        <v>0</v>
      </c>
      <c r="BG595" s="227">
        <f>IF(N595="zákl. přenesená",J595,0)</f>
        <v>0</v>
      </c>
      <c r="BH595" s="227">
        <f>IF(N595="sníž. přenesená",J595,0)</f>
        <v>0</v>
      </c>
      <c r="BI595" s="227">
        <f>IF(N595="nulová",J595,0)</f>
        <v>0</v>
      </c>
      <c r="BJ595" s="20" t="s">
        <v>82</v>
      </c>
      <c r="BK595" s="227">
        <f>ROUND(I595*H595,2)</f>
        <v>0</v>
      </c>
      <c r="BL595" s="20" t="s">
        <v>161</v>
      </c>
      <c r="BM595" s="226" t="s">
        <v>1236</v>
      </c>
    </row>
    <row r="596" s="2" customFormat="1">
      <c r="A596" s="41"/>
      <c r="B596" s="42"/>
      <c r="C596" s="43"/>
      <c r="D596" s="228" t="s">
        <v>164</v>
      </c>
      <c r="E596" s="43"/>
      <c r="F596" s="229" t="s">
        <v>1237</v>
      </c>
      <c r="G596" s="43"/>
      <c r="H596" s="43"/>
      <c r="I596" s="230"/>
      <c r="J596" s="43"/>
      <c r="K596" s="43"/>
      <c r="L596" s="47"/>
      <c r="M596" s="231"/>
      <c r="N596" s="232"/>
      <c r="O596" s="87"/>
      <c r="P596" s="87"/>
      <c r="Q596" s="87"/>
      <c r="R596" s="87"/>
      <c r="S596" s="87"/>
      <c r="T596" s="88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T596" s="20" t="s">
        <v>164</v>
      </c>
      <c r="AU596" s="20" t="s">
        <v>84</v>
      </c>
    </row>
    <row r="597" s="2" customFormat="1">
      <c r="A597" s="41"/>
      <c r="B597" s="42"/>
      <c r="C597" s="43"/>
      <c r="D597" s="233" t="s">
        <v>166</v>
      </c>
      <c r="E597" s="43"/>
      <c r="F597" s="234" t="s">
        <v>1238</v>
      </c>
      <c r="G597" s="43"/>
      <c r="H597" s="43"/>
      <c r="I597" s="230"/>
      <c r="J597" s="43"/>
      <c r="K597" s="43"/>
      <c r="L597" s="47"/>
      <c r="M597" s="231"/>
      <c r="N597" s="232"/>
      <c r="O597" s="87"/>
      <c r="P597" s="87"/>
      <c r="Q597" s="87"/>
      <c r="R597" s="87"/>
      <c r="S597" s="87"/>
      <c r="T597" s="88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T597" s="20" t="s">
        <v>166</v>
      </c>
      <c r="AU597" s="20" t="s">
        <v>84</v>
      </c>
    </row>
    <row r="598" s="2" customFormat="1" ht="33" customHeight="1">
      <c r="A598" s="41"/>
      <c r="B598" s="42"/>
      <c r="C598" s="215" t="s">
        <v>545</v>
      </c>
      <c r="D598" s="215" t="s">
        <v>156</v>
      </c>
      <c r="E598" s="216" t="s">
        <v>1239</v>
      </c>
      <c r="F598" s="217" t="s">
        <v>1240</v>
      </c>
      <c r="G598" s="218" t="s">
        <v>172</v>
      </c>
      <c r="H598" s="219">
        <v>242.31999999999999</v>
      </c>
      <c r="I598" s="220"/>
      <c r="J598" s="221">
        <f>ROUND(I598*H598,2)</f>
        <v>0</v>
      </c>
      <c r="K598" s="217" t="s">
        <v>160</v>
      </c>
      <c r="L598" s="47"/>
      <c r="M598" s="222" t="s">
        <v>19</v>
      </c>
      <c r="N598" s="223" t="s">
        <v>46</v>
      </c>
      <c r="O598" s="87"/>
      <c r="P598" s="224">
        <f>O598*H598</f>
        <v>0</v>
      </c>
      <c r="Q598" s="224">
        <v>0</v>
      </c>
      <c r="R598" s="224">
        <f>Q598*H598</f>
        <v>0</v>
      </c>
      <c r="S598" s="224">
        <v>0</v>
      </c>
      <c r="T598" s="225">
        <f>S598*H598</f>
        <v>0</v>
      </c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R598" s="226" t="s">
        <v>161</v>
      </c>
      <c r="AT598" s="226" t="s">
        <v>156</v>
      </c>
      <c r="AU598" s="226" t="s">
        <v>84</v>
      </c>
      <c r="AY598" s="20" t="s">
        <v>152</v>
      </c>
      <c r="BE598" s="227">
        <f>IF(N598="základní",J598,0)</f>
        <v>0</v>
      </c>
      <c r="BF598" s="227">
        <f>IF(N598="snížená",J598,0)</f>
        <v>0</v>
      </c>
      <c r="BG598" s="227">
        <f>IF(N598="zákl. přenesená",J598,0)</f>
        <v>0</v>
      </c>
      <c r="BH598" s="227">
        <f>IF(N598="sníž. přenesená",J598,0)</f>
        <v>0</v>
      </c>
      <c r="BI598" s="227">
        <f>IF(N598="nulová",J598,0)</f>
        <v>0</v>
      </c>
      <c r="BJ598" s="20" t="s">
        <v>82</v>
      </c>
      <c r="BK598" s="227">
        <f>ROUND(I598*H598,2)</f>
        <v>0</v>
      </c>
      <c r="BL598" s="20" t="s">
        <v>161</v>
      </c>
      <c r="BM598" s="226" t="s">
        <v>1241</v>
      </c>
    </row>
    <row r="599" s="2" customFormat="1">
      <c r="A599" s="41"/>
      <c r="B599" s="42"/>
      <c r="C599" s="43"/>
      <c r="D599" s="228" t="s">
        <v>164</v>
      </c>
      <c r="E599" s="43"/>
      <c r="F599" s="229" t="s">
        <v>1242</v>
      </c>
      <c r="G599" s="43"/>
      <c r="H599" s="43"/>
      <c r="I599" s="230"/>
      <c r="J599" s="43"/>
      <c r="K599" s="43"/>
      <c r="L599" s="47"/>
      <c r="M599" s="231"/>
      <c r="N599" s="232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164</v>
      </c>
      <c r="AU599" s="20" t="s">
        <v>84</v>
      </c>
    </row>
    <row r="600" s="2" customFormat="1">
      <c r="A600" s="41"/>
      <c r="B600" s="42"/>
      <c r="C600" s="43"/>
      <c r="D600" s="233" t="s">
        <v>166</v>
      </c>
      <c r="E600" s="43"/>
      <c r="F600" s="234" t="s">
        <v>1243</v>
      </c>
      <c r="G600" s="43"/>
      <c r="H600" s="43"/>
      <c r="I600" s="230"/>
      <c r="J600" s="43"/>
      <c r="K600" s="43"/>
      <c r="L600" s="47"/>
      <c r="M600" s="231"/>
      <c r="N600" s="232"/>
      <c r="O600" s="87"/>
      <c r="P600" s="87"/>
      <c r="Q600" s="87"/>
      <c r="R600" s="87"/>
      <c r="S600" s="87"/>
      <c r="T600" s="88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T600" s="20" t="s">
        <v>166</v>
      </c>
      <c r="AU600" s="20" t="s">
        <v>84</v>
      </c>
    </row>
    <row r="601" s="12" customFormat="1" ht="25.92" customHeight="1">
      <c r="A601" s="12"/>
      <c r="B601" s="199"/>
      <c r="C601" s="200"/>
      <c r="D601" s="201" t="s">
        <v>74</v>
      </c>
      <c r="E601" s="202" t="s">
        <v>766</v>
      </c>
      <c r="F601" s="202" t="s">
        <v>767</v>
      </c>
      <c r="G601" s="200"/>
      <c r="H601" s="200"/>
      <c r="I601" s="203"/>
      <c r="J601" s="204">
        <f>BK601</f>
        <v>0</v>
      </c>
      <c r="K601" s="200"/>
      <c r="L601" s="205"/>
      <c r="M601" s="206"/>
      <c r="N601" s="207"/>
      <c r="O601" s="207"/>
      <c r="P601" s="208">
        <f>P602+P616+P629+P633</f>
        <v>0</v>
      </c>
      <c r="Q601" s="207"/>
      <c r="R601" s="208">
        <f>R602+R616+R629+R633</f>
        <v>0</v>
      </c>
      <c r="S601" s="207"/>
      <c r="T601" s="209">
        <f>T602+T616+T629+T633</f>
        <v>0</v>
      </c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R601" s="210" t="s">
        <v>187</v>
      </c>
      <c r="AT601" s="211" t="s">
        <v>74</v>
      </c>
      <c r="AU601" s="211" t="s">
        <v>75</v>
      </c>
      <c r="AY601" s="210" t="s">
        <v>152</v>
      </c>
      <c r="BK601" s="212">
        <f>BK602+BK616+BK629+BK633</f>
        <v>0</v>
      </c>
    </row>
    <row r="602" s="12" customFormat="1" ht="22.8" customHeight="1">
      <c r="A602" s="12"/>
      <c r="B602" s="199"/>
      <c r="C602" s="200"/>
      <c r="D602" s="201" t="s">
        <v>74</v>
      </c>
      <c r="E602" s="213" t="s">
        <v>768</v>
      </c>
      <c r="F602" s="213" t="s">
        <v>769</v>
      </c>
      <c r="G602" s="200"/>
      <c r="H602" s="200"/>
      <c r="I602" s="203"/>
      <c r="J602" s="214">
        <f>BK602</f>
        <v>0</v>
      </c>
      <c r="K602" s="200"/>
      <c r="L602" s="205"/>
      <c r="M602" s="206"/>
      <c r="N602" s="207"/>
      <c r="O602" s="207"/>
      <c r="P602" s="208">
        <f>SUM(P603:P615)</f>
        <v>0</v>
      </c>
      <c r="Q602" s="207"/>
      <c r="R602" s="208">
        <f>SUM(R603:R615)</f>
        <v>0</v>
      </c>
      <c r="S602" s="207"/>
      <c r="T602" s="209">
        <f>SUM(T603:T615)</f>
        <v>0</v>
      </c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R602" s="210" t="s">
        <v>187</v>
      </c>
      <c r="AT602" s="211" t="s">
        <v>74</v>
      </c>
      <c r="AU602" s="211" t="s">
        <v>82</v>
      </c>
      <c r="AY602" s="210" t="s">
        <v>152</v>
      </c>
      <c r="BK602" s="212">
        <f>SUM(BK603:BK615)</f>
        <v>0</v>
      </c>
    </row>
    <row r="603" s="2" customFormat="1" ht="16.5" customHeight="1">
      <c r="A603" s="41"/>
      <c r="B603" s="42"/>
      <c r="C603" s="215" t="s">
        <v>557</v>
      </c>
      <c r="D603" s="215" t="s">
        <v>156</v>
      </c>
      <c r="E603" s="216" t="s">
        <v>771</v>
      </c>
      <c r="F603" s="217" t="s">
        <v>772</v>
      </c>
      <c r="G603" s="218" t="s">
        <v>773</v>
      </c>
      <c r="H603" s="219">
        <v>1</v>
      </c>
      <c r="I603" s="220"/>
      <c r="J603" s="221">
        <f>ROUND(I603*H603,2)</f>
        <v>0</v>
      </c>
      <c r="K603" s="217" t="s">
        <v>160</v>
      </c>
      <c r="L603" s="47"/>
      <c r="M603" s="222" t="s">
        <v>19</v>
      </c>
      <c r="N603" s="223" t="s">
        <v>46</v>
      </c>
      <c r="O603" s="87"/>
      <c r="P603" s="224">
        <f>O603*H603</f>
        <v>0</v>
      </c>
      <c r="Q603" s="224">
        <v>0</v>
      </c>
      <c r="R603" s="224">
        <f>Q603*H603</f>
        <v>0</v>
      </c>
      <c r="S603" s="224">
        <v>0</v>
      </c>
      <c r="T603" s="225">
        <f>S603*H603</f>
        <v>0</v>
      </c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R603" s="226" t="s">
        <v>774</v>
      </c>
      <c r="AT603" s="226" t="s">
        <v>156</v>
      </c>
      <c r="AU603" s="226" t="s">
        <v>84</v>
      </c>
      <c r="AY603" s="20" t="s">
        <v>152</v>
      </c>
      <c r="BE603" s="227">
        <f>IF(N603="základní",J603,0)</f>
        <v>0</v>
      </c>
      <c r="BF603" s="227">
        <f>IF(N603="snížená",J603,0)</f>
        <v>0</v>
      </c>
      <c r="BG603" s="227">
        <f>IF(N603="zákl. přenesená",J603,0)</f>
        <v>0</v>
      </c>
      <c r="BH603" s="227">
        <f>IF(N603="sníž. přenesená",J603,0)</f>
        <v>0</v>
      </c>
      <c r="BI603" s="227">
        <f>IF(N603="nulová",J603,0)</f>
        <v>0</v>
      </c>
      <c r="BJ603" s="20" t="s">
        <v>82</v>
      </c>
      <c r="BK603" s="227">
        <f>ROUND(I603*H603,2)</f>
        <v>0</v>
      </c>
      <c r="BL603" s="20" t="s">
        <v>774</v>
      </c>
      <c r="BM603" s="226" t="s">
        <v>1244</v>
      </c>
    </row>
    <row r="604" s="2" customFormat="1">
      <c r="A604" s="41"/>
      <c r="B604" s="42"/>
      <c r="C604" s="43"/>
      <c r="D604" s="228" t="s">
        <v>164</v>
      </c>
      <c r="E604" s="43"/>
      <c r="F604" s="229" t="s">
        <v>776</v>
      </c>
      <c r="G604" s="43"/>
      <c r="H604" s="43"/>
      <c r="I604" s="230"/>
      <c r="J604" s="43"/>
      <c r="K604" s="43"/>
      <c r="L604" s="47"/>
      <c r="M604" s="231"/>
      <c r="N604" s="232"/>
      <c r="O604" s="87"/>
      <c r="P604" s="87"/>
      <c r="Q604" s="87"/>
      <c r="R604" s="87"/>
      <c r="S604" s="87"/>
      <c r="T604" s="88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T604" s="20" t="s">
        <v>164</v>
      </c>
      <c r="AU604" s="20" t="s">
        <v>84</v>
      </c>
    </row>
    <row r="605" s="2" customFormat="1">
      <c r="A605" s="41"/>
      <c r="B605" s="42"/>
      <c r="C605" s="43"/>
      <c r="D605" s="233" t="s">
        <v>166</v>
      </c>
      <c r="E605" s="43"/>
      <c r="F605" s="234" t="s">
        <v>777</v>
      </c>
      <c r="G605" s="43"/>
      <c r="H605" s="43"/>
      <c r="I605" s="230"/>
      <c r="J605" s="43"/>
      <c r="K605" s="43"/>
      <c r="L605" s="47"/>
      <c r="M605" s="231"/>
      <c r="N605" s="232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166</v>
      </c>
      <c r="AU605" s="20" t="s">
        <v>84</v>
      </c>
    </row>
    <row r="606" s="2" customFormat="1">
      <c r="A606" s="41"/>
      <c r="B606" s="42"/>
      <c r="C606" s="43"/>
      <c r="D606" s="228" t="s">
        <v>778</v>
      </c>
      <c r="E606" s="43"/>
      <c r="F606" s="288" t="s">
        <v>779</v>
      </c>
      <c r="G606" s="43"/>
      <c r="H606" s="43"/>
      <c r="I606" s="230"/>
      <c r="J606" s="43"/>
      <c r="K606" s="43"/>
      <c r="L606" s="47"/>
      <c r="M606" s="231"/>
      <c r="N606" s="232"/>
      <c r="O606" s="87"/>
      <c r="P606" s="87"/>
      <c r="Q606" s="87"/>
      <c r="R606" s="87"/>
      <c r="S606" s="87"/>
      <c r="T606" s="88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T606" s="20" t="s">
        <v>778</v>
      </c>
      <c r="AU606" s="20" t="s">
        <v>84</v>
      </c>
    </row>
    <row r="607" s="2" customFormat="1" ht="16.5" customHeight="1">
      <c r="A607" s="41"/>
      <c r="B607" s="42"/>
      <c r="C607" s="215" t="s">
        <v>563</v>
      </c>
      <c r="D607" s="215" t="s">
        <v>156</v>
      </c>
      <c r="E607" s="216" t="s">
        <v>781</v>
      </c>
      <c r="F607" s="217" t="s">
        <v>782</v>
      </c>
      <c r="G607" s="218" t="s">
        <v>773</v>
      </c>
      <c r="H607" s="219">
        <v>1</v>
      </c>
      <c r="I607" s="220"/>
      <c r="J607" s="221">
        <f>ROUND(I607*H607,2)</f>
        <v>0</v>
      </c>
      <c r="K607" s="217" t="s">
        <v>160</v>
      </c>
      <c r="L607" s="47"/>
      <c r="M607" s="222" t="s">
        <v>19</v>
      </c>
      <c r="N607" s="223" t="s">
        <v>46</v>
      </c>
      <c r="O607" s="87"/>
      <c r="P607" s="224">
        <f>O607*H607</f>
        <v>0</v>
      </c>
      <c r="Q607" s="224">
        <v>0</v>
      </c>
      <c r="R607" s="224">
        <f>Q607*H607</f>
        <v>0</v>
      </c>
      <c r="S607" s="224">
        <v>0</v>
      </c>
      <c r="T607" s="225">
        <f>S607*H607</f>
        <v>0</v>
      </c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R607" s="226" t="s">
        <v>774</v>
      </c>
      <c r="AT607" s="226" t="s">
        <v>156</v>
      </c>
      <c r="AU607" s="226" t="s">
        <v>84</v>
      </c>
      <c r="AY607" s="20" t="s">
        <v>152</v>
      </c>
      <c r="BE607" s="227">
        <f>IF(N607="základní",J607,0)</f>
        <v>0</v>
      </c>
      <c r="BF607" s="227">
        <f>IF(N607="snížená",J607,0)</f>
        <v>0</v>
      </c>
      <c r="BG607" s="227">
        <f>IF(N607="zákl. přenesená",J607,0)</f>
        <v>0</v>
      </c>
      <c r="BH607" s="227">
        <f>IF(N607="sníž. přenesená",J607,0)</f>
        <v>0</v>
      </c>
      <c r="BI607" s="227">
        <f>IF(N607="nulová",J607,0)</f>
        <v>0</v>
      </c>
      <c r="BJ607" s="20" t="s">
        <v>82</v>
      </c>
      <c r="BK607" s="227">
        <f>ROUND(I607*H607,2)</f>
        <v>0</v>
      </c>
      <c r="BL607" s="20" t="s">
        <v>774</v>
      </c>
      <c r="BM607" s="226" t="s">
        <v>1245</v>
      </c>
    </row>
    <row r="608" s="2" customFormat="1">
      <c r="A608" s="41"/>
      <c r="B608" s="42"/>
      <c r="C608" s="43"/>
      <c r="D608" s="228" t="s">
        <v>164</v>
      </c>
      <c r="E608" s="43"/>
      <c r="F608" s="229" t="s">
        <v>782</v>
      </c>
      <c r="G608" s="43"/>
      <c r="H608" s="43"/>
      <c r="I608" s="230"/>
      <c r="J608" s="43"/>
      <c r="K608" s="43"/>
      <c r="L608" s="47"/>
      <c r="M608" s="231"/>
      <c r="N608" s="232"/>
      <c r="O608" s="87"/>
      <c r="P608" s="87"/>
      <c r="Q608" s="87"/>
      <c r="R608" s="87"/>
      <c r="S608" s="87"/>
      <c r="T608" s="88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T608" s="20" t="s">
        <v>164</v>
      </c>
      <c r="AU608" s="20" t="s">
        <v>84</v>
      </c>
    </row>
    <row r="609" s="2" customFormat="1">
      <c r="A609" s="41"/>
      <c r="B609" s="42"/>
      <c r="C609" s="43"/>
      <c r="D609" s="233" t="s">
        <v>166</v>
      </c>
      <c r="E609" s="43"/>
      <c r="F609" s="234" t="s">
        <v>784</v>
      </c>
      <c r="G609" s="43"/>
      <c r="H609" s="43"/>
      <c r="I609" s="230"/>
      <c r="J609" s="43"/>
      <c r="K609" s="43"/>
      <c r="L609" s="47"/>
      <c r="M609" s="231"/>
      <c r="N609" s="232"/>
      <c r="O609" s="87"/>
      <c r="P609" s="87"/>
      <c r="Q609" s="87"/>
      <c r="R609" s="87"/>
      <c r="S609" s="87"/>
      <c r="T609" s="88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T609" s="20" t="s">
        <v>166</v>
      </c>
      <c r="AU609" s="20" t="s">
        <v>84</v>
      </c>
    </row>
    <row r="610" s="2" customFormat="1" ht="16.5" customHeight="1">
      <c r="A610" s="41"/>
      <c r="B610" s="42"/>
      <c r="C610" s="215" t="s">
        <v>568</v>
      </c>
      <c r="D610" s="215" t="s">
        <v>156</v>
      </c>
      <c r="E610" s="216" t="s">
        <v>786</v>
      </c>
      <c r="F610" s="217" t="s">
        <v>787</v>
      </c>
      <c r="G610" s="218" t="s">
        <v>773</v>
      </c>
      <c r="H610" s="219">
        <v>1</v>
      </c>
      <c r="I610" s="220"/>
      <c r="J610" s="221">
        <f>ROUND(I610*H610,2)</f>
        <v>0</v>
      </c>
      <c r="K610" s="217" t="s">
        <v>160</v>
      </c>
      <c r="L610" s="47"/>
      <c r="M610" s="222" t="s">
        <v>19</v>
      </c>
      <c r="N610" s="223" t="s">
        <v>46</v>
      </c>
      <c r="O610" s="87"/>
      <c r="P610" s="224">
        <f>O610*H610</f>
        <v>0</v>
      </c>
      <c r="Q610" s="224">
        <v>0</v>
      </c>
      <c r="R610" s="224">
        <f>Q610*H610</f>
        <v>0</v>
      </c>
      <c r="S610" s="224">
        <v>0</v>
      </c>
      <c r="T610" s="225">
        <f>S610*H610</f>
        <v>0</v>
      </c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R610" s="226" t="s">
        <v>774</v>
      </c>
      <c r="AT610" s="226" t="s">
        <v>156</v>
      </c>
      <c r="AU610" s="226" t="s">
        <v>84</v>
      </c>
      <c r="AY610" s="20" t="s">
        <v>152</v>
      </c>
      <c r="BE610" s="227">
        <f>IF(N610="základní",J610,0)</f>
        <v>0</v>
      </c>
      <c r="BF610" s="227">
        <f>IF(N610="snížená",J610,0)</f>
        <v>0</v>
      </c>
      <c r="BG610" s="227">
        <f>IF(N610="zákl. přenesená",J610,0)</f>
        <v>0</v>
      </c>
      <c r="BH610" s="227">
        <f>IF(N610="sníž. přenesená",J610,0)</f>
        <v>0</v>
      </c>
      <c r="BI610" s="227">
        <f>IF(N610="nulová",J610,0)</f>
        <v>0</v>
      </c>
      <c r="BJ610" s="20" t="s">
        <v>82</v>
      </c>
      <c r="BK610" s="227">
        <f>ROUND(I610*H610,2)</f>
        <v>0</v>
      </c>
      <c r="BL610" s="20" t="s">
        <v>774</v>
      </c>
      <c r="BM610" s="226" t="s">
        <v>1246</v>
      </c>
    </row>
    <row r="611" s="2" customFormat="1">
      <c r="A611" s="41"/>
      <c r="B611" s="42"/>
      <c r="C611" s="43"/>
      <c r="D611" s="228" t="s">
        <v>164</v>
      </c>
      <c r="E611" s="43"/>
      <c r="F611" s="229" t="s">
        <v>787</v>
      </c>
      <c r="G611" s="43"/>
      <c r="H611" s="43"/>
      <c r="I611" s="230"/>
      <c r="J611" s="43"/>
      <c r="K611" s="43"/>
      <c r="L611" s="47"/>
      <c r="M611" s="231"/>
      <c r="N611" s="232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164</v>
      </c>
      <c r="AU611" s="20" t="s">
        <v>84</v>
      </c>
    </row>
    <row r="612" s="2" customFormat="1">
      <c r="A612" s="41"/>
      <c r="B612" s="42"/>
      <c r="C612" s="43"/>
      <c r="D612" s="233" t="s">
        <v>166</v>
      </c>
      <c r="E612" s="43"/>
      <c r="F612" s="234" t="s">
        <v>789</v>
      </c>
      <c r="G612" s="43"/>
      <c r="H612" s="43"/>
      <c r="I612" s="230"/>
      <c r="J612" s="43"/>
      <c r="K612" s="43"/>
      <c r="L612" s="47"/>
      <c r="M612" s="231"/>
      <c r="N612" s="232"/>
      <c r="O612" s="87"/>
      <c r="P612" s="87"/>
      <c r="Q612" s="87"/>
      <c r="R612" s="87"/>
      <c r="S612" s="87"/>
      <c r="T612" s="88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T612" s="20" t="s">
        <v>166</v>
      </c>
      <c r="AU612" s="20" t="s">
        <v>84</v>
      </c>
    </row>
    <row r="613" s="2" customFormat="1" ht="16.5" customHeight="1">
      <c r="A613" s="41"/>
      <c r="B613" s="42"/>
      <c r="C613" s="215" t="s">
        <v>574</v>
      </c>
      <c r="D613" s="215" t="s">
        <v>156</v>
      </c>
      <c r="E613" s="216" t="s">
        <v>791</v>
      </c>
      <c r="F613" s="217" t="s">
        <v>792</v>
      </c>
      <c r="G613" s="218" t="s">
        <v>773</v>
      </c>
      <c r="H613" s="219">
        <v>1</v>
      </c>
      <c r="I613" s="220"/>
      <c r="J613" s="221">
        <f>ROUND(I613*H613,2)</f>
        <v>0</v>
      </c>
      <c r="K613" s="217" t="s">
        <v>160</v>
      </c>
      <c r="L613" s="47"/>
      <c r="M613" s="222" t="s">
        <v>19</v>
      </c>
      <c r="N613" s="223" t="s">
        <v>46</v>
      </c>
      <c r="O613" s="87"/>
      <c r="P613" s="224">
        <f>O613*H613</f>
        <v>0</v>
      </c>
      <c r="Q613" s="224">
        <v>0</v>
      </c>
      <c r="R613" s="224">
        <f>Q613*H613</f>
        <v>0</v>
      </c>
      <c r="S613" s="224">
        <v>0</v>
      </c>
      <c r="T613" s="225">
        <f>S613*H613</f>
        <v>0</v>
      </c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R613" s="226" t="s">
        <v>774</v>
      </c>
      <c r="AT613" s="226" t="s">
        <v>156</v>
      </c>
      <c r="AU613" s="226" t="s">
        <v>84</v>
      </c>
      <c r="AY613" s="20" t="s">
        <v>152</v>
      </c>
      <c r="BE613" s="227">
        <f>IF(N613="základní",J613,0)</f>
        <v>0</v>
      </c>
      <c r="BF613" s="227">
        <f>IF(N613="snížená",J613,0)</f>
        <v>0</v>
      </c>
      <c r="BG613" s="227">
        <f>IF(N613="zákl. přenesená",J613,0)</f>
        <v>0</v>
      </c>
      <c r="BH613" s="227">
        <f>IF(N613="sníž. přenesená",J613,0)</f>
        <v>0</v>
      </c>
      <c r="BI613" s="227">
        <f>IF(N613="nulová",J613,0)</f>
        <v>0</v>
      </c>
      <c r="BJ613" s="20" t="s">
        <v>82</v>
      </c>
      <c r="BK613" s="227">
        <f>ROUND(I613*H613,2)</f>
        <v>0</v>
      </c>
      <c r="BL613" s="20" t="s">
        <v>774</v>
      </c>
      <c r="BM613" s="226" t="s">
        <v>1247</v>
      </c>
    </row>
    <row r="614" s="2" customFormat="1">
      <c r="A614" s="41"/>
      <c r="B614" s="42"/>
      <c r="C614" s="43"/>
      <c r="D614" s="228" t="s">
        <v>164</v>
      </c>
      <c r="E614" s="43"/>
      <c r="F614" s="229" t="s">
        <v>792</v>
      </c>
      <c r="G614" s="43"/>
      <c r="H614" s="43"/>
      <c r="I614" s="230"/>
      <c r="J614" s="43"/>
      <c r="K614" s="43"/>
      <c r="L614" s="47"/>
      <c r="M614" s="231"/>
      <c r="N614" s="232"/>
      <c r="O614" s="87"/>
      <c r="P614" s="87"/>
      <c r="Q614" s="87"/>
      <c r="R614" s="87"/>
      <c r="S614" s="87"/>
      <c r="T614" s="88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T614" s="20" t="s">
        <v>164</v>
      </c>
      <c r="AU614" s="20" t="s">
        <v>84</v>
      </c>
    </row>
    <row r="615" s="2" customFormat="1">
      <c r="A615" s="41"/>
      <c r="B615" s="42"/>
      <c r="C615" s="43"/>
      <c r="D615" s="233" t="s">
        <v>166</v>
      </c>
      <c r="E615" s="43"/>
      <c r="F615" s="234" t="s">
        <v>794</v>
      </c>
      <c r="G615" s="43"/>
      <c r="H615" s="43"/>
      <c r="I615" s="230"/>
      <c r="J615" s="43"/>
      <c r="K615" s="43"/>
      <c r="L615" s="47"/>
      <c r="M615" s="231"/>
      <c r="N615" s="232"/>
      <c r="O615" s="87"/>
      <c r="P615" s="87"/>
      <c r="Q615" s="87"/>
      <c r="R615" s="87"/>
      <c r="S615" s="87"/>
      <c r="T615" s="88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T615" s="20" t="s">
        <v>166</v>
      </c>
      <c r="AU615" s="20" t="s">
        <v>84</v>
      </c>
    </row>
    <row r="616" s="12" customFormat="1" ht="22.8" customHeight="1">
      <c r="A616" s="12"/>
      <c r="B616" s="199"/>
      <c r="C616" s="200"/>
      <c r="D616" s="201" t="s">
        <v>74</v>
      </c>
      <c r="E616" s="213" t="s">
        <v>795</v>
      </c>
      <c r="F616" s="213" t="s">
        <v>796</v>
      </c>
      <c r="G616" s="200"/>
      <c r="H616" s="200"/>
      <c r="I616" s="203"/>
      <c r="J616" s="214">
        <f>BK616</f>
        <v>0</v>
      </c>
      <c r="K616" s="200"/>
      <c r="L616" s="205"/>
      <c r="M616" s="206"/>
      <c r="N616" s="207"/>
      <c r="O616" s="207"/>
      <c r="P616" s="208">
        <f>SUM(P617:P628)</f>
        <v>0</v>
      </c>
      <c r="Q616" s="207"/>
      <c r="R616" s="208">
        <f>SUM(R617:R628)</f>
        <v>0</v>
      </c>
      <c r="S616" s="207"/>
      <c r="T616" s="209">
        <f>SUM(T617:T628)</f>
        <v>0</v>
      </c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R616" s="210" t="s">
        <v>187</v>
      </c>
      <c r="AT616" s="211" t="s">
        <v>74</v>
      </c>
      <c r="AU616" s="211" t="s">
        <v>82</v>
      </c>
      <c r="AY616" s="210" t="s">
        <v>152</v>
      </c>
      <c r="BK616" s="212">
        <f>SUM(BK617:BK628)</f>
        <v>0</v>
      </c>
    </row>
    <row r="617" s="2" customFormat="1" ht="16.5" customHeight="1">
      <c r="A617" s="41"/>
      <c r="B617" s="42"/>
      <c r="C617" s="215" t="s">
        <v>580</v>
      </c>
      <c r="D617" s="215" t="s">
        <v>156</v>
      </c>
      <c r="E617" s="216" t="s">
        <v>798</v>
      </c>
      <c r="F617" s="217" t="s">
        <v>796</v>
      </c>
      <c r="G617" s="218" t="s">
        <v>773</v>
      </c>
      <c r="H617" s="219">
        <v>1</v>
      </c>
      <c r="I617" s="220"/>
      <c r="J617" s="221">
        <f>ROUND(I617*H617,2)</f>
        <v>0</v>
      </c>
      <c r="K617" s="217" t="s">
        <v>160</v>
      </c>
      <c r="L617" s="47"/>
      <c r="M617" s="222" t="s">
        <v>19</v>
      </c>
      <c r="N617" s="223" t="s">
        <v>46</v>
      </c>
      <c r="O617" s="87"/>
      <c r="P617" s="224">
        <f>O617*H617</f>
        <v>0</v>
      </c>
      <c r="Q617" s="224">
        <v>0</v>
      </c>
      <c r="R617" s="224">
        <f>Q617*H617</f>
        <v>0</v>
      </c>
      <c r="S617" s="224">
        <v>0</v>
      </c>
      <c r="T617" s="225">
        <f>S617*H617</f>
        <v>0</v>
      </c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R617" s="226" t="s">
        <v>774</v>
      </c>
      <c r="AT617" s="226" t="s">
        <v>156</v>
      </c>
      <c r="AU617" s="226" t="s">
        <v>84</v>
      </c>
      <c r="AY617" s="20" t="s">
        <v>152</v>
      </c>
      <c r="BE617" s="227">
        <f>IF(N617="základní",J617,0)</f>
        <v>0</v>
      </c>
      <c r="BF617" s="227">
        <f>IF(N617="snížená",J617,0)</f>
        <v>0</v>
      </c>
      <c r="BG617" s="227">
        <f>IF(N617="zákl. přenesená",J617,0)</f>
        <v>0</v>
      </c>
      <c r="BH617" s="227">
        <f>IF(N617="sníž. přenesená",J617,0)</f>
        <v>0</v>
      </c>
      <c r="BI617" s="227">
        <f>IF(N617="nulová",J617,0)</f>
        <v>0</v>
      </c>
      <c r="BJ617" s="20" t="s">
        <v>82</v>
      </c>
      <c r="BK617" s="227">
        <f>ROUND(I617*H617,2)</f>
        <v>0</v>
      </c>
      <c r="BL617" s="20" t="s">
        <v>774</v>
      </c>
      <c r="BM617" s="226" t="s">
        <v>1248</v>
      </c>
    </row>
    <row r="618" s="2" customFormat="1">
      <c r="A618" s="41"/>
      <c r="B618" s="42"/>
      <c r="C618" s="43"/>
      <c r="D618" s="228" t="s">
        <v>164</v>
      </c>
      <c r="E618" s="43"/>
      <c r="F618" s="229" t="s">
        <v>796</v>
      </c>
      <c r="G618" s="43"/>
      <c r="H618" s="43"/>
      <c r="I618" s="230"/>
      <c r="J618" s="43"/>
      <c r="K618" s="43"/>
      <c r="L618" s="47"/>
      <c r="M618" s="231"/>
      <c r="N618" s="232"/>
      <c r="O618" s="87"/>
      <c r="P618" s="87"/>
      <c r="Q618" s="87"/>
      <c r="R618" s="87"/>
      <c r="S618" s="87"/>
      <c r="T618" s="88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T618" s="20" t="s">
        <v>164</v>
      </c>
      <c r="AU618" s="20" t="s">
        <v>84</v>
      </c>
    </row>
    <row r="619" s="2" customFormat="1">
      <c r="A619" s="41"/>
      <c r="B619" s="42"/>
      <c r="C619" s="43"/>
      <c r="D619" s="233" t="s">
        <v>166</v>
      </c>
      <c r="E619" s="43"/>
      <c r="F619" s="234" t="s">
        <v>800</v>
      </c>
      <c r="G619" s="43"/>
      <c r="H619" s="43"/>
      <c r="I619" s="230"/>
      <c r="J619" s="43"/>
      <c r="K619" s="43"/>
      <c r="L619" s="47"/>
      <c r="M619" s="231"/>
      <c r="N619" s="232"/>
      <c r="O619" s="87"/>
      <c r="P619" s="87"/>
      <c r="Q619" s="87"/>
      <c r="R619" s="87"/>
      <c r="S619" s="87"/>
      <c r="T619" s="88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T619" s="20" t="s">
        <v>166</v>
      </c>
      <c r="AU619" s="20" t="s">
        <v>84</v>
      </c>
    </row>
    <row r="620" s="2" customFormat="1" ht="16.5" customHeight="1">
      <c r="A620" s="41"/>
      <c r="B620" s="42"/>
      <c r="C620" s="215" t="s">
        <v>590</v>
      </c>
      <c r="D620" s="215" t="s">
        <v>156</v>
      </c>
      <c r="E620" s="216" t="s">
        <v>802</v>
      </c>
      <c r="F620" s="217" t="s">
        <v>803</v>
      </c>
      <c r="G620" s="218" t="s">
        <v>773</v>
      </c>
      <c r="H620" s="219">
        <v>1</v>
      </c>
      <c r="I620" s="220"/>
      <c r="J620" s="221">
        <f>ROUND(I620*H620,2)</f>
        <v>0</v>
      </c>
      <c r="K620" s="217" t="s">
        <v>160</v>
      </c>
      <c r="L620" s="47"/>
      <c r="M620" s="222" t="s">
        <v>19</v>
      </c>
      <c r="N620" s="223" t="s">
        <v>46</v>
      </c>
      <c r="O620" s="87"/>
      <c r="P620" s="224">
        <f>O620*H620</f>
        <v>0</v>
      </c>
      <c r="Q620" s="224">
        <v>0</v>
      </c>
      <c r="R620" s="224">
        <f>Q620*H620</f>
        <v>0</v>
      </c>
      <c r="S620" s="224">
        <v>0</v>
      </c>
      <c r="T620" s="225">
        <f>S620*H620</f>
        <v>0</v>
      </c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R620" s="226" t="s">
        <v>774</v>
      </c>
      <c r="AT620" s="226" t="s">
        <v>156</v>
      </c>
      <c r="AU620" s="226" t="s">
        <v>84</v>
      </c>
      <c r="AY620" s="20" t="s">
        <v>152</v>
      </c>
      <c r="BE620" s="227">
        <f>IF(N620="základní",J620,0)</f>
        <v>0</v>
      </c>
      <c r="BF620" s="227">
        <f>IF(N620="snížená",J620,0)</f>
        <v>0</v>
      </c>
      <c r="BG620" s="227">
        <f>IF(N620="zákl. přenesená",J620,0)</f>
        <v>0</v>
      </c>
      <c r="BH620" s="227">
        <f>IF(N620="sníž. přenesená",J620,0)</f>
        <v>0</v>
      </c>
      <c r="BI620" s="227">
        <f>IF(N620="nulová",J620,0)</f>
        <v>0</v>
      </c>
      <c r="BJ620" s="20" t="s">
        <v>82</v>
      </c>
      <c r="BK620" s="227">
        <f>ROUND(I620*H620,2)</f>
        <v>0</v>
      </c>
      <c r="BL620" s="20" t="s">
        <v>774</v>
      </c>
      <c r="BM620" s="226" t="s">
        <v>1249</v>
      </c>
    </row>
    <row r="621" s="2" customFormat="1">
      <c r="A621" s="41"/>
      <c r="B621" s="42"/>
      <c r="C621" s="43"/>
      <c r="D621" s="228" t="s">
        <v>164</v>
      </c>
      <c r="E621" s="43"/>
      <c r="F621" s="229" t="s">
        <v>803</v>
      </c>
      <c r="G621" s="43"/>
      <c r="H621" s="43"/>
      <c r="I621" s="230"/>
      <c r="J621" s="43"/>
      <c r="K621" s="43"/>
      <c r="L621" s="47"/>
      <c r="M621" s="231"/>
      <c r="N621" s="232"/>
      <c r="O621" s="87"/>
      <c r="P621" s="87"/>
      <c r="Q621" s="87"/>
      <c r="R621" s="87"/>
      <c r="S621" s="87"/>
      <c r="T621" s="88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T621" s="20" t="s">
        <v>164</v>
      </c>
      <c r="AU621" s="20" t="s">
        <v>84</v>
      </c>
    </row>
    <row r="622" s="2" customFormat="1">
      <c r="A622" s="41"/>
      <c r="B622" s="42"/>
      <c r="C622" s="43"/>
      <c r="D622" s="233" t="s">
        <v>166</v>
      </c>
      <c r="E622" s="43"/>
      <c r="F622" s="234" t="s">
        <v>805</v>
      </c>
      <c r="G622" s="43"/>
      <c r="H622" s="43"/>
      <c r="I622" s="230"/>
      <c r="J622" s="43"/>
      <c r="K622" s="43"/>
      <c r="L622" s="47"/>
      <c r="M622" s="231"/>
      <c r="N622" s="232"/>
      <c r="O622" s="87"/>
      <c r="P622" s="87"/>
      <c r="Q622" s="87"/>
      <c r="R622" s="87"/>
      <c r="S622" s="87"/>
      <c r="T622" s="88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T622" s="20" t="s">
        <v>166</v>
      </c>
      <c r="AU622" s="20" t="s">
        <v>84</v>
      </c>
    </row>
    <row r="623" s="2" customFormat="1" ht="16.5" customHeight="1">
      <c r="A623" s="41"/>
      <c r="B623" s="42"/>
      <c r="C623" s="215" t="s">
        <v>598</v>
      </c>
      <c r="D623" s="215" t="s">
        <v>156</v>
      </c>
      <c r="E623" s="216" t="s">
        <v>807</v>
      </c>
      <c r="F623" s="217" t="s">
        <v>808</v>
      </c>
      <c r="G623" s="218" t="s">
        <v>773</v>
      </c>
      <c r="H623" s="219">
        <v>1</v>
      </c>
      <c r="I623" s="220"/>
      <c r="J623" s="221">
        <f>ROUND(I623*H623,2)</f>
        <v>0</v>
      </c>
      <c r="K623" s="217" t="s">
        <v>160</v>
      </c>
      <c r="L623" s="47"/>
      <c r="M623" s="222" t="s">
        <v>19</v>
      </c>
      <c r="N623" s="223" t="s">
        <v>46</v>
      </c>
      <c r="O623" s="87"/>
      <c r="P623" s="224">
        <f>O623*H623</f>
        <v>0</v>
      </c>
      <c r="Q623" s="224">
        <v>0</v>
      </c>
      <c r="R623" s="224">
        <f>Q623*H623</f>
        <v>0</v>
      </c>
      <c r="S623" s="224">
        <v>0</v>
      </c>
      <c r="T623" s="225">
        <f>S623*H623</f>
        <v>0</v>
      </c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R623" s="226" t="s">
        <v>774</v>
      </c>
      <c r="AT623" s="226" t="s">
        <v>156</v>
      </c>
      <c r="AU623" s="226" t="s">
        <v>84</v>
      </c>
      <c r="AY623" s="20" t="s">
        <v>152</v>
      </c>
      <c r="BE623" s="227">
        <f>IF(N623="základní",J623,0)</f>
        <v>0</v>
      </c>
      <c r="BF623" s="227">
        <f>IF(N623="snížená",J623,0)</f>
        <v>0</v>
      </c>
      <c r="BG623" s="227">
        <f>IF(N623="zákl. přenesená",J623,0)</f>
        <v>0</v>
      </c>
      <c r="BH623" s="227">
        <f>IF(N623="sníž. přenesená",J623,0)</f>
        <v>0</v>
      </c>
      <c r="BI623" s="227">
        <f>IF(N623="nulová",J623,0)</f>
        <v>0</v>
      </c>
      <c r="BJ623" s="20" t="s">
        <v>82</v>
      </c>
      <c r="BK623" s="227">
        <f>ROUND(I623*H623,2)</f>
        <v>0</v>
      </c>
      <c r="BL623" s="20" t="s">
        <v>774</v>
      </c>
      <c r="BM623" s="226" t="s">
        <v>1250</v>
      </c>
    </row>
    <row r="624" s="2" customFormat="1">
      <c r="A624" s="41"/>
      <c r="B624" s="42"/>
      <c r="C624" s="43"/>
      <c r="D624" s="228" t="s">
        <v>164</v>
      </c>
      <c r="E624" s="43"/>
      <c r="F624" s="229" t="s">
        <v>808</v>
      </c>
      <c r="G624" s="43"/>
      <c r="H624" s="43"/>
      <c r="I624" s="230"/>
      <c r="J624" s="43"/>
      <c r="K624" s="43"/>
      <c r="L624" s="47"/>
      <c r="M624" s="231"/>
      <c r="N624" s="232"/>
      <c r="O624" s="87"/>
      <c r="P624" s="87"/>
      <c r="Q624" s="87"/>
      <c r="R624" s="87"/>
      <c r="S624" s="87"/>
      <c r="T624" s="88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T624" s="20" t="s">
        <v>164</v>
      </c>
      <c r="AU624" s="20" t="s">
        <v>84</v>
      </c>
    </row>
    <row r="625" s="2" customFormat="1">
      <c r="A625" s="41"/>
      <c r="B625" s="42"/>
      <c r="C625" s="43"/>
      <c r="D625" s="233" t="s">
        <v>166</v>
      </c>
      <c r="E625" s="43"/>
      <c r="F625" s="234" t="s">
        <v>810</v>
      </c>
      <c r="G625" s="43"/>
      <c r="H625" s="43"/>
      <c r="I625" s="230"/>
      <c r="J625" s="43"/>
      <c r="K625" s="43"/>
      <c r="L625" s="47"/>
      <c r="M625" s="231"/>
      <c r="N625" s="232"/>
      <c r="O625" s="87"/>
      <c r="P625" s="87"/>
      <c r="Q625" s="87"/>
      <c r="R625" s="87"/>
      <c r="S625" s="87"/>
      <c r="T625" s="88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T625" s="20" t="s">
        <v>166</v>
      </c>
      <c r="AU625" s="20" t="s">
        <v>84</v>
      </c>
    </row>
    <row r="626" s="2" customFormat="1" ht="16.5" customHeight="1">
      <c r="A626" s="41"/>
      <c r="B626" s="42"/>
      <c r="C626" s="215" t="s">
        <v>603</v>
      </c>
      <c r="D626" s="215" t="s">
        <v>156</v>
      </c>
      <c r="E626" s="216" t="s">
        <v>812</v>
      </c>
      <c r="F626" s="217" t="s">
        <v>813</v>
      </c>
      <c r="G626" s="218" t="s">
        <v>773</v>
      </c>
      <c r="H626" s="219">
        <v>1</v>
      </c>
      <c r="I626" s="220"/>
      <c r="J626" s="221">
        <f>ROUND(I626*H626,2)</f>
        <v>0</v>
      </c>
      <c r="K626" s="217" t="s">
        <v>160</v>
      </c>
      <c r="L626" s="47"/>
      <c r="M626" s="222" t="s">
        <v>19</v>
      </c>
      <c r="N626" s="223" t="s">
        <v>46</v>
      </c>
      <c r="O626" s="87"/>
      <c r="P626" s="224">
        <f>O626*H626</f>
        <v>0</v>
      </c>
      <c r="Q626" s="224">
        <v>0</v>
      </c>
      <c r="R626" s="224">
        <f>Q626*H626</f>
        <v>0</v>
      </c>
      <c r="S626" s="224">
        <v>0</v>
      </c>
      <c r="T626" s="225">
        <f>S626*H626</f>
        <v>0</v>
      </c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R626" s="226" t="s">
        <v>774</v>
      </c>
      <c r="AT626" s="226" t="s">
        <v>156</v>
      </c>
      <c r="AU626" s="226" t="s">
        <v>84</v>
      </c>
      <c r="AY626" s="20" t="s">
        <v>152</v>
      </c>
      <c r="BE626" s="227">
        <f>IF(N626="základní",J626,0)</f>
        <v>0</v>
      </c>
      <c r="BF626" s="227">
        <f>IF(N626="snížená",J626,0)</f>
        <v>0</v>
      </c>
      <c r="BG626" s="227">
        <f>IF(N626="zákl. přenesená",J626,0)</f>
        <v>0</v>
      </c>
      <c r="BH626" s="227">
        <f>IF(N626="sníž. přenesená",J626,0)</f>
        <v>0</v>
      </c>
      <c r="BI626" s="227">
        <f>IF(N626="nulová",J626,0)</f>
        <v>0</v>
      </c>
      <c r="BJ626" s="20" t="s">
        <v>82</v>
      </c>
      <c r="BK626" s="227">
        <f>ROUND(I626*H626,2)</f>
        <v>0</v>
      </c>
      <c r="BL626" s="20" t="s">
        <v>774</v>
      </c>
      <c r="BM626" s="226" t="s">
        <v>1251</v>
      </c>
    </row>
    <row r="627" s="2" customFormat="1">
      <c r="A627" s="41"/>
      <c r="B627" s="42"/>
      <c r="C627" s="43"/>
      <c r="D627" s="228" t="s">
        <v>164</v>
      </c>
      <c r="E627" s="43"/>
      <c r="F627" s="229" t="s">
        <v>813</v>
      </c>
      <c r="G627" s="43"/>
      <c r="H627" s="43"/>
      <c r="I627" s="230"/>
      <c r="J627" s="43"/>
      <c r="K627" s="43"/>
      <c r="L627" s="47"/>
      <c r="M627" s="231"/>
      <c r="N627" s="232"/>
      <c r="O627" s="87"/>
      <c r="P627" s="87"/>
      <c r="Q627" s="87"/>
      <c r="R627" s="87"/>
      <c r="S627" s="87"/>
      <c r="T627" s="88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T627" s="20" t="s">
        <v>164</v>
      </c>
      <c r="AU627" s="20" t="s">
        <v>84</v>
      </c>
    </row>
    <row r="628" s="2" customFormat="1">
      <c r="A628" s="41"/>
      <c r="B628" s="42"/>
      <c r="C628" s="43"/>
      <c r="D628" s="233" t="s">
        <v>166</v>
      </c>
      <c r="E628" s="43"/>
      <c r="F628" s="234" t="s">
        <v>815</v>
      </c>
      <c r="G628" s="43"/>
      <c r="H628" s="43"/>
      <c r="I628" s="230"/>
      <c r="J628" s="43"/>
      <c r="K628" s="43"/>
      <c r="L628" s="47"/>
      <c r="M628" s="231"/>
      <c r="N628" s="232"/>
      <c r="O628" s="87"/>
      <c r="P628" s="87"/>
      <c r="Q628" s="87"/>
      <c r="R628" s="87"/>
      <c r="S628" s="87"/>
      <c r="T628" s="88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T628" s="20" t="s">
        <v>166</v>
      </c>
      <c r="AU628" s="20" t="s">
        <v>84</v>
      </c>
    </row>
    <row r="629" s="12" customFormat="1" ht="22.8" customHeight="1">
      <c r="A629" s="12"/>
      <c r="B629" s="199"/>
      <c r="C629" s="200"/>
      <c r="D629" s="201" t="s">
        <v>74</v>
      </c>
      <c r="E629" s="213" t="s">
        <v>816</v>
      </c>
      <c r="F629" s="213" t="s">
        <v>817</v>
      </c>
      <c r="G629" s="200"/>
      <c r="H629" s="200"/>
      <c r="I629" s="203"/>
      <c r="J629" s="214">
        <f>BK629</f>
        <v>0</v>
      </c>
      <c r="K629" s="200"/>
      <c r="L629" s="205"/>
      <c r="M629" s="206"/>
      <c r="N629" s="207"/>
      <c r="O629" s="207"/>
      <c r="P629" s="208">
        <f>SUM(P630:P632)</f>
        <v>0</v>
      </c>
      <c r="Q629" s="207"/>
      <c r="R629" s="208">
        <f>SUM(R630:R632)</f>
        <v>0</v>
      </c>
      <c r="S629" s="207"/>
      <c r="T629" s="209">
        <f>SUM(T630:T632)</f>
        <v>0</v>
      </c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R629" s="210" t="s">
        <v>187</v>
      </c>
      <c r="AT629" s="211" t="s">
        <v>74</v>
      </c>
      <c r="AU629" s="211" t="s">
        <v>82</v>
      </c>
      <c r="AY629" s="210" t="s">
        <v>152</v>
      </c>
      <c r="BK629" s="212">
        <f>SUM(BK630:BK632)</f>
        <v>0</v>
      </c>
    </row>
    <row r="630" s="2" customFormat="1" ht="16.5" customHeight="1">
      <c r="A630" s="41"/>
      <c r="B630" s="42"/>
      <c r="C630" s="215" t="s">
        <v>606</v>
      </c>
      <c r="D630" s="215" t="s">
        <v>156</v>
      </c>
      <c r="E630" s="216" t="s">
        <v>819</v>
      </c>
      <c r="F630" s="217" t="s">
        <v>820</v>
      </c>
      <c r="G630" s="218" t="s">
        <v>773</v>
      </c>
      <c r="H630" s="219">
        <v>1</v>
      </c>
      <c r="I630" s="220"/>
      <c r="J630" s="221">
        <f>ROUND(I630*H630,2)</f>
        <v>0</v>
      </c>
      <c r="K630" s="217" t="s">
        <v>160</v>
      </c>
      <c r="L630" s="47"/>
      <c r="M630" s="222" t="s">
        <v>19</v>
      </c>
      <c r="N630" s="223" t="s">
        <v>46</v>
      </c>
      <c r="O630" s="87"/>
      <c r="P630" s="224">
        <f>O630*H630</f>
        <v>0</v>
      </c>
      <c r="Q630" s="224">
        <v>0</v>
      </c>
      <c r="R630" s="224">
        <f>Q630*H630</f>
        <v>0</v>
      </c>
      <c r="S630" s="224">
        <v>0</v>
      </c>
      <c r="T630" s="225">
        <f>S630*H630</f>
        <v>0</v>
      </c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R630" s="226" t="s">
        <v>774</v>
      </c>
      <c r="AT630" s="226" t="s">
        <v>156</v>
      </c>
      <c r="AU630" s="226" t="s">
        <v>84</v>
      </c>
      <c r="AY630" s="20" t="s">
        <v>152</v>
      </c>
      <c r="BE630" s="227">
        <f>IF(N630="základní",J630,0)</f>
        <v>0</v>
      </c>
      <c r="BF630" s="227">
        <f>IF(N630="snížená",J630,0)</f>
        <v>0</v>
      </c>
      <c r="BG630" s="227">
        <f>IF(N630="zákl. přenesená",J630,0)</f>
        <v>0</v>
      </c>
      <c r="BH630" s="227">
        <f>IF(N630="sníž. přenesená",J630,0)</f>
        <v>0</v>
      </c>
      <c r="BI630" s="227">
        <f>IF(N630="nulová",J630,0)</f>
        <v>0</v>
      </c>
      <c r="BJ630" s="20" t="s">
        <v>82</v>
      </c>
      <c r="BK630" s="227">
        <f>ROUND(I630*H630,2)</f>
        <v>0</v>
      </c>
      <c r="BL630" s="20" t="s">
        <v>774</v>
      </c>
      <c r="BM630" s="226" t="s">
        <v>1252</v>
      </c>
    </row>
    <row r="631" s="2" customFormat="1">
      <c r="A631" s="41"/>
      <c r="B631" s="42"/>
      <c r="C631" s="43"/>
      <c r="D631" s="228" t="s">
        <v>164</v>
      </c>
      <c r="E631" s="43"/>
      <c r="F631" s="229" t="s">
        <v>820</v>
      </c>
      <c r="G631" s="43"/>
      <c r="H631" s="43"/>
      <c r="I631" s="230"/>
      <c r="J631" s="43"/>
      <c r="K631" s="43"/>
      <c r="L631" s="47"/>
      <c r="M631" s="231"/>
      <c r="N631" s="232"/>
      <c r="O631" s="87"/>
      <c r="P631" s="87"/>
      <c r="Q631" s="87"/>
      <c r="R631" s="87"/>
      <c r="S631" s="87"/>
      <c r="T631" s="88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T631" s="20" t="s">
        <v>164</v>
      </c>
      <c r="AU631" s="20" t="s">
        <v>84</v>
      </c>
    </row>
    <row r="632" s="2" customFormat="1">
      <c r="A632" s="41"/>
      <c r="B632" s="42"/>
      <c r="C632" s="43"/>
      <c r="D632" s="233" t="s">
        <v>166</v>
      </c>
      <c r="E632" s="43"/>
      <c r="F632" s="234" t="s">
        <v>822</v>
      </c>
      <c r="G632" s="43"/>
      <c r="H632" s="43"/>
      <c r="I632" s="230"/>
      <c r="J632" s="43"/>
      <c r="K632" s="43"/>
      <c r="L632" s="47"/>
      <c r="M632" s="231"/>
      <c r="N632" s="232"/>
      <c r="O632" s="87"/>
      <c r="P632" s="87"/>
      <c r="Q632" s="87"/>
      <c r="R632" s="87"/>
      <c r="S632" s="87"/>
      <c r="T632" s="88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T632" s="20" t="s">
        <v>166</v>
      </c>
      <c r="AU632" s="20" t="s">
        <v>84</v>
      </c>
    </row>
    <row r="633" s="12" customFormat="1" ht="22.8" customHeight="1">
      <c r="A633" s="12"/>
      <c r="B633" s="199"/>
      <c r="C633" s="200"/>
      <c r="D633" s="201" t="s">
        <v>74</v>
      </c>
      <c r="E633" s="213" t="s">
        <v>828</v>
      </c>
      <c r="F633" s="213" t="s">
        <v>829</v>
      </c>
      <c r="G633" s="200"/>
      <c r="H633" s="200"/>
      <c r="I633" s="203"/>
      <c r="J633" s="214">
        <f>BK633</f>
        <v>0</v>
      </c>
      <c r="K633" s="200"/>
      <c r="L633" s="205"/>
      <c r="M633" s="206"/>
      <c r="N633" s="207"/>
      <c r="O633" s="207"/>
      <c r="P633" s="208">
        <f>SUM(P634:P636)</f>
        <v>0</v>
      </c>
      <c r="Q633" s="207"/>
      <c r="R633" s="208">
        <f>SUM(R634:R636)</f>
        <v>0</v>
      </c>
      <c r="S633" s="207"/>
      <c r="T633" s="209">
        <f>SUM(T634:T636)</f>
        <v>0</v>
      </c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R633" s="210" t="s">
        <v>187</v>
      </c>
      <c r="AT633" s="211" t="s">
        <v>74</v>
      </c>
      <c r="AU633" s="211" t="s">
        <v>82</v>
      </c>
      <c r="AY633" s="210" t="s">
        <v>152</v>
      </c>
      <c r="BK633" s="212">
        <f>SUM(BK634:BK636)</f>
        <v>0</v>
      </c>
    </row>
    <row r="634" s="2" customFormat="1" ht="16.5" customHeight="1">
      <c r="A634" s="41"/>
      <c r="B634" s="42"/>
      <c r="C634" s="215" t="s">
        <v>611</v>
      </c>
      <c r="D634" s="215" t="s">
        <v>156</v>
      </c>
      <c r="E634" s="216" t="s">
        <v>830</v>
      </c>
      <c r="F634" s="217" t="s">
        <v>829</v>
      </c>
      <c r="G634" s="218" t="s">
        <v>773</v>
      </c>
      <c r="H634" s="219">
        <v>1</v>
      </c>
      <c r="I634" s="220"/>
      <c r="J634" s="221">
        <f>ROUND(I634*H634,2)</f>
        <v>0</v>
      </c>
      <c r="K634" s="217" t="s">
        <v>160</v>
      </c>
      <c r="L634" s="47"/>
      <c r="M634" s="222" t="s">
        <v>19</v>
      </c>
      <c r="N634" s="223" t="s">
        <v>46</v>
      </c>
      <c r="O634" s="87"/>
      <c r="P634" s="224">
        <f>O634*H634</f>
        <v>0</v>
      </c>
      <c r="Q634" s="224">
        <v>0</v>
      </c>
      <c r="R634" s="224">
        <f>Q634*H634</f>
        <v>0</v>
      </c>
      <c r="S634" s="224">
        <v>0</v>
      </c>
      <c r="T634" s="225">
        <f>S634*H634</f>
        <v>0</v>
      </c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R634" s="226" t="s">
        <v>774</v>
      </c>
      <c r="AT634" s="226" t="s">
        <v>156</v>
      </c>
      <c r="AU634" s="226" t="s">
        <v>84</v>
      </c>
      <c r="AY634" s="20" t="s">
        <v>152</v>
      </c>
      <c r="BE634" s="227">
        <f>IF(N634="základní",J634,0)</f>
        <v>0</v>
      </c>
      <c r="BF634" s="227">
        <f>IF(N634="snížená",J634,0)</f>
        <v>0</v>
      </c>
      <c r="BG634" s="227">
        <f>IF(N634="zákl. přenesená",J634,0)</f>
        <v>0</v>
      </c>
      <c r="BH634" s="227">
        <f>IF(N634="sníž. přenesená",J634,0)</f>
        <v>0</v>
      </c>
      <c r="BI634" s="227">
        <f>IF(N634="nulová",J634,0)</f>
        <v>0</v>
      </c>
      <c r="BJ634" s="20" t="s">
        <v>82</v>
      </c>
      <c r="BK634" s="227">
        <f>ROUND(I634*H634,2)</f>
        <v>0</v>
      </c>
      <c r="BL634" s="20" t="s">
        <v>774</v>
      </c>
      <c r="BM634" s="226" t="s">
        <v>1253</v>
      </c>
    </row>
    <row r="635" s="2" customFormat="1">
      <c r="A635" s="41"/>
      <c r="B635" s="42"/>
      <c r="C635" s="43"/>
      <c r="D635" s="228" t="s">
        <v>164</v>
      </c>
      <c r="E635" s="43"/>
      <c r="F635" s="229" t="s">
        <v>829</v>
      </c>
      <c r="G635" s="43"/>
      <c r="H635" s="43"/>
      <c r="I635" s="230"/>
      <c r="J635" s="43"/>
      <c r="K635" s="43"/>
      <c r="L635" s="47"/>
      <c r="M635" s="231"/>
      <c r="N635" s="232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164</v>
      </c>
      <c r="AU635" s="20" t="s">
        <v>84</v>
      </c>
    </row>
    <row r="636" s="2" customFormat="1">
      <c r="A636" s="41"/>
      <c r="B636" s="42"/>
      <c r="C636" s="43"/>
      <c r="D636" s="233" t="s">
        <v>166</v>
      </c>
      <c r="E636" s="43"/>
      <c r="F636" s="234" t="s">
        <v>832</v>
      </c>
      <c r="G636" s="43"/>
      <c r="H636" s="43"/>
      <c r="I636" s="230"/>
      <c r="J636" s="43"/>
      <c r="K636" s="43"/>
      <c r="L636" s="47"/>
      <c r="M636" s="289"/>
      <c r="N636" s="290"/>
      <c r="O636" s="291"/>
      <c r="P636" s="291"/>
      <c r="Q636" s="291"/>
      <c r="R636" s="291"/>
      <c r="S636" s="291"/>
      <c r="T636" s="292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T636" s="20" t="s">
        <v>166</v>
      </c>
      <c r="AU636" s="20" t="s">
        <v>84</v>
      </c>
    </row>
    <row r="637" s="2" customFormat="1" ht="6.96" customHeight="1">
      <c r="A637" s="41"/>
      <c r="B637" s="62"/>
      <c r="C637" s="63"/>
      <c r="D637" s="63"/>
      <c r="E637" s="63"/>
      <c r="F637" s="63"/>
      <c r="G637" s="63"/>
      <c r="H637" s="63"/>
      <c r="I637" s="63"/>
      <c r="J637" s="63"/>
      <c r="K637" s="63"/>
      <c r="L637" s="47"/>
      <c r="M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</row>
  </sheetData>
  <sheetProtection sheet="1" autoFilter="0" formatColumns="0" formatRows="0" objects="1" scenarios="1" spinCount="100000" saltValue="vnYpmQXY7iMJe8QNppM/3oH5i+os2/UotWnuJTP1MgcTkwdotjWnoU7etY10V3f9Sp1ghg+H3BQ9voaG0vPrLQ==" hashValue="9gsCbNZcRufLQZ7oBUPhEfglZaAPutPflh3IrbKWuNAmTQXGRprC44f7MzTExQD3B916rndg/pX5GygbX2d3+Q==" algorithmName="SHA-512" password="C71F"/>
  <autoFilter ref="C102:K63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1:H91"/>
    <mergeCell ref="E93:H93"/>
    <mergeCell ref="E95:H95"/>
    <mergeCell ref="L2:V2"/>
  </mergeCells>
  <hyperlinks>
    <hyperlink ref="F109" r:id="rId1" display="https://podminky.urs.cz/item/CS_URS_2024_01/810391811"/>
    <hyperlink ref="F119" r:id="rId2" display="https://podminky.urs.cz/item/CS_URS_2024_01/890211851"/>
    <hyperlink ref="F125" r:id="rId3" display="https://podminky.urs.cz/item/CS_URS_2024_01/997221561"/>
    <hyperlink ref="F128" r:id="rId4" display="https://podminky.urs.cz/item/CS_URS_2024_01/997221569"/>
    <hyperlink ref="F132" r:id="rId5" display="https://podminky.urs.cz/item/CS_URS_2024_01/997221861"/>
    <hyperlink ref="F136" r:id="rId6" display="https://podminky.urs.cz/item/CS_URS_2024_01/113107342"/>
    <hyperlink ref="F160" r:id="rId7" display="https://podminky.urs.cz/item/CS_URS_2024_01/919735112"/>
    <hyperlink ref="F184" r:id="rId8" display="https://podminky.urs.cz/item/CS_URS_2024_01/997221561"/>
    <hyperlink ref="F187" r:id="rId9" display="https://podminky.urs.cz/item/CS_URS_2024_01/997221569"/>
    <hyperlink ref="F191" r:id="rId10" display="https://podminky.urs.cz/item/CS_URS_2024_01/997221875"/>
    <hyperlink ref="F195" r:id="rId11" display="https://podminky.urs.cz/item/CS_URS_2024_01/132251103"/>
    <hyperlink ref="F210" r:id="rId12" display="https://podminky.urs.cz/item/CS_URS_2024_01/132251253"/>
    <hyperlink ref="F220" r:id="rId13" display="https://podminky.urs.cz/item/CS_URS_2024_01/139001101"/>
    <hyperlink ref="F225" r:id="rId14" display="https://podminky.urs.cz/item/CS_URS_2024_01/162351104"/>
    <hyperlink ref="F231" r:id="rId15" display="https://podminky.urs.cz/item/CS_URS_2024_01/162751119"/>
    <hyperlink ref="F238" r:id="rId16" display="https://podminky.urs.cz/item/CS_URS_2024_01/171201231"/>
    <hyperlink ref="F244" r:id="rId17" display="https://podminky.urs.cz/item/CS_URS_2024_01/171251201"/>
    <hyperlink ref="F250" r:id="rId18" display="https://podminky.urs.cz/item/CS_URS_2024_01/174151101"/>
    <hyperlink ref="F279" r:id="rId19" display="https://podminky.urs.cz/item/CS_URS_2024_01/175151101"/>
    <hyperlink ref="F306" r:id="rId20" display="https://podminky.urs.cz/item/CS_URS_2024_01/359901211"/>
    <hyperlink ref="F330" r:id="rId21" display="https://podminky.urs.cz/item/CS_URS_2024_01/451573111"/>
    <hyperlink ref="F354" r:id="rId22" display="https://podminky.urs.cz/item/CS_URS_2024_01/892312121"/>
    <hyperlink ref="F370" r:id="rId23" display="https://podminky.urs.cz/item/CS_URS_2024_01/892372121"/>
    <hyperlink ref="F381" r:id="rId24" display="https://podminky.urs.cz/item/CS_URS_2024_01/899101211"/>
    <hyperlink ref="F391" r:id="rId25" display="https://podminky.urs.cz/item/CS_URS_2024_01/871310330"/>
    <hyperlink ref="F398" r:id="rId26" display="https://podminky.urs.cz/item/CS_URS_2024_01/871360330"/>
    <hyperlink ref="F409" r:id="rId27" display="https://podminky.urs.cz/item/CS_URS_2024_01/871370330"/>
    <hyperlink ref="F418" r:id="rId28" display="https://podminky.urs.cz/item/CS_URS_2024_01/877360320"/>
    <hyperlink ref="F435" r:id="rId29" display="https://podminky.urs.cz/item/CS_URS_2024_01/877370320"/>
    <hyperlink ref="F443" r:id="rId30" display="https://podminky.urs.cz/item/CS_URS_2024_01/899722112"/>
    <hyperlink ref="F467" r:id="rId31" display="https://podminky.urs.cz/item/CS_URS_2024_01/452311131"/>
    <hyperlink ref="F473" r:id="rId32" display="https://podminky.urs.cz/item/CS_URS_2024_01/452386111"/>
    <hyperlink ref="F479" r:id="rId33" display="https://podminky.urs.cz/item/CS_URS_2024_01/894211111"/>
    <hyperlink ref="F485" r:id="rId34" display="https://podminky.urs.cz/item/CS_URS_2024_01/899101113"/>
    <hyperlink ref="F494" r:id="rId35" display="https://podminky.urs.cz/item/CS_URS_2024_01/894812321"/>
    <hyperlink ref="F500" r:id="rId36" display="https://podminky.urs.cz/item/CS_URS_2024_01/894812326"/>
    <hyperlink ref="F508" r:id="rId37" display="https://podminky.urs.cz/item/CS_URS_2024_01/894812331"/>
    <hyperlink ref="F516" r:id="rId38" display="https://podminky.urs.cz/item/CS_URS_2024_01/894812339"/>
    <hyperlink ref="F524" r:id="rId39" display="https://podminky.urs.cz/item/CS_URS_2024_01/894812376"/>
    <hyperlink ref="F548" r:id="rId40" display="https://podminky.urs.cz/item/CS_URS_2024_01/895941301"/>
    <hyperlink ref="F560" r:id="rId41" display="https://podminky.urs.cz/item/CS_URS_2024_01/895941312"/>
    <hyperlink ref="F572" r:id="rId42" display="https://podminky.urs.cz/item/CS_URS_2024_01/895941321"/>
    <hyperlink ref="F584" r:id="rId43" display="https://podminky.urs.cz/item/CS_URS_2024_01/899204112"/>
    <hyperlink ref="F597" r:id="rId44" display="https://podminky.urs.cz/item/CS_URS_2024_01/998276101"/>
    <hyperlink ref="F600" r:id="rId45" display="https://podminky.urs.cz/item/CS_URS_2024_01/998276124"/>
    <hyperlink ref="F605" r:id="rId46" display="https://podminky.urs.cz/item/CS_URS_2024_01/011514000"/>
    <hyperlink ref="F609" r:id="rId47" display="https://podminky.urs.cz/item/CS_URS_2024_01/013244000"/>
    <hyperlink ref="F612" r:id="rId48" display="https://podminky.urs.cz/item/CS_URS_2024_01/013254000"/>
    <hyperlink ref="F615" r:id="rId49" display="https://podminky.urs.cz/item/CS_URS_2024_01/013274000"/>
    <hyperlink ref="F619" r:id="rId50" display="https://podminky.urs.cz/item/CS_URS_2024_01/030001000"/>
    <hyperlink ref="F622" r:id="rId51" display="https://podminky.urs.cz/item/CS_URS_2024_01/034303000"/>
    <hyperlink ref="F625" r:id="rId52" display="https://podminky.urs.cz/item/CS_URS_2024_01/034503000"/>
    <hyperlink ref="F628" r:id="rId53" display="https://podminky.urs.cz/item/CS_URS_2024_01/034603000"/>
    <hyperlink ref="F632" r:id="rId54" display="https://podminky.urs.cz/item/CS_URS_2024_01/041103000"/>
    <hyperlink ref="F636" r:id="rId55" display="https://podminky.urs.cz/item/CS_URS_2024_01/07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95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84</v>
      </c>
    </row>
    <row r="4" s="1" customFormat="1" ht="24.96" customHeight="1">
      <c r="B4" s="23"/>
      <c r="D4" s="143" t="s">
        <v>96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Tuchlovice, oprava místních komunikací - lokalita JIH</v>
      </c>
      <c r="F7" s="145"/>
      <c r="G7" s="145"/>
      <c r="H7" s="145"/>
      <c r="L7" s="23"/>
    </row>
    <row r="8" s="1" customFormat="1" ht="12" customHeight="1">
      <c r="B8" s="23"/>
      <c r="D8" s="145" t="s">
        <v>97</v>
      </c>
      <c r="L8" s="23"/>
    </row>
    <row r="9" s="2" customFormat="1" ht="16.5" customHeight="1">
      <c r="A9" s="41"/>
      <c r="B9" s="47"/>
      <c r="C9" s="41"/>
      <c r="D9" s="41"/>
      <c r="E9" s="146" t="s">
        <v>98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99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1254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16. 3. 2024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27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28</v>
      </c>
      <c r="F17" s="41"/>
      <c r="G17" s="41"/>
      <c r="H17" s="41"/>
      <c r="I17" s="145" t="s">
        <v>29</v>
      </c>
      <c r="J17" s="136" t="s">
        <v>30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31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29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33</v>
      </c>
      <c r="E22" s="41"/>
      <c r="F22" s="41"/>
      <c r="G22" s="41"/>
      <c r="H22" s="41"/>
      <c r="I22" s="145" t="s">
        <v>26</v>
      </c>
      <c r="J22" s="136" t="s">
        <v>34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5" t="s">
        <v>29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37</v>
      </c>
      <c r="E25" s="41"/>
      <c r="F25" s="41"/>
      <c r="G25" s="41"/>
      <c r="H25" s="41"/>
      <c r="I25" s="145" t="s">
        <v>26</v>
      </c>
      <c r="J25" s="136" t="str">
        <f>IF('Rekapitulace stavby'!AN19="","",'Rekapitulace stavby'!AN19)</f>
        <v/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tr">
        <f>IF('Rekapitulace stavby'!E20="","",'Rekapitulace stavby'!E20)</f>
        <v xml:space="preserve"> </v>
      </c>
      <c r="F26" s="41"/>
      <c r="G26" s="41"/>
      <c r="H26" s="41"/>
      <c r="I26" s="145" t="s">
        <v>29</v>
      </c>
      <c r="J26" s="136" t="str">
        <f>IF('Rekapitulace stavby'!AN20="","",'Rekapitulace stavby'!AN20)</f>
        <v/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39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41</v>
      </c>
      <c r="E32" s="41"/>
      <c r="F32" s="41"/>
      <c r="G32" s="41"/>
      <c r="H32" s="41"/>
      <c r="I32" s="41"/>
      <c r="J32" s="156">
        <f>ROUND(J92,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43</v>
      </c>
      <c r="G34" s="41"/>
      <c r="H34" s="41"/>
      <c r="I34" s="157" t="s">
        <v>42</v>
      </c>
      <c r="J34" s="157" t="s">
        <v>44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45</v>
      </c>
      <c r="E35" s="145" t="s">
        <v>46</v>
      </c>
      <c r="F35" s="159">
        <f>ROUND((SUM(BE92:BE379)),  2)</f>
        <v>0</v>
      </c>
      <c r="G35" s="41"/>
      <c r="H35" s="41"/>
      <c r="I35" s="160">
        <v>0.20999999999999999</v>
      </c>
      <c r="J35" s="159">
        <f>ROUND(((SUM(BE92:BE379))*I35),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47</v>
      </c>
      <c r="F36" s="159">
        <f>ROUND((SUM(BF92:BF379)),  2)</f>
        <v>0</v>
      </c>
      <c r="G36" s="41"/>
      <c r="H36" s="41"/>
      <c r="I36" s="160">
        <v>0.12</v>
      </c>
      <c r="J36" s="159">
        <f>ROUND(((SUM(BF92:BF379))*I36),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48</v>
      </c>
      <c r="F37" s="159">
        <f>ROUND((SUM(BG92:BG379)),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49</v>
      </c>
      <c r="F38" s="159">
        <f>ROUND((SUM(BH92:BH379)),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50</v>
      </c>
      <c r="F39" s="159">
        <f>ROUND((SUM(BI92:BI379)),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51</v>
      </c>
      <c r="E41" s="163"/>
      <c r="F41" s="163"/>
      <c r="G41" s="164" t="s">
        <v>52</v>
      </c>
      <c r="H41" s="165" t="s">
        <v>53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101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Tuchlovice, oprava místních komunikací - lokalita JIH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97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2" t="s">
        <v>98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99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104.3 - Veřejně osvětlení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>Tuchlovice</v>
      </c>
      <c r="G56" s="43"/>
      <c r="H56" s="43"/>
      <c r="I56" s="35" t="s">
        <v>23</v>
      </c>
      <c r="J56" s="75" t="str">
        <f>IF(J14="","",J14)</f>
        <v>16. 3. 2024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5.15" customHeight="1">
      <c r="A58" s="41"/>
      <c r="B58" s="42"/>
      <c r="C58" s="35" t="s">
        <v>25</v>
      </c>
      <c r="D58" s="43"/>
      <c r="E58" s="43"/>
      <c r="F58" s="30" t="str">
        <f>E17</f>
        <v>Obecní úřad Tuchlovice</v>
      </c>
      <c r="G58" s="43"/>
      <c r="H58" s="43"/>
      <c r="I58" s="35" t="s">
        <v>33</v>
      </c>
      <c r="J58" s="39" t="str">
        <f>E23</f>
        <v>PFPPROJEKT s.r.o.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31</v>
      </c>
      <c r="D59" s="43"/>
      <c r="E59" s="43"/>
      <c r="F59" s="30" t="str">
        <f>IF(E20="","",E20)</f>
        <v>Vyplň údaj</v>
      </c>
      <c r="G59" s="43"/>
      <c r="H59" s="43"/>
      <c r="I59" s="35" t="s">
        <v>37</v>
      </c>
      <c r="J59" s="39" t="str">
        <f>E26</f>
        <v xml:space="preserve"> 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102</v>
      </c>
      <c r="D61" s="174"/>
      <c r="E61" s="174"/>
      <c r="F61" s="174"/>
      <c r="G61" s="174"/>
      <c r="H61" s="174"/>
      <c r="I61" s="174"/>
      <c r="J61" s="175" t="s">
        <v>103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73</v>
      </c>
      <c r="D63" s="43"/>
      <c r="E63" s="43"/>
      <c r="F63" s="43"/>
      <c r="G63" s="43"/>
      <c r="H63" s="43"/>
      <c r="I63" s="43"/>
      <c r="J63" s="105">
        <f>J92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104</v>
      </c>
    </row>
    <row r="64" s="9" customFormat="1" ht="24.96" customHeight="1">
      <c r="A64" s="9"/>
      <c r="B64" s="177"/>
      <c r="C64" s="178"/>
      <c r="D64" s="179" t="s">
        <v>129</v>
      </c>
      <c r="E64" s="180"/>
      <c r="F64" s="180"/>
      <c r="G64" s="180"/>
      <c r="H64" s="180"/>
      <c r="I64" s="180"/>
      <c r="J64" s="181">
        <f>J93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1255</v>
      </c>
      <c r="E65" s="185"/>
      <c r="F65" s="185"/>
      <c r="G65" s="185"/>
      <c r="H65" s="185"/>
      <c r="I65" s="185"/>
      <c r="J65" s="186">
        <f>J94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131</v>
      </c>
      <c r="E66" s="185"/>
      <c r="F66" s="185"/>
      <c r="G66" s="185"/>
      <c r="H66" s="185"/>
      <c r="I66" s="185"/>
      <c r="J66" s="186">
        <f>J237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7"/>
      <c r="C67" s="178"/>
      <c r="D67" s="179" t="s">
        <v>132</v>
      </c>
      <c r="E67" s="180"/>
      <c r="F67" s="180"/>
      <c r="G67" s="180"/>
      <c r="H67" s="180"/>
      <c r="I67" s="180"/>
      <c r="J67" s="181">
        <f>J358</f>
        <v>0</v>
      </c>
      <c r="K67" s="178"/>
      <c r="L67" s="18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83"/>
      <c r="C68" s="128"/>
      <c r="D68" s="184" t="s">
        <v>133</v>
      </c>
      <c r="E68" s="185"/>
      <c r="F68" s="185"/>
      <c r="G68" s="185"/>
      <c r="H68" s="185"/>
      <c r="I68" s="185"/>
      <c r="J68" s="186">
        <f>J359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3"/>
      <c r="C69" s="128"/>
      <c r="D69" s="184" t="s">
        <v>134</v>
      </c>
      <c r="E69" s="185"/>
      <c r="F69" s="185"/>
      <c r="G69" s="185"/>
      <c r="H69" s="185"/>
      <c r="I69" s="185"/>
      <c r="J69" s="186">
        <f>J372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135</v>
      </c>
      <c r="E70" s="185"/>
      <c r="F70" s="185"/>
      <c r="G70" s="185"/>
      <c r="H70" s="185"/>
      <c r="I70" s="185"/>
      <c r="J70" s="186">
        <f>J376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6" s="2" customFormat="1" ht="6.96" customHeight="1">
      <c r="A76" s="41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4.96" customHeight="1">
      <c r="A77" s="41"/>
      <c r="B77" s="42"/>
      <c r="C77" s="26" t="s">
        <v>137</v>
      </c>
      <c r="D77" s="43"/>
      <c r="E77" s="43"/>
      <c r="F77" s="43"/>
      <c r="G77" s="43"/>
      <c r="H77" s="43"/>
      <c r="I77" s="43"/>
      <c r="J77" s="43"/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16</v>
      </c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172" t="str">
        <f>E7</f>
        <v>Tuchlovice, oprava místních komunikací - lokalita JIH</v>
      </c>
      <c r="F80" s="35"/>
      <c r="G80" s="35"/>
      <c r="H80" s="35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1" customFormat="1" ht="12" customHeight="1">
      <c r="B81" s="24"/>
      <c r="C81" s="35" t="s">
        <v>97</v>
      </c>
      <c r="D81" s="25"/>
      <c r="E81" s="25"/>
      <c r="F81" s="25"/>
      <c r="G81" s="25"/>
      <c r="H81" s="25"/>
      <c r="I81" s="25"/>
      <c r="J81" s="25"/>
      <c r="K81" s="25"/>
      <c r="L81" s="23"/>
    </row>
    <row r="82" s="2" customFormat="1" ht="16.5" customHeight="1">
      <c r="A82" s="41"/>
      <c r="B82" s="42"/>
      <c r="C82" s="43"/>
      <c r="D82" s="43"/>
      <c r="E82" s="172" t="s">
        <v>98</v>
      </c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99</v>
      </c>
      <c r="D83" s="43"/>
      <c r="E83" s="43"/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72" t="str">
        <f>E11</f>
        <v>104.3 - Veřejně osvětlení</v>
      </c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21</v>
      </c>
      <c r="D86" s="43"/>
      <c r="E86" s="43"/>
      <c r="F86" s="30" t="str">
        <f>F14</f>
        <v>Tuchlovice</v>
      </c>
      <c r="G86" s="43"/>
      <c r="H86" s="43"/>
      <c r="I86" s="35" t="s">
        <v>23</v>
      </c>
      <c r="J86" s="75" t="str">
        <f>IF(J14="","",J14)</f>
        <v>16. 3. 2024</v>
      </c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25</v>
      </c>
      <c r="D88" s="43"/>
      <c r="E88" s="43"/>
      <c r="F88" s="30" t="str">
        <f>E17</f>
        <v>Obecní úřad Tuchlovice</v>
      </c>
      <c r="G88" s="43"/>
      <c r="H88" s="43"/>
      <c r="I88" s="35" t="s">
        <v>33</v>
      </c>
      <c r="J88" s="39" t="str">
        <f>E23</f>
        <v>PFPPROJEKT s.r.o.</v>
      </c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31</v>
      </c>
      <c r="D89" s="43"/>
      <c r="E89" s="43"/>
      <c r="F89" s="30" t="str">
        <f>IF(E20="","",E20)</f>
        <v>Vyplň údaj</v>
      </c>
      <c r="G89" s="43"/>
      <c r="H89" s="43"/>
      <c r="I89" s="35" t="s">
        <v>37</v>
      </c>
      <c r="J89" s="39" t="str">
        <f>E26</f>
        <v xml:space="preserve"> </v>
      </c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0.32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11" customFormat="1" ht="29.28" customHeight="1">
      <c r="A91" s="188"/>
      <c r="B91" s="189"/>
      <c r="C91" s="190" t="s">
        <v>138</v>
      </c>
      <c r="D91" s="191" t="s">
        <v>60</v>
      </c>
      <c r="E91" s="191" t="s">
        <v>56</v>
      </c>
      <c r="F91" s="191" t="s">
        <v>57</v>
      </c>
      <c r="G91" s="191" t="s">
        <v>139</v>
      </c>
      <c r="H91" s="191" t="s">
        <v>140</v>
      </c>
      <c r="I91" s="191" t="s">
        <v>141</v>
      </c>
      <c r="J91" s="191" t="s">
        <v>103</v>
      </c>
      <c r="K91" s="192" t="s">
        <v>142</v>
      </c>
      <c r="L91" s="193"/>
      <c r="M91" s="95" t="s">
        <v>19</v>
      </c>
      <c r="N91" s="96" t="s">
        <v>45</v>
      </c>
      <c r="O91" s="96" t="s">
        <v>143</v>
      </c>
      <c r="P91" s="96" t="s">
        <v>144</v>
      </c>
      <c r="Q91" s="96" t="s">
        <v>145</v>
      </c>
      <c r="R91" s="96" t="s">
        <v>146</v>
      </c>
      <c r="S91" s="96" t="s">
        <v>147</v>
      </c>
      <c r="T91" s="97" t="s">
        <v>148</v>
      </c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</row>
    <row r="92" s="2" customFormat="1" ht="22.8" customHeight="1">
      <c r="A92" s="41"/>
      <c r="B92" s="42"/>
      <c r="C92" s="102" t="s">
        <v>149</v>
      </c>
      <c r="D92" s="43"/>
      <c r="E92" s="43"/>
      <c r="F92" s="43"/>
      <c r="G92" s="43"/>
      <c r="H92" s="43"/>
      <c r="I92" s="43"/>
      <c r="J92" s="194">
        <f>BK92</f>
        <v>0</v>
      </c>
      <c r="K92" s="43"/>
      <c r="L92" s="47"/>
      <c r="M92" s="98"/>
      <c r="N92" s="195"/>
      <c r="O92" s="99"/>
      <c r="P92" s="196">
        <f>P93+P358</f>
        <v>0</v>
      </c>
      <c r="Q92" s="99"/>
      <c r="R92" s="196">
        <f>R93+R358</f>
        <v>1.3219844340000002</v>
      </c>
      <c r="S92" s="99"/>
      <c r="T92" s="197">
        <f>T93+T358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74</v>
      </c>
      <c r="AU92" s="20" t="s">
        <v>104</v>
      </c>
      <c r="BK92" s="198">
        <f>BK93+BK358</f>
        <v>0</v>
      </c>
    </row>
    <row r="93" s="12" customFormat="1" ht="25.92" customHeight="1">
      <c r="A93" s="12"/>
      <c r="B93" s="199"/>
      <c r="C93" s="200"/>
      <c r="D93" s="201" t="s">
        <v>74</v>
      </c>
      <c r="E93" s="202" t="s">
        <v>439</v>
      </c>
      <c r="F93" s="202" t="s">
        <v>733</v>
      </c>
      <c r="G93" s="200"/>
      <c r="H93" s="200"/>
      <c r="I93" s="203"/>
      <c r="J93" s="204">
        <f>BK93</f>
        <v>0</v>
      </c>
      <c r="K93" s="200"/>
      <c r="L93" s="205"/>
      <c r="M93" s="206"/>
      <c r="N93" s="207"/>
      <c r="O93" s="207"/>
      <c r="P93" s="208">
        <f>P94+P237</f>
        <v>0</v>
      </c>
      <c r="Q93" s="207"/>
      <c r="R93" s="208">
        <f>R94+R237</f>
        <v>1.3219844340000002</v>
      </c>
      <c r="S93" s="207"/>
      <c r="T93" s="209">
        <f>T94+T237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10" t="s">
        <v>162</v>
      </c>
      <c r="AT93" s="211" t="s">
        <v>74</v>
      </c>
      <c r="AU93" s="211" t="s">
        <v>75</v>
      </c>
      <c r="AY93" s="210" t="s">
        <v>152</v>
      </c>
      <c r="BK93" s="212">
        <f>BK94+BK237</f>
        <v>0</v>
      </c>
    </row>
    <row r="94" s="12" customFormat="1" ht="22.8" customHeight="1">
      <c r="A94" s="12"/>
      <c r="B94" s="199"/>
      <c r="C94" s="200"/>
      <c r="D94" s="201" t="s">
        <v>74</v>
      </c>
      <c r="E94" s="213" t="s">
        <v>1256</v>
      </c>
      <c r="F94" s="213" t="s">
        <v>1257</v>
      </c>
      <c r="G94" s="200"/>
      <c r="H94" s="200"/>
      <c r="I94" s="203"/>
      <c r="J94" s="214">
        <f>BK94</f>
        <v>0</v>
      </c>
      <c r="K94" s="200"/>
      <c r="L94" s="205"/>
      <c r="M94" s="206"/>
      <c r="N94" s="207"/>
      <c r="O94" s="207"/>
      <c r="P94" s="208">
        <f>SUM(P95:P236)</f>
        <v>0</v>
      </c>
      <c r="Q94" s="207"/>
      <c r="R94" s="208">
        <f>SUM(R95:R236)</f>
        <v>0.68367396000000002</v>
      </c>
      <c r="S94" s="207"/>
      <c r="T94" s="209">
        <f>SUM(T95:T236)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0" t="s">
        <v>162</v>
      </c>
      <c r="AT94" s="211" t="s">
        <v>74</v>
      </c>
      <c r="AU94" s="211" t="s">
        <v>82</v>
      </c>
      <c r="AY94" s="210" t="s">
        <v>152</v>
      </c>
      <c r="BK94" s="212">
        <f>SUM(BK95:BK236)</f>
        <v>0</v>
      </c>
    </row>
    <row r="95" s="2" customFormat="1" ht="21.75" customHeight="1">
      <c r="A95" s="41"/>
      <c r="B95" s="42"/>
      <c r="C95" s="215" t="s">
        <v>82</v>
      </c>
      <c r="D95" s="215" t="s">
        <v>156</v>
      </c>
      <c r="E95" s="216" t="s">
        <v>1258</v>
      </c>
      <c r="F95" s="217" t="s">
        <v>1259</v>
      </c>
      <c r="G95" s="218" t="s">
        <v>159</v>
      </c>
      <c r="H95" s="219">
        <v>0.62670000000000003</v>
      </c>
      <c r="I95" s="220"/>
      <c r="J95" s="221">
        <f>ROUND(I95*H95,2)</f>
        <v>0</v>
      </c>
      <c r="K95" s="217" t="s">
        <v>160</v>
      </c>
      <c r="L95" s="47"/>
      <c r="M95" s="222" t="s">
        <v>19</v>
      </c>
      <c r="N95" s="223" t="s">
        <v>46</v>
      </c>
      <c r="O95" s="87"/>
      <c r="P95" s="224">
        <f>O95*H95</f>
        <v>0</v>
      </c>
      <c r="Q95" s="224">
        <v>0</v>
      </c>
      <c r="R95" s="224">
        <f>Q95*H95</f>
        <v>0</v>
      </c>
      <c r="S95" s="224">
        <v>0</v>
      </c>
      <c r="T95" s="225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26" t="s">
        <v>580</v>
      </c>
      <c r="AT95" s="226" t="s">
        <v>156</v>
      </c>
      <c r="AU95" s="226" t="s">
        <v>84</v>
      </c>
      <c r="AY95" s="20" t="s">
        <v>152</v>
      </c>
      <c r="BE95" s="227">
        <f>IF(N95="základní",J95,0)</f>
        <v>0</v>
      </c>
      <c r="BF95" s="227">
        <f>IF(N95="snížená",J95,0)</f>
        <v>0</v>
      </c>
      <c r="BG95" s="227">
        <f>IF(N95="zákl. přenesená",J95,0)</f>
        <v>0</v>
      </c>
      <c r="BH95" s="227">
        <f>IF(N95="sníž. přenesená",J95,0)</f>
        <v>0</v>
      </c>
      <c r="BI95" s="227">
        <f>IF(N95="nulová",J95,0)</f>
        <v>0</v>
      </c>
      <c r="BJ95" s="20" t="s">
        <v>82</v>
      </c>
      <c r="BK95" s="227">
        <f>ROUND(I95*H95,2)</f>
        <v>0</v>
      </c>
      <c r="BL95" s="20" t="s">
        <v>580</v>
      </c>
      <c r="BM95" s="226" t="s">
        <v>1260</v>
      </c>
    </row>
    <row r="96" s="2" customFormat="1">
      <c r="A96" s="41"/>
      <c r="B96" s="42"/>
      <c r="C96" s="43"/>
      <c r="D96" s="228" t="s">
        <v>164</v>
      </c>
      <c r="E96" s="43"/>
      <c r="F96" s="229" t="s">
        <v>1261</v>
      </c>
      <c r="G96" s="43"/>
      <c r="H96" s="43"/>
      <c r="I96" s="230"/>
      <c r="J96" s="43"/>
      <c r="K96" s="43"/>
      <c r="L96" s="47"/>
      <c r="M96" s="231"/>
      <c r="N96" s="232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164</v>
      </c>
      <c r="AU96" s="20" t="s">
        <v>84</v>
      </c>
    </row>
    <row r="97" s="2" customFormat="1">
      <c r="A97" s="41"/>
      <c r="B97" s="42"/>
      <c r="C97" s="43"/>
      <c r="D97" s="233" t="s">
        <v>166</v>
      </c>
      <c r="E97" s="43"/>
      <c r="F97" s="234" t="s">
        <v>1262</v>
      </c>
      <c r="G97" s="43"/>
      <c r="H97" s="43"/>
      <c r="I97" s="230"/>
      <c r="J97" s="43"/>
      <c r="K97" s="43"/>
      <c r="L97" s="47"/>
      <c r="M97" s="231"/>
      <c r="N97" s="232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166</v>
      </c>
      <c r="AU97" s="20" t="s">
        <v>84</v>
      </c>
    </row>
    <row r="98" s="14" customFormat="1">
      <c r="A98" s="14"/>
      <c r="B98" s="246"/>
      <c r="C98" s="247"/>
      <c r="D98" s="228" t="s">
        <v>168</v>
      </c>
      <c r="E98" s="248" t="s">
        <v>19</v>
      </c>
      <c r="F98" s="249" t="s">
        <v>1263</v>
      </c>
      <c r="G98" s="247"/>
      <c r="H98" s="248" t="s">
        <v>19</v>
      </c>
      <c r="I98" s="250"/>
      <c r="J98" s="247"/>
      <c r="K98" s="247"/>
      <c r="L98" s="251"/>
      <c r="M98" s="252"/>
      <c r="N98" s="253"/>
      <c r="O98" s="253"/>
      <c r="P98" s="253"/>
      <c r="Q98" s="253"/>
      <c r="R98" s="253"/>
      <c r="S98" s="253"/>
      <c r="T98" s="25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5" t="s">
        <v>168</v>
      </c>
      <c r="AU98" s="255" t="s">
        <v>84</v>
      </c>
      <c r="AV98" s="14" t="s">
        <v>82</v>
      </c>
      <c r="AW98" s="14" t="s">
        <v>35</v>
      </c>
      <c r="AX98" s="14" t="s">
        <v>75</v>
      </c>
      <c r="AY98" s="255" t="s">
        <v>152</v>
      </c>
    </row>
    <row r="99" s="13" customFormat="1">
      <c r="A99" s="13"/>
      <c r="B99" s="235"/>
      <c r="C99" s="236"/>
      <c r="D99" s="228" t="s">
        <v>168</v>
      </c>
      <c r="E99" s="237" t="s">
        <v>19</v>
      </c>
      <c r="F99" s="238" t="s">
        <v>1264</v>
      </c>
      <c r="G99" s="236"/>
      <c r="H99" s="239">
        <v>0.62670000000000003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168</v>
      </c>
      <c r="AU99" s="245" t="s">
        <v>84</v>
      </c>
      <c r="AV99" s="13" t="s">
        <v>84</v>
      </c>
      <c r="AW99" s="13" t="s">
        <v>35</v>
      </c>
      <c r="AX99" s="13" t="s">
        <v>75</v>
      </c>
      <c r="AY99" s="245" t="s">
        <v>152</v>
      </c>
    </row>
    <row r="100" s="15" customFormat="1">
      <c r="A100" s="15"/>
      <c r="B100" s="256"/>
      <c r="C100" s="257"/>
      <c r="D100" s="228" t="s">
        <v>168</v>
      </c>
      <c r="E100" s="258" t="s">
        <v>19</v>
      </c>
      <c r="F100" s="259" t="s">
        <v>203</v>
      </c>
      <c r="G100" s="257"/>
      <c r="H100" s="260">
        <v>0.62670000000000003</v>
      </c>
      <c r="I100" s="261"/>
      <c r="J100" s="257"/>
      <c r="K100" s="257"/>
      <c r="L100" s="262"/>
      <c r="M100" s="263"/>
      <c r="N100" s="264"/>
      <c r="O100" s="264"/>
      <c r="P100" s="264"/>
      <c r="Q100" s="264"/>
      <c r="R100" s="264"/>
      <c r="S100" s="264"/>
      <c r="T100" s="26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66" t="s">
        <v>168</v>
      </c>
      <c r="AU100" s="266" t="s">
        <v>84</v>
      </c>
      <c r="AV100" s="15" t="s">
        <v>161</v>
      </c>
      <c r="AW100" s="15" t="s">
        <v>35</v>
      </c>
      <c r="AX100" s="15" t="s">
        <v>82</v>
      </c>
      <c r="AY100" s="266" t="s">
        <v>152</v>
      </c>
    </row>
    <row r="101" s="2" customFormat="1" ht="21.75" customHeight="1">
      <c r="A101" s="41"/>
      <c r="B101" s="42"/>
      <c r="C101" s="267" t="s">
        <v>84</v>
      </c>
      <c r="D101" s="267" t="s">
        <v>439</v>
      </c>
      <c r="E101" s="268" t="s">
        <v>1265</v>
      </c>
      <c r="F101" s="269" t="s">
        <v>1266</v>
      </c>
      <c r="G101" s="270" t="s">
        <v>453</v>
      </c>
      <c r="H101" s="271">
        <v>0.5</v>
      </c>
      <c r="I101" s="272"/>
      <c r="J101" s="273">
        <f>ROUND(I101*H101,2)</f>
        <v>0</v>
      </c>
      <c r="K101" s="269" t="s">
        <v>160</v>
      </c>
      <c r="L101" s="274"/>
      <c r="M101" s="275" t="s">
        <v>19</v>
      </c>
      <c r="N101" s="276" t="s">
        <v>46</v>
      </c>
      <c r="O101" s="87"/>
      <c r="P101" s="224">
        <f>O101*H101</f>
        <v>0</v>
      </c>
      <c r="Q101" s="224">
        <v>0.001</v>
      </c>
      <c r="R101" s="224">
        <f>Q101*H101</f>
        <v>0.00050000000000000001</v>
      </c>
      <c r="S101" s="224">
        <v>0</v>
      </c>
      <c r="T101" s="225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6" t="s">
        <v>667</v>
      </c>
      <c r="AT101" s="226" t="s">
        <v>439</v>
      </c>
      <c r="AU101" s="226" t="s">
        <v>84</v>
      </c>
      <c r="AY101" s="20" t="s">
        <v>152</v>
      </c>
      <c r="BE101" s="227">
        <f>IF(N101="základní",J101,0)</f>
        <v>0</v>
      </c>
      <c r="BF101" s="227">
        <f>IF(N101="snížená",J101,0)</f>
        <v>0</v>
      </c>
      <c r="BG101" s="227">
        <f>IF(N101="zákl. přenesená",J101,0)</f>
        <v>0</v>
      </c>
      <c r="BH101" s="227">
        <f>IF(N101="sníž. přenesená",J101,0)</f>
        <v>0</v>
      </c>
      <c r="BI101" s="227">
        <f>IF(N101="nulová",J101,0)</f>
        <v>0</v>
      </c>
      <c r="BJ101" s="20" t="s">
        <v>82</v>
      </c>
      <c r="BK101" s="227">
        <f>ROUND(I101*H101,2)</f>
        <v>0</v>
      </c>
      <c r="BL101" s="20" t="s">
        <v>667</v>
      </c>
      <c r="BM101" s="226" t="s">
        <v>1267</v>
      </c>
    </row>
    <row r="102" s="2" customFormat="1">
      <c r="A102" s="41"/>
      <c r="B102" s="42"/>
      <c r="C102" s="43"/>
      <c r="D102" s="228" t="s">
        <v>164</v>
      </c>
      <c r="E102" s="43"/>
      <c r="F102" s="229" t="s">
        <v>1266</v>
      </c>
      <c r="G102" s="43"/>
      <c r="H102" s="43"/>
      <c r="I102" s="230"/>
      <c r="J102" s="43"/>
      <c r="K102" s="43"/>
      <c r="L102" s="47"/>
      <c r="M102" s="231"/>
      <c r="N102" s="232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164</v>
      </c>
      <c r="AU102" s="20" t="s">
        <v>84</v>
      </c>
    </row>
    <row r="103" s="2" customFormat="1" ht="16.5" customHeight="1">
      <c r="A103" s="41"/>
      <c r="B103" s="42"/>
      <c r="C103" s="215" t="s">
        <v>162</v>
      </c>
      <c r="D103" s="215" t="s">
        <v>156</v>
      </c>
      <c r="E103" s="216" t="s">
        <v>1268</v>
      </c>
      <c r="F103" s="217" t="s">
        <v>1269</v>
      </c>
      <c r="G103" s="218" t="s">
        <v>159</v>
      </c>
      <c r="H103" s="219">
        <v>0.62670000000000003</v>
      </c>
      <c r="I103" s="220"/>
      <c r="J103" s="221">
        <f>ROUND(I103*H103,2)</f>
        <v>0</v>
      </c>
      <c r="K103" s="217" t="s">
        <v>160</v>
      </c>
      <c r="L103" s="47"/>
      <c r="M103" s="222" t="s">
        <v>19</v>
      </c>
      <c r="N103" s="223" t="s">
        <v>46</v>
      </c>
      <c r="O103" s="87"/>
      <c r="P103" s="224">
        <f>O103*H103</f>
        <v>0</v>
      </c>
      <c r="Q103" s="224">
        <v>0</v>
      </c>
      <c r="R103" s="224">
        <f>Q103*H103</f>
        <v>0</v>
      </c>
      <c r="S103" s="224">
        <v>0</v>
      </c>
      <c r="T103" s="225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6" t="s">
        <v>580</v>
      </c>
      <c r="AT103" s="226" t="s">
        <v>156</v>
      </c>
      <c r="AU103" s="226" t="s">
        <v>84</v>
      </c>
      <c r="AY103" s="20" t="s">
        <v>152</v>
      </c>
      <c r="BE103" s="227">
        <f>IF(N103="základní",J103,0)</f>
        <v>0</v>
      </c>
      <c r="BF103" s="227">
        <f>IF(N103="snížená",J103,0)</f>
        <v>0</v>
      </c>
      <c r="BG103" s="227">
        <f>IF(N103="zákl. přenesená",J103,0)</f>
        <v>0</v>
      </c>
      <c r="BH103" s="227">
        <f>IF(N103="sníž. přenesená",J103,0)</f>
        <v>0</v>
      </c>
      <c r="BI103" s="227">
        <f>IF(N103="nulová",J103,0)</f>
        <v>0</v>
      </c>
      <c r="BJ103" s="20" t="s">
        <v>82</v>
      </c>
      <c r="BK103" s="227">
        <f>ROUND(I103*H103,2)</f>
        <v>0</v>
      </c>
      <c r="BL103" s="20" t="s">
        <v>580</v>
      </c>
      <c r="BM103" s="226" t="s">
        <v>1270</v>
      </c>
    </row>
    <row r="104" s="2" customFormat="1">
      <c r="A104" s="41"/>
      <c r="B104" s="42"/>
      <c r="C104" s="43"/>
      <c r="D104" s="228" t="s">
        <v>164</v>
      </c>
      <c r="E104" s="43"/>
      <c r="F104" s="229" t="s">
        <v>1271</v>
      </c>
      <c r="G104" s="43"/>
      <c r="H104" s="43"/>
      <c r="I104" s="230"/>
      <c r="J104" s="43"/>
      <c r="K104" s="43"/>
      <c r="L104" s="47"/>
      <c r="M104" s="231"/>
      <c r="N104" s="232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164</v>
      </c>
      <c r="AU104" s="20" t="s">
        <v>84</v>
      </c>
    </row>
    <row r="105" s="2" customFormat="1">
      <c r="A105" s="41"/>
      <c r="B105" s="42"/>
      <c r="C105" s="43"/>
      <c r="D105" s="233" t="s">
        <v>166</v>
      </c>
      <c r="E105" s="43"/>
      <c r="F105" s="234" t="s">
        <v>1272</v>
      </c>
      <c r="G105" s="43"/>
      <c r="H105" s="43"/>
      <c r="I105" s="230"/>
      <c r="J105" s="43"/>
      <c r="K105" s="43"/>
      <c r="L105" s="47"/>
      <c r="M105" s="231"/>
      <c r="N105" s="232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166</v>
      </c>
      <c r="AU105" s="20" t="s">
        <v>84</v>
      </c>
    </row>
    <row r="106" s="14" customFormat="1">
      <c r="A106" s="14"/>
      <c r="B106" s="246"/>
      <c r="C106" s="247"/>
      <c r="D106" s="228" t="s">
        <v>168</v>
      </c>
      <c r="E106" s="248" t="s">
        <v>19</v>
      </c>
      <c r="F106" s="249" t="s">
        <v>1263</v>
      </c>
      <c r="G106" s="247"/>
      <c r="H106" s="248" t="s">
        <v>19</v>
      </c>
      <c r="I106" s="250"/>
      <c r="J106" s="247"/>
      <c r="K106" s="247"/>
      <c r="L106" s="251"/>
      <c r="M106" s="252"/>
      <c r="N106" s="253"/>
      <c r="O106" s="253"/>
      <c r="P106" s="253"/>
      <c r="Q106" s="253"/>
      <c r="R106" s="253"/>
      <c r="S106" s="253"/>
      <c r="T106" s="25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5" t="s">
        <v>168</v>
      </c>
      <c r="AU106" s="255" t="s">
        <v>84</v>
      </c>
      <c r="AV106" s="14" t="s">
        <v>82</v>
      </c>
      <c r="AW106" s="14" t="s">
        <v>35</v>
      </c>
      <c r="AX106" s="14" t="s">
        <v>75</v>
      </c>
      <c r="AY106" s="255" t="s">
        <v>152</v>
      </c>
    </row>
    <row r="107" s="13" customFormat="1">
      <c r="A107" s="13"/>
      <c r="B107" s="235"/>
      <c r="C107" s="236"/>
      <c r="D107" s="228" t="s">
        <v>168</v>
      </c>
      <c r="E107" s="237" t="s">
        <v>19</v>
      </c>
      <c r="F107" s="238" t="s">
        <v>1264</v>
      </c>
      <c r="G107" s="236"/>
      <c r="H107" s="239">
        <v>0.62670000000000003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168</v>
      </c>
      <c r="AU107" s="245" t="s">
        <v>84</v>
      </c>
      <c r="AV107" s="13" t="s">
        <v>84</v>
      </c>
      <c r="AW107" s="13" t="s">
        <v>35</v>
      </c>
      <c r="AX107" s="13" t="s">
        <v>75</v>
      </c>
      <c r="AY107" s="245" t="s">
        <v>152</v>
      </c>
    </row>
    <row r="108" s="15" customFormat="1">
      <c r="A108" s="15"/>
      <c r="B108" s="256"/>
      <c r="C108" s="257"/>
      <c r="D108" s="228" t="s">
        <v>168</v>
      </c>
      <c r="E108" s="258" t="s">
        <v>19</v>
      </c>
      <c r="F108" s="259" t="s">
        <v>203</v>
      </c>
      <c r="G108" s="257"/>
      <c r="H108" s="260">
        <v>0.62670000000000003</v>
      </c>
      <c r="I108" s="261"/>
      <c r="J108" s="257"/>
      <c r="K108" s="257"/>
      <c r="L108" s="262"/>
      <c r="M108" s="263"/>
      <c r="N108" s="264"/>
      <c r="O108" s="264"/>
      <c r="P108" s="264"/>
      <c r="Q108" s="264"/>
      <c r="R108" s="264"/>
      <c r="S108" s="264"/>
      <c r="T108" s="26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6" t="s">
        <v>168</v>
      </c>
      <c r="AU108" s="266" t="s">
        <v>84</v>
      </c>
      <c r="AV108" s="15" t="s">
        <v>161</v>
      </c>
      <c r="AW108" s="15" t="s">
        <v>35</v>
      </c>
      <c r="AX108" s="15" t="s">
        <v>82</v>
      </c>
      <c r="AY108" s="266" t="s">
        <v>152</v>
      </c>
    </row>
    <row r="109" s="2" customFormat="1" ht="24.15" customHeight="1">
      <c r="A109" s="41"/>
      <c r="B109" s="42"/>
      <c r="C109" s="267" t="s">
        <v>161</v>
      </c>
      <c r="D109" s="267" t="s">
        <v>439</v>
      </c>
      <c r="E109" s="268" t="s">
        <v>1273</v>
      </c>
      <c r="F109" s="269" t="s">
        <v>1274</v>
      </c>
      <c r="G109" s="270" t="s">
        <v>453</v>
      </c>
      <c r="H109" s="271">
        <v>0.5</v>
      </c>
      <c r="I109" s="272"/>
      <c r="J109" s="273">
        <f>ROUND(I109*H109,2)</f>
        <v>0</v>
      </c>
      <c r="K109" s="269" t="s">
        <v>160</v>
      </c>
      <c r="L109" s="274"/>
      <c r="M109" s="275" t="s">
        <v>19</v>
      </c>
      <c r="N109" s="276" t="s">
        <v>46</v>
      </c>
      <c r="O109" s="87"/>
      <c r="P109" s="224">
        <f>O109*H109</f>
        <v>0</v>
      </c>
      <c r="Q109" s="224">
        <v>0.001</v>
      </c>
      <c r="R109" s="224">
        <f>Q109*H109</f>
        <v>0.00050000000000000001</v>
      </c>
      <c r="S109" s="224">
        <v>0</v>
      </c>
      <c r="T109" s="225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6" t="s">
        <v>667</v>
      </c>
      <c r="AT109" s="226" t="s">
        <v>439</v>
      </c>
      <c r="AU109" s="226" t="s">
        <v>84</v>
      </c>
      <c r="AY109" s="20" t="s">
        <v>152</v>
      </c>
      <c r="BE109" s="227">
        <f>IF(N109="základní",J109,0)</f>
        <v>0</v>
      </c>
      <c r="BF109" s="227">
        <f>IF(N109="snížená",J109,0)</f>
        <v>0</v>
      </c>
      <c r="BG109" s="227">
        <f>IF(N109="zákl. přenesená",J109,0)</f>
        <v>0</v>
      </c>
      <c r="BH109" s="227">
        <f>IF(N109="sníž. přenesená",J109,0)</f>
        <v>0</v>
      </c>
      <c r="BI109" s="227">
        <f>IF(N109="nulová",J109,0)</f>
        <v>0</v>
      </c>
      <c r="BJ109" s="20" t="s">
        <v>82</v>
      </c>
      <c r="BK109" s="227">
        <f>ROUND(I109*H109,2)</f>
        <v>0</v>
      </c>
      <c r="BL109" s="20" t="s">
        <v>667</v>
      </c>
      <c r="BM109" s="226" t="s">
        <v>1275</v>
      </c>
    </row>
    <row r="110" s="2" customFormat="1">
      <c r="A110" s="41"/>
      <c r="B110" s="42"/>
      <c r="C110" s="43"/>
      <c r="D110" s="228" t="s">
        <v>164</v>
      </c>
      <c r="E110" s="43"/>
      <c r="F110" s="229" t="s">
        <v>1274</v>
      </c>
      <c r="G110" s="43"/>
      <c r="H110" s="43"/>
      <c r="I110" s="230"/>
      <c r="J110" s="43"/>
      <c r="K110" s="43"/>
      <c r="L110" s="47"/>
      <c r="M110" s="231"/>
      <c r="N110" s="232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164</v>
      </c>
      <c r="AU110" s="20" t="s">
        <v>84</v>
      </c>
    </row>
    <row r="111" s="2" customFormat="1" ht="16.5" customHeight="1">
      <c r="A111" s="41"/>
      <c r="B111" s="42"/>
      <c r="C111" s="215" t="s">
        <v>187</v>
      </c>
      <c r="D111" s="215" t="s">
        <v>156</v>
      </c>
      <c r="E111" s="216" t="s">
        <v>1276</v>
      </c>
      <c r="F111" s="217" t="s">
        <v>1277</v>
      </c>
      <c r="G111" s="218" t="s">
        <v>159</v>
      </c>
      <c r="H111" s="219">
        <v>0.62670000000000003</v>
      </c>
      <c r="I111" s="220"/>
      <c r="J111" s="221">
        <f>ROUND(I111*H111,2)</f>
        <v>0</v>
      </c>
      <c r="K111" s="217" t="s">
        <v>160</v>
      </c>
      <c r="L111" s="47"/>
      <c r="M111" s="222" t="s">
        <v>19</v>
      </c>
      <c r="N111" s="223" t="s">
        <v>46</v>
      </c>
      <c r="O111" s="87"/>
      <c r="P111" s="224">
        <f>O111*H111</f>
        <v>0</v>
      </c>
      <c r="Q111" s="224">
        <v>0</v>
      </c>
      <c r="R111" s="224">
        <f>Q111*H111</f>
        <v>0</v>
      </c>
      <c r="S111" s="224">
        <v>0</v>
      </c>
      <c r="T111" s="225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6" t="s">
        <v>580</v>
      </c>
      <c r="AT111" s="226" t="s">
        <v>156</v>
      </c>
      <c r="AU111" s="226" t="s">
        <v>84</v>
      </c>
      <c r="AY111" s="20" t="s">
        <v>152</v>
      </c>
      <c r="BE111" s="227">
        <f>IF(N111="základní",J111,0)</f>
        <v>0</v>
      </c>
      <c r="BF111" s="227">
        <f>IF(N111="snížená",J111,0)</f>
        <v>0</v>
      </c>
      <c r="BG111" s="227">
        <f>IF(N111="zákl. přenesená",J111,0)</f>
        <v>0</v>
      </c>
      <c r="BH111" s="227">
        <f>IF(N111="sníž. přenesená",J111,0)</f>
        <v>0</v>
      </c>
      <c r="BI111" s="227">
        <f>IF(N111="nulová",J111,0)</f>
        <v>0</v>
      </c>
      <c r="BJ111" s="20" t="s">
        <v>82</v>
      </c>
      <c r="BK111" s="227">
        <f>ROUND(I111*H111,2)</f>
        <v>0</v>
      </c>
      <c r="BL111" s="20" t="s">
        <v>580</v>
      </c>
      <c r="BM111" s="226" t="s">
        <v>1278</v>
      </c>
    </row>
    <row r="112" s="2" customFormat="1">
      <c r="A112" s="41"/>
      <c r="B112" s="42"/>
      <c r="C112" s="43"/>
      <c r="D112" s="228" t="s">
        <v>164</v>
      </c>
      <c r="E112" s="43"/>
      <c r="F112" s="229" t="s">
        <v>1279</v>
      </c>
      <c r="G112" s="43"/>
      <c r="H112" s="43"/>
      <c r="I112" s="230"/>
      <c r="J112" s="43"/>
      <c r="K112" s="43"/>
      <c r="L112" s="47"/>
      <c r="M112" s="231"/>
      <c r="N112" s="232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164</v>
      </c>
      <c r="AU112" s="20" t="s">
        <v>84</v>
      </c>
    </row>
    <row r="113" s="2" customFormat="1">
      <c r="A113" s="41"/>
      <c r="B113" s="42"/>
      <c r="C113" s="43"/>
      <c r="D113" s="233" t="s">
        <v>166</v>
      </c>
      <c r="E113" s="43"/>
      <c r="F113" s="234" t="s">
        <v>1280</v>
      </c>
      <c r="G113" s="43"/>
      <c r="H113" s="43"/>
      <c r="I113" s="230"/>
      <c r="J113" s="43"/>
      <c r="K113" s="43"/>
      <c r="L113" s="47"/>
      <c r="M113" s="231"/>
      <c r="N113" s="232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166</v>
      </c>
      <c r="AU113" s="20" t="s">
        <v>84</v>
      </c>
    </row>
    <row r="114" s="14" customFormat="1">
      <c r="A114" s="14"/>
      <c r="B114" s="246"/>
      <c r="C114" s="247"/>
      <c r="D114" s="228" t="s">
        <v>168</v>
      </c>
      <c r="E114" s="248" t="s">
        <v>19</v>
      </c>
      <c r="F114" s="249" t="s">
        <v>1263</v>
      </c>
      <c r="G114" s="247"/>
      <c r="H114" s="248" t="s">
        <v>19</v>
      </c>
      <c r="I114" s="250"/>
      <c r="J114" s="247"/>
      <c r="K114" s="247"/>
      <c r="L114" s="251"/>
      <c r="M114" s="252"/>
      <c r="N114" s="253"/>
      <c r="O114" s="253"/>
      <c r="P114" s="253"/>
      <c r="Q114" s="253"/>
      <c r="R114" s="253"/>
      <c r="S114" s="253"/>
      <c r="T114" s="25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5" t="s">
        <v>168</v>
      </c>
      <c r="AU114" s="255" t="s">
        <v>84</v>
      </c>
      <c r="AV114" s="14" t="s">
        <v>82</v>
      </c>
      <c r="AW114" s="14" t="s">
        <v>35</v>
      </c>
      <c r="AX114" s="14" t="s">
        <v>75</v>
      </c>
      <c r="AY114" s="255" t="s">
        <v>152</v>
      </c>
    </row>
    <row r="115" s="13" customFormat="1">
      <c r="A115" s="13"/>
      <c r="B115" s="235"/>
      <c r="C115" s="236"/>
      <c r="D115" s="228" t="s">
        <v>168</v>
      </c>
      <c r="E115" s="237" t="s">
        <v>19</v>
      </c>
      <c r="F115" s="238" t="s">
        <v>1264</v>
      </c>
      <c r="G115" s="236"/>
      <c r="H115" s="239">
        <v>0.62670000000000003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5" t="s">
        <v>168</v>
      </c>
      <c r="AU115" s="245" t="s">
        <v>84</v>
      </c>
      <c r="AV115" s="13" t="s">
        <v>84</v>
      </c>
      <c r="AW115" s="13" t="s">
        <v>35</v>
      </c>
      <c r="AX115" s="13" t="s">
        <v>75</v>
      </c>
      <c r="AY115" s="245" t="s">
        <v>152</v>
      </c>
    </row>
    <row r="116" s="15" customFormat="1">
      <c r="A116" s="15"/>
      <c r="B116" s="256"/>
      <c r="C116" s="257"/>
      <c r="D116" s="228" t="s">
        <v>168</v>
      </c>
      <c r="E116" s="258" t="s">
        <v>19</v>
      </c>
      <c r="F116" s="259" t="s">
        <v>203</v>
      </c>
      <c r="G116" s="257"/>
      <c r="H116" s="260">
        <v>0.62670000000000003</v>
      </c>
      <c r="I116" s="261"/>
      <c r="J116" s="257"/>
      <c r="K116" s="257"/>
      <c r="L116" s="262"/>
      <c r="M116" s="263"/>
      <c r="N116" s="264"/>
      <c r="O116" s="264"/>
      <c r="P116" s="264"/>
      <c r="Q116" s="264"/>
      <c r="R116" s="264"/>
      <c r="S116" s="264"/>
      <c r="T116" s="26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66" t="s">
        <v>168</v>
      </c>
      <c r="AU116" s="266" t="s">
        <v>84</v>
      </c>
      <c r="AV116" s="15" t="s">
        <v>161</v>
      </c>
      <c r="AW116" s="15" t="s">
        <v>35</v>
      </c>
      <c r="AX116" s="15" t="s">
        <v>82</v>
      </c>
      <c r="AY116" s="266" t="s">
        <v>152</v>
      </c>
    </row>
    <row r="117" s="2" customFormat="1" ht="16.5" customHeight="1">
      <c r="A117" s="41"/>
      <c r="B117" s="42"/>
      <c r="C117" s="215" t="s">
        <v>195</v>
      </c>
      <c r="D117" s="215" t="s">
        <v>156</v>
      </c>
      <c r="E117" s="216" t="s">
        <v>1281</v>
      </c>
      <c r="F117" s="217" t="s">
        <v>1282</v>
      </c>
      <c r="G117" s="218" t="s">
        <v>159</v>
      </c>
      <c r="H117" s="219">
        <v>0.62670000000000003</v>
      </c>
      <c r="I117" s="220"/>
      <c r="J117" s="221">
        <f>ROUND(I117*H117,2)</f>
        <v>0</v>
      </c>
      <c r="K117" s="217" t="s">
        <v>160</v>
      </c>
      <c r="L117" s="47"/>
      <c r="M117" s="222" t="s">
        <v>19</v>
      </c>
      <c r="N117" s="223" t="s">
        <v>46</v>
      </c>
      <c r="O117" s="87"/>
      <c r="P117" s="224">
        <f>O117*H117</f>
        <v>0</v>
      </c>
      <c r="Q117" s="224">
        <v>0</v>
      </c>
      <c r="R117" s="224">
        <f>Q117*H117</f>
        <v>0</v>
      </c>
      <c r="S117" s="224">
        <v>0</v>
      </c>
      <c r="T117" s="225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6" t="s">
        <v>580</v>
      </c>
      <c r="AT117" s="226" t="s">
        <v>156</v>
      </c>
      <c r="AU117" s="226" t="s">
        <v>84</v>
      </c>
      <c r="AY117" s="20" t="s">
        <v>152</v>
      </c>
      <c r="BE117" s="227">
        <f>IF(N117="základní",J117,0)</f>
        <v>0</v>
      </c>
      <c r="BF117" s="227">
        <f>IF(N117="snížená",J117,0)</f>
        <v>0</v>
      </c>
      <c r="BG117" s="227">
        <f>IF(N117="zákl. přenesená",J117,0)</f>
        <v>0</v>
      </c>
      <c r="BH117" s="227">
        <f>IF(N117="sníž. přenesená",J117,0)</f>
        <v>0</v>
      </c>
      <c r="BI117" s="227">
        <f>IF(N117="nulová",J117,0)</f>
        <v>0</v>
      </c>
      <c r="BJ117" s="20" t="s">
        <v>82</v>
      </c>
      <c r="BK117" s="227">
        <f>ROUND(I117*H117,2)</f>
        <v>0</v>
      </c>
      <c r="BL117" s="20" t="s">
        <v>580</v>
      </c>
      <c r="BM117" s="226" t="s">
        <v>1283</v>
      </c>
    </row>
    <row r="118" s="2" customFormat="1">
      <c r="A118" s="41"/>
      <c r="B118" s="42"/>
      <c r="C118" s="43"/>
      <c r="D118" s="228" t="s">
        <v>164</v>
      </c>
      <c r="E118" s="43"/>
      <c r="F118" s="229" t="s">
        <v>1284</v>
      </c>
      <c r="G118" s="43"/>
      <c r="H118" s="43"/>
      <c r="I118" s="230"/>
      <c r="J118" s="43"/>
      <c r="K118" s="43"/>
      <c r="L118" s="47"/>
      <c r="M118" s="231"/>
      <c r="N118" s="232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84</v>
      </c>
    </row>
    <row r="119" s="2" customFormat="1">
      <c r="A119" s="41"/>
      <c r="B119" s="42"/>
      <c r="C119" s="43"/>
      <c r="D119" s="233" t="s">
        <v>166</v>
      </c>
      <c r="E119" s="43"/>
      <c r="F119" s="234" t="s">
        <v>1285</v>
      </c>
      <c r="G119" s="43"/>
      <c r="H119" s="43"/>
      <c r="I119" s="230"/>
      <c r="J119" s="43"/>
      <c r="K119" s="43"/>
      <c r="L119" s="47"/>
      <c r="M119" s="231"/>
      <c r="N119" s="232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166</v>
      </c>
      <c r="AU119" s="20" t="s">
        <v>84</v>
      </c>
    </row>
    <row r="120" s="14" customFormat="1">
      <c r="A120" s="14"/>
      <c r="B120" s="246"/>
      <c r="C120" s="247"/>
      <c r="D120" s="228" t="s">
        <v>168</v>
      </c>
      <c r="E120" s="248" t="s">
        <v>19</v>
      </c>
      <c r="F120" s="249" t="s">
        <v>1263</v>
      </c>
      <c r="G120" s="247"/>
      <c r="H120" s="248" t="s">
        <v>19</v>
      </c>
      <c r="I120" s="250"/>
      <c r="J120" s="247"/>
      <c r="K120" s="247"/>
      <c r="L120" s="251"/>
      <c r="M120" s="252"/>
      <c r="N120" s="253"/>
      <c r="O120" s="253"/>
      <c r="P120" s="253"/>
      <c r="Q120" s="253"/>
      <c r="R120" s="253"/>
      <c r="S120" s="253"/>
      <c r="T120" s="25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5" t="s">
        <v>168</v>
      </c>
      <c r="AU120" s="255" t="s">
        <v>84</v>
      </c>
      <c r="AV120" s="14" t="s">
        <v>82</v>
      </c>
      <c r="AW120" s="14" t="s">
        <v>35</v>
      </c>
      <c r="AX120" s="14" t="s">
        <v>75</v>
      </c>
      <c r="AY120" s="255" t="s">
        <v>152</v>
      </c>
    </row>
    <row r="121" s="13" customFormat="1">
      <c r="A121" s="13"/>
      <c r="B121" s="235"/>
      <c r="C121" s="236"/>
      <c r="D121" s="228" t="s">
        <v>168</v>
      </c>
      <c r="E121" s="237" t="s">
        <v>19</v>
      </c>
      <c r="F121" s="238" t="s">
        <v>1264</v>
      </c>
      <c r="G121" s="236"/>
      <c r="H121" s="239">
        <v>0.62670000000000003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168</v>
      </c>
      <c r="AU121" s="245" t="s">
        <v>84</v>
      </c>
      <c r="AV121" s="13" t="s">
        <v>84</v>
      </c>
      <c r="AW121" s="13" t="s">
        <v>35</v>
      </c>
      <c r="AX121" s="13" t="s">
        <v>75</v>
      </c>
      <c r="AY121" s="245" t="s">
        <v>152</v>
      </c>
    </row>
    <row r="122" s="15" customFormat="1">
      <c r="A122" s="15"/>
      <c r="B122" s="256"/>
      <c r="C122" s="257"/>
      <c r="D122" s="228" t="s">
        <v>168</v>
      </c>
      <c r="E122" s="258" t="s">
        <v>19</v>
      </c>
      <c r="F122" s="259" t="s">
        <v>203</v>
      </c>
      <c r="G122" s="257"/>
      <c r="H122" s="260">
        <v>0.62670000000000003</v>
      </c>
      <c r="I122" s="261"/>
      <c r="J122" s="257"/>
      <c r="K122" s="257"/>
      <c r="L122" s="262"/>
      <c r="M122" s="263"/>
      <c r="N122" s="264"/>
      <c r="O122" s="264"/>
      <c r="P122" s="264"/>
      <c r="Q122" s="264"/>
      <c r="R122" s="264"/>
      <c r="S122" s="264"/>
      <c r="T122" s="26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6" t="s">
        <v>168</v>
      </c>
      <c r="AU122" s="266" t="s">
        <v>84</v>
      </c>
      <c r="AV122" s="15" t="s">
        <v>161</v>
      </c>
      <c r="AW122" s="15" t="s">
        <v>35</v>
      </c>
      <c r="AX122" s="15" t="s">
        <v>82</v>
      </c>
      <c r="AY122" s="266" t="s">
        <v>152</v>
      </c>
    </row>
    <row r="123" s="2" customFormat="1" ht="33" customHeight="1">
      <c r="A123" s="41"/>
      <c r="B123" s="42"/>
      <c r="C123" s="215" t="s">
        <v>204</v>
      </c>
      <c r="D123" s="215" t="s">
        <v>156</v>
      </c>
      <c r="E123" s="216" t="s">
        <v>1286</v>
      </c>
      <c r="F123" s="217" t="s">
        <v>1287</v>
      </c>
      <c r="G123" s="218" t="s">
        <v>359</v>
      </c>
      <c r="H123" s="219">
        <v>10</v>
      </c>
      <c r="I123" s="220"/>
      <c r="J123" s="221">
        <f>ROUND(I123*H123,2)</f>
        <v>0</v>
      </c>
      <c r="K123" s="217" t="s">
        <v>160</v>
      </c>
      <c r="L123" s="47"/>
      <c r="M123" s="222" t="s">
        <v>19</v>
      </c>
      <c r="N123" s="223" t="s">
        <v>46</v>
      </c>
      <c r="O123" s="87"/>
      <c r="P123" s="224">
        <f>O123*H123</f>
        <v>0</v>
      </c>
      <c r="Q123" s="224">
        <v>0</v>
      </c>
      <c r="R123" s="224">
        <f>Q123*H123</f>
        <v>0</v>
      </c>
      <c r="S123" s="224">
        <v>0</v>
      </c>
      <c r="T123" s="225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6" t="s">
        <v>580</v>
      </c>
      <c r="AT123" s="226" t="s">
        <v>156</v>
      </c>
      <c r="AU123" s="226" t="s">
        <v>84</v>
      </c>
      <c r="AY123" s="20" t="s">
        <v>152</v>
      </c>
      <c r="BE123" s="227">
        <f>IF(N123="základní",J123,0)</f>
        <v>0</v>
      </c>
      <c r="BF123" s="227">
        <f>IF(N123="snížená",J123,0)</f>
        <v>0</v>
      </c>
      <c r="BG123" s="227">
        <f>IF(N123="zákl. přenesená",J123,0)</f>
        <v>0</v>
      </c>
      <c r="BH123" s="227">
        <f>IF(N123="sníž. přenesená",J123,0)</f>
        <v>0</v>
      </c>
      <c r="BI123" s="227">
        <f>IF(N123="nulová",J123,0)</f>
        <v>0</v>
      </c>
      <c r="BJ123" s="20" t="s">
        <v>82</v>
      </c>
      <c r="BK123" s="227">
        <f>ROUND(I123*H123,2)</f>
        <v>0</v>
      </c>
      <c r="BL123" s="20" t="s">
        <v>580</v>
      </c>
      <c r="BM123" s="226" t="s">
        <v>1288</v>
      </c>
    </row>
    <row r="124" s="2" customFormat="1">
      <c r="A124" s="41"/>
      <c r="B124" s="42"/>
      <c r="C124" s="43"/>
      <c r="D124" s="228" t="s">
        <v>164</v>
      </c>
      <c r="E124" s="43"/>
      <c r="F124" s="229" t="s">
        <v>1289</v>
      </c>
      <c r="G124" s="43"/>
      <c r="H124" s="43"/>
      <c r="I124" s="230"/>
      <c r="J124" s="43"/>
      <c r="K124" s="43"/>
      <c r="L124" s="47"/>
      <c r="M124" s="231"/>
      <c r="N124" s="232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164</v>
      </c>
      <c r="AU124" s="20" t="s">
        <v>84</v>
      </c>
    </row>
    <row r="125" s="2" customFormat="1">
      <c r="A125" s="41"/>
      <c r="B125" s="42"/>
      <c r="C125" s="43"/>
      <c r="D125" s="233" t="s">
        <v>166</v>
      </c>
      <c r="E125" s="43"/>
      <c r="F125" s="234" t="s">
        <v>1290</v>
      </c>
      <c r="G125" s="43"/>
      <c r="H125" s="43"/>
      <c r="I125" s="230"/>
      <c r="J125" s="43"/>
      <c r="K125" s="43"/>
      <c r="L125" s="47"/>
      <c r="M125" s="231"/>
      <c r="N125" s="232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166</v>
      </c>
      <c r="AU125" s="20" t="s">
        <v>84</v>
      </c>
    </row>
    <row r="126" s="14" customFormat="1">
      <c r="A126" s="14"/>
      <c r="B126" s="246"/>
      <c r="C126" s="247"/>
      <c r="D126" s="228" t="s">
        <v>168</v>
      </c>
      <c r="E126" s="248" t="s">
        <v>19</v>
      </c>
      <c r="F126" s="249" t="s">
        <v>1263</v>
      </c>
      <c r="G126" s="247"/>
      <c r="H126" s="248" t="s">
        <v>19</v>
      </c>
      <c r="I126" s="250"/>
      <c r="J126" s="247"/>
      <c r="K126" s="247"/>
      <c r="L126" s="251"/>
      <c r="M126" s="252"/>
      <c r="N126" s="253"/>
      <c r="O126" s="253"/>
      <c r="P126" s="253"/>
      <c r="Q126" s="253"/>
      <c r="R126" s="253"/>
      <c r="S126" s="253"/>
      <c r="T126" s="25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5" t="s">
        <v>168</v>
      </c>
      <c r="AU126" s="255" t="s">
        <v>84</v>
      </c>
      <c r="AV126" s="14" t="s">
        <v>82</v>
      </c>
      <c r="AW126" s="14" t="s">
        <v>35</v>
      </c>
      <c r="AX126" s="14" t="s">
        <v>75</v>
      </c>
      <c r="AY126" s="255" t="s">
        <v>152</v>
      </c>
    </row>
    <row r="127" s="13" customFormat="1">
      <c r="A127" s="13"/>
      <c r="B127" s="235"/>
      <c r="C127" s="236"/>
      <c r="D127" s="228" t="s">
        <v>168</v>
      </c>
      <c r="E127" s="237" t="s">
        <v>19</v>
      </c>
      <c r="F127" s="238" t="s">
        <v>1291</v>
      </c>
      <c r="G127" s="236"/>
      <c r="H127" s="239">
        <v>10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168</v>
      </c>
      <c r="AU127" s="245" t="s">
        <v>84</v>
      </c>
      <c r="AV127" s="13" t="s">
        <v>84</v>
      </c>
      <c r="AW127" s="13" t="s">
        <v>35</v>
      </c>
      <c r="AX127" s="13" t="s">
        <v>75</v>
      </c>
      <c r="AY127" s="245" t="s">
        <v>152</v>
      </c>
    </row>
    <row r="128" s="15" customFormat="1">
      <c r="A128" s="15"/>
      <c r="B128" s="256"/>
      <c r="C128" s="257"/>
      <c r="D128" s="228" t="s">
        <v>168</v>
      </c>
      <c r="E128" s="258" t="s">
        <v>19</v>
      </c>
      <c r="F128" s="259" t="s">
        <v>203</v>
      </c>
      <c r="G128" s="257"/>
      <c r="H128" s="260">
        <v>10</v>
      </c>
      <c r="I128" s="261"/>
      <c r="J128" s="257"/>
      <c r="K128" s="257"/>
      <c r="L128" s="262"/>
      <c r="M128" s="263"/>
      <c r="N128" s="264"/>
      <c r="O128" s="264"/>
      <c r="P128" s="264"/>
      <c r="Q128" s="264"/>
      <c r="R128" s="264"/>
      <c r="S128" s="264"/>
      <c r="T128" s="26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6" t="s">
        <v>168</v>
      </c>
      <c r="AU128" s="266" t="s">
        <v>84</v>
      </c>
      <c r="AV128" s="15" t="s">
        <v>161</v>
      </c>
      <c r="AW128" s="15" t="s">
        <v>35</v>
      </c>
      <c r="AX128" s="15" t="s">
        <v>82</v>
      </c>
      <c r="AY128" s="266" t="s">
        <v>152</v>
      </c>
    </row>
    <row r="129" s="2" customFormat="1" ht="24.15" customHeight="1">
      <c r="A129" s="41"/>
      <c r="B129" s="42"/>
      <c r="C129" s="267" t="s">
        <v>212</v>
      </c>
      <c r="D129" s="267" t="s">
        <v>439</v>
      </c>
      <c r="E129" s="268" t="s">
        <v>1292</v>
      </c>
      <c r="F129" s="269" t="s">
        <v>1293</v>
      </c>
      <c r="G129" s="270" t="s">
        <v>359</v>
      </c>
      <c r="H129" s="271">
        <v>10</v>
      </c>
      <c r="I129" s="272"/>
      <c r="J129" s="273">
        <f>ROUND(I129*H129,2)</f>
        <v>0</v>
      </c>
      <c r="K129" s="269" t="s">
        <v>160</v>
      </c>
      <c r="L129" s="274"/>
      <c r="M129" s="275" t="s">
        <v>19</v>
      </c>
      <c r="N129" s="276" t="s">
        <v>46</v>
      </c>
      <c r="O129" s="87"/>
      <c r="P129" s="224">
        <f>O129*H129</f>
        <v>0</v>
      </c>
      <c r="Q129" s="224">
        <v>0.0037000000000000002</v>
      </c>
      <c r="R129" s="224">
        <f>Q129*H129</f>
        <v>0.037000000000000005</v>
      </c>
      <c r="S129" s="224">
        <v>0</v>
      </c>
      <c r="T129" s="225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6" t="s">
        <v>667</v>
      </c>
      <c r="AT129" s="226" t="s">
        <v>439</v>
      </c>
      <c r="AU129" s="226" t="s">
        <v>84</v>
      </c>
      <c r="AY129" s="20" t="s">
        <v>152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20" t="s">
        <v>82</v>
      </c>
      <c r="BK129" s="227">
        <f>ROUND(I129*H129,2)</f>
        <v>0</v>
      </c>
      <c r="BL129" s="20" t="s">
        <v>667</v>
      </c>
      <c r="BM129" s="226" t="s">
        <v>1294</v>
      </c>
    </row>
    <row r="130" s="2" customFormat="1">
      <c r="A130" s="41"/>
      <c r="B130" s="42"/>
      <c r="C130" s="43"/>
      <c r="D130" s="228" t="s">
        <v>164</v>
      </c>
      <c r="E130" s="43"/>
      <c r="F130" s="229" t="s">
        <v>1293</v>
      </c>
      <c r="G130" s="43"/>
      <c r="H130" s="43"/>
      <c r="I130" s="230"/>
      <c r="J130" s="43"/>
      <c r="K130" s="43"/>
      <c r="L130" s="47"/>
      <c r="M130" s="231"/>
      <c r="N130" s="232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164</v>
      </c>
      <c r="AU130" s="20" t="s">
        <v>84</v>
      </c>
    </row>
    <row r="131" s="2" customFormat="1" ht="33" customHeight="1">
      <c r="A131" s="41"/>
      <c r="B131" s="42"/>
      <c r="C131" s="215" t="s">
        <v>220</v>
      </c>
      <c r="D131" s="215" t="s">
        <v>156</v>
      </c>
      <c r="E131" s="216" t="s">
        <v>1295</v>
      </c>
      <c r="F131" s="217" t="s">
        <v>1296</v>
      </c>
      <c r="G131" s="218" t="s">
        <v>359</v>
      </c>
      <c r="H131" s="219">
        <v>5</v>
      </c>
      <c r="I131" s="220"/>
      <c r="J131" s="221">
        <f>ROUND(I131*H131,2)</f>
        <v>0</v>
      </c>
      <c r="K131" s="217" t="s">
        <v>160</v>
      </c>
      <c r="L131" s="47"/>
      <c r="M131" s="222" t="s">
        <v>19</v>
      </c>
      <c r="N131" s="223" t="s">
        <v>46</v>
      </c>
      <c r="O131" s="87"/>
      <c r="P131" s="224">
        <f>O131*H131</f>
        <v>0</v>
      </c>
      <c r="Q131" s="224">
        <v>0</v>
      </c>
      <c r="R131" s="224">
        <f>Q131*H131</f>
        <v>0</v>
      </c>
      <c r="S131" s="224">
        <v>0</v>
      </c>
      <c r="T131" s="225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6" t="s">
        <v>580</v>
      </c>
      <c r="AT131" s="226" t="s">
        <v>156</v>
      </c>
      <c r="AU131" s="226" t="s">
        <v>84</v>
      </c>
      <c r="AY131" s="20" t="s">
        <v>152</v>
      </c>
      <c r="BE131" s="227">
        <f>IF(N131="základní",J131,0)</f>
        <v>0</v>
      </c>
      <c r="BF131" s="227">
        <f>IF(N131="snížená",J131,0)</f>
        <v>0</v>
      </c>
      <c r="BG131" s="227">
        <f>IF(N131="zákl. přenesená",J131,0)</f>
        <v>0</v>
      </c>
      <c r="BH131" s="227">
        <f>IF(N131="sníž. přenesená",J131,0)</f>
        <v>0</v>
      </c>
      <c r="BI131" s="227">
        <f>IF(N131="nulová",J131,0)</f>
        <v>0</v>
      </c>
      <c r="BJ131" s="20" t="s">
        <v>82</v>
      </c>
      <c r="BK131" s="227">
        <f>ROUND(I131*H131,2)</f>
        <v>0</v>
      </c>
      <c r="BL131" s="20" t="s">
        <v>580</v>
      </c>
      <c r="BM131" s="226" t="s">
        <v>1297</v>
      </c>
    </row>
    <row r="132" s="2" customFormat="1">
      <c r="A132" s="41"/>
      <c r="B132" s="42"/>
      <c r="C132" s="43"/>
      <c r="D132" s="228" t="s">
        <v>164</v>
      </c>
      <c r="E132" s="43"/>
      <c r="F132" s="229" t="s">
        <v>1296</v>
      </c>
      <c r="G132" s="43"/>
      <c r="H132" s="43"/>
      <c r="I132" s="230"/>
      <c r="J132" s="43"/>
      <c r="K132" s="43"/>
      <c r="L132" s="47"/>
      <c r="M132" s="231"/>
      <c r="N132" s="232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164</v>
      </c>
      <c r="AU132" s="20" t="s">
        <v>84</v>
      </c>
    </row>
    <row r="133" s="2" customFormat="1">
      <c r="A133" s="41"/>
      <c r="B133" s="42"/>
      <c r="C133" s="43"/>
      <c r="D133" s="233" t="s">
        <v>166</v>
      </c>
      <c r="E133" s="43"/>
      <c r="F133" s="234" t="s">
        <v>1298</v>
      </c>
      <c r="G133" s="43"/>
      <c r="H133" s="43"/>
      <c r="I133" s="230"/>
      <c r="J133" s="43"/>
      <c r="K133" s="43"/>
      <c r="L133" s="47"/>
      <c r="M133" s="231"/>
      <c r="N133" s="232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166</v>
      </c>
      <c r="AU133" s="20" t="s">
        <v>84</v>
      </c>
    </row>
    <row r="134" s="14" customFormat="1">
      <c r="A134" s="14"/>
      <c r="B134" s="246"/>
      <c r="C134" s="247"/>
      <c r="D134" s="228" t="s">
        <v>168</v>
      </c>
      <c r="E134" s="248" t="s">
        <v>19</v>
      </c>
      <c r="F134" s="249" t="s">
        <v>1263</v>
      </c>
      <c r="G134" s="247"/>
      <c r="H134" s="248" t="s">
        <v>19</v>
      </c>
      <c r="I134" s="250"/>
      <c r="J134" s="247"/>
      <c r="K134" s="247"/>
      <c r="L134" s="251"/>
      <c r="M134" s="252"/>
      <c r="N134" s="253"/>
      <c r="O134" s="253"/>
      <c r="P134" s="253"/>
      <c r="Q134" s="253"/>
      <c r="R134" s="253"/>
      <c r="S134" s="253"/>
      <c r="T134" s="25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5" t="s">
        <v>168</v>
      </c>
      <c r="AU134" s="255" t="s">
        <v>84</v>
      </c>
      <c r="AV134" s="14" t="s">
        <v>82</v>
      </c>
      <c r="AW134" s="14" t="s">
        <v>35</v>
      </c>
      <c r="AX134" s="14" t="s">
        <v>75</v>
      </c>
      <c r="AY134" s="255" t="s">
        <v>152</v>
      </c>
    </row>
    <row r="135" s="13" customFormat="1">
      <c r="A135" s="13"/>
      <c r="B135" s="235"/>
      <c r="C135" s="236"/>
      <c r="D135" s="228" t="s">
        <v>168</v>
      </c>
      <c r="E135" s="237" t="s">
        <v>19</v>
      </c>
      <c r="F135" s="238" t="s">
        <v>1299</v>
      </c>
      <c r="G135" s="236"/>
      <c r="H135" s="239">
        <v>5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168</v>
      </c>
      <c r="AU135" s="245" t="s">
        <v>84</v>
      </c>
      <c r="AV135" s="13" t="s">
        <v>84</v>
      </c>
      <c r="AW135" s="13" t="s">
        <v>35</v>
      </c>
      <c r="AX135" s="13" t="s">
        <v>75</v>
      </c>
      <c r="AY135" s="245" t="s">
        <v>152</v>
      </c>
    </row>
    <row r="136" s="15" customFormat="1">
      <c r="A136" s="15"/>
      <c r="B136" s="256"/>
      <c r="C136" s="257"/>
      <c r="D136" s="228" t="s">
        <v>168</v>
      </c>
      <c r="E136" s="258" t="s">
        <v>19</v>
      </c>
      <c r="F136" s="259" t="s">
        <v>203</v>
      </c>
      <c r="G136" s="257"/>
      <c r="H136" s="260">
        <v>5</v>
      </c>
      <c r="I136" s="261"/>
      <c r="J136" s="257"/>
      <c r="K136" s="257"/>
      <c r="L136" s="262"/>
      <c r="M136" s="263"/>
      <c r="N136" s="264"/>
      <c r="O136" s="264"/>
      <c r="P136" s="264"/>
      <c r="Q136" s="264"/>
      <c r="R136" s="264"/>
      <c r="S136" s="264"/>
      <c r="T136" s="26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6" t="s">
        <v>168</v>
      </c>
      <c r="AU136" s="266" t="s">
        <v>84</v>
      </c>
      <c r="AV136" s="15" t="s">
        <v>161</v>
      </c>
      <c r="AW136" s="15" t="s">
        <v>35</v>
      </c>
      <c r="AX136" s="15" t="s">
        <v>82</v>
      </c>
      <c r="AY136" s="266" t="s">
        <v>152</v>
      </c>
    </row>
    <row r="137" s="2" customFormat="1" ht="24.15" customHeight="1">
      <c r="A137" s="41"/>
      <c r="B137" s="42"/>
      <c r="C137" s="267" t="s">
        <v>226</v>
      </c>
      <c r="D137" s="267" t="s">
        <v>439</v>
      </c>
      <c r="E137" s="268" t="s">
        <v>1300</v>
      </c>
      <c r="F137" s="269" t="s">
        <v>1301</v>
      </c>
      <c r="G137" s="270" t="s">
        <v>359</v>
      </c>
      <c r="H137" s="271">
        <v>5</v>
      </c>
      <c r="I137" s="272"/>
      <c r="J137" s="273">
        <f>ROUND(I137*H137,2)</f>
        <v>0</v>
      </c>
      <c r="K137" s="269" t="s">
        <v>160</v>
      </c>
      <c r="L137" s="274"/>
      <c r="M137" s="275" t="s">
        <v>19</v>
      </c>
      <c r="N137" s="276" t="s">
        <v>46</v>
      </c>
      <c r="O137" s="87"/>
      <c r="P137" s="224">
        <f>O137*H137</f>
        <v>0</v>
      </c>
      <c r="Q137" s="224">
        <v>0.00611</v>
      </c>
      <c r="R137" s="224">
        <f>Q137*H137</f>
        <v>0.030550000000000001</v>
      </c>
      <c r="S137" s="224">
        <v>0</v>
      </c>
      <c r="T137" s="225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6" t="s">
        <v>667</v>
      </c>
      <c r="AT137" s="226" t="s">
        <v>439</v>
      </c>
      <c r="AU137" s="226" t="s">
        <v>84</v>
      </c>
      <c r="AY137" s="20" t="s">
        <v>152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20" t="s">
        <v>82</v>
      </c>
      <c r="BK137" s="227">
        <f>ROUND(I137*H137,2)</f>
        <v>0</v>
      </c>
      <c r="BL137" s="20" t="s">
        <v>667</v>
      </c>
      <c r="BM137" s="226" t="s">
        <v>1302</v>
      </c>
    </row>
    <row r="138" s="2" customFormat="1">
      <c r="A138" s="41"/>
      <c r="B138" s="42"/>
      <c r="C138" s="43"/>
      <c r="D138" s="228" t="s">
        <v>164</v>
      </c>
      <c r="E138" s="43"/>
      <c r="F138" s="229" t="s">
        <v>1301</v>
      </c>
      <c r="G138" s="43"/>
      <c r="H138" s="43"/>
      <c r="I138" s="230"/>
      <c r="J138" s="43"/>
      <c r="K138" s="43"/>
      <c r="L138" s="47"/>
      <c r="M138" s="231"/>
      <c r="N138" s="232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164</v>
      </c>
      <c r="AU138" s="20" t="s">
        <v>84</v>
      </c>
    </row>
    <row r="139" s="2" customFormat="1" ht="24.15" customHeight="1">
      <c r="A139" s="41"/>
      <c r="B139" s="42"/>
      <c r="C139" s="215" t="s">
        <v>233</v>
      </c>
      <c r="D139" s="215" t="s">
        <v>156</v>
      </c>
      <c r="E139" s="216" t="s">
        <v>1303</v>
      </c>
      <c r="F139" s="217" t="s">
        <v>1304</v>
      </c>
      <c r="G139" s="218" t="s">
        <v>359</v>
      </c>
      <c r="H139" s="219">
        <v>5</v>
      </c>
      <c r="I139" s="220"/>
      <c r="J139" s="221">
        <f>ROUND(I139*H139,2)</f>
        <v>0</v>
      </c>
      <c r="K139" s="217" t="s">
        <v>160</v>
      </c>
      <c r="L139" s="47"/>
      <c r="M139" s="222" t="s">
        <v>19</v>
      </c>
      <c r="N139" s="223" t="s">
        <v>46</v>
      </c>
      <c r="O139" s="87"/>
      <c r="P139" s="224">
        <f>O139*H139</f>
        <v>0</v>
      </c>
      <c r="Q139" s="224">
        <v>0</v>
      </c>
      <c r="R139" s="224">
        <f>Q139*H139</f>
        <v>0</v>
      </c>
      <c r="S139" s="224">
        <v>0</v>
      </c>
      <c r="T139" s="225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6" t="s">
        <v>580</v>
      </c>
      <c r="AT139" s="226" t="s">
        <v>156</v>
      </c>
      <c r="AU139" s="226" t="s">
        <v>84</v>
      </c>
      <c r="AY139" s="20" t="s">
        <v>152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20" t="s">
        <v>82</v>
      </c>
      <c r="BK139" s="227">
        <f>ROUND(I139*H139,2)</f>
        <v>0</v>
      </c>
      <c r="BL139" s="20" t="s">
        <v>580</v>
      </c>
      <c r="BM139" s="226" t="s">
        <v>1305</v>
      </c>
    </row>
    <row r="140" s="2" customFormat="1">
      <c r="A140" s="41"/>
      <c r="B140" s="42"/>
      <c r="C140" s="43"/>
      <c r="D140" s="228" t="s">
        <v>164</v>
      </c>
      <c r="E140" s="43"/>
      <c r="F140" s="229" t="s">
        <v>1306</v>
      </c>
      <c r="G140" s="43"/>
      <c r="H140" s="43"/>
      <c r="I140" s="230"/>
      <c r="J140" s="43"/>
      <c r="K140" s="43"/>
      <c r="L140" s="47"/>
      <c r="M140" s="231"/>
      <c r="N140" s="232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164</v>
      </c>
      <c r="AU140" s="20" t="s">
        <v>84</v>
      </c>
    </row>
    <row r="141" s="2" customFormat="1">
      <c r="A141" s="41"/>
      <c r="B141" s="42"/>
      <c r="C141" s="43"/>
      <c r="D141" s="233" t="s">
        <v>166</v>
      </c>
      <c r="E141" s="43"/>
      <c r="F141" s="234" t="s">
        <v>1307</v>
      </c>
      <c r="G141" s="43"/>
      <c r="H141" s="43"/>
      <c r="I141" s="230"/>
      <c r="J141" s="43"/>
      <c r="K141" s="43"/>
      <c r="L141" s="47"/>
      <c r="M141" s="231"/>
      <c r="N141" s="232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166</v>
      </c>
      <c r="AU141" s="20" t="s">
        <v>84</v>
      </c>
    </row>
    <row r="142" s="14" customFormat="1">
      <c r="A142" s="14"/>
      <c r="B142" s="246"/>
      <c r="C142" s="247"/>
      <c r="D142" s="228" t="s">
        <v>168</v>
      </c>
      <c r="E142" s="248" t="s">
        <v>19</v>
      </c>
      <c r="F142" s="249" t="s">
        <v>1263</v>
      </c>
      <c r="G142" s="247"/>
      <c r="H142" s="248" t="s">
        <v>19</v>
      </c>
      <c r="I142" s="250"/>
      <c r="J142" s="247"/>
      <c r="K142" s="247"/>
      <c r="L142" s="251"/>
      <c r="M142" s="252"/>
      <c r="N142" s="253"/>
      <c r="O142" s="253"/>
      <c r="P142" s="253"/>
      <c r="Q142" s="253"/>
      <c r="R142" s="253"/>
      <c r="S142" s="253"/>
      <c r="T142" s="25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5" t="s">
        <v>168</v>
      </c>
      <c r="AU142" s="255" t="s">
        <v>84</v>
      </c>
      <c r="AV142" s="14" t="s">
        <v>82</v>
      </c>
      <c r="AW142" s="14" t="s">
        <v>35</v>
      </c>
      <c r="AX142" s="14" t="s">
        <v>75</v>
      </c>
      <c r="AY142" s="255" t="s">
        <v>152</v>
      </c>
    </row>
    <row r="143" s="13" customFormat="1">
      <c r="A143" s="13"/>
      <c r="B143" s="235"/>
      <c r="C143" s="236"/>
      <c r="D143" s="228" t="s">
        <v>168</v>
      </c>
      <c r="E143" s="237" t="s">
        <v>19</v>
      </c>
      <c r="F143" s="238" t="s">
        <v>1299</v>
      </c>
      <c r="G143" s="236"/>
      <c r="H143" s="239">
        <v>5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168</v>
      </c>
      <c r="AU143" s="245" t="s">
        <v>84</v>
      </c>
      <c r="AV143" s="13" t="s">
        <v>84</v>
      </c>
      <c r="AW143" s="13" t="s">
        <v>35</v>
      </c>
      <c r="AX143" s="13" t="s">
        <v>75</v>
      </c>
      <c r="AY143" s="245" t="s">
        <v>152</v>
      </c>
    </row>
    <row r="144" s="15" customFormat="1">
      <c r="A144" s="15"/>
      <c r="B144" s="256"/>
      <c r="C144" s="257"/>
      <c r="D144" s="228" t="s">
        <v>168</v>
      </c>
      <c r="E144" s="258" t="s">
        <v>19</v>
      </c>
      <c r="F144" s="259" t="s">
        <v>203</v>
      </c>
      <c r="G144" s="257"/>
      <c r="H144" s="260">
        <v>5</v>
      </c>
      <c r="I144" s="261"/>
      <c r="J144" s="257"/>
      <c r="K144" s="257"/>
      <c r="L144" s="262"/>
      <c r="M144" s="263"/>
      <c r="N144" s="264"/>
      <c r="O144" s="264"/>
      <c r="P144" s="264"/>
      <c r="Q144" s="264"/>
      <c r="R144" s="264"/>
      <c r="S144" s="264"/>
      <c r="T144" s="26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6" t="s">
        <v>168</v>
      </c>
      <c r="AU144" s="266" t="s">
        <v>84</v>
      </c>
      <c r="AV144" s="15" t="s">
        <v>161</v>
      </c>
      <c r="AW144" s="15" t="s">
        <v>35</v>
      </c>
      <c r="AX144" s="15" t="s">
        <v>82</v>
      </c>
      <c r="AY144" s="266" t="s">
        <v>152</v>
      </c>
    </row>
    <row r="145" s="2" customFormat="1" ht="16.5" customHeight="1">
      <c r="A145" s="41"/>
      <c r="B145" s="42"/>
      <c r="C145" s="267" t="s">
        <v>8</v>
      </c>
      <c r="D145" s="267" t="s">
        <v>439</v>
      </c>
      <c r="E145" s="268" t="s">
        <v>1308</v>
      </c>
      <c r="F145" s="269" t="s">
        <v>1309</v>
      </c>
      <c r="G145" s="270" t="s">
        <v>359</v>
      </c>
      <c r="H145" s="271">
        <v>5</v>
      </c>
      <c r="I145" s="272"/>
      <c r="J145" s="273">
        <f>ROUND(I145*H145,2)</f>
        <v>0</v>
      </c>
      <c r="K145" s="269" t="s">
        <v>160</v>
      </c>
      <c r="L145" s="274"/>
      <c r="M145" s="275" t="s">
        <v>19</v>
      </c>
      <c r="N145" s="276" t="s">
        <v>46</v>
      </c>
      <c r="O145" s="87"/>
      <c r="P145" s="224">
        <f>O145*H145</f>
        <v>0</v>
      </c>
      <c r="Q145" s="224">
        <v>0.062</v>
      </c>
      <c r="R145" s="224">
        <f>Q145*H145</f>
        <v>0.31</v>
      </c>
      <c r="S145" s="224">
        <v>0</v>
      </c>
      <c r="T145" s="225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6" t="s">
        <v>667</v>
      </c>
      <c r="AT145" s="226" t="s">
        <v>439</v>
      </c>
      <c r="AU145" s="226" t="s">
        <v>84</v>
      </c>
      <c r="AY145" s="20" t="s">
        <v>152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20" t="s">
        <v>82</v>
      </c>
      <c r="BK145" s="227">
        <f>ROUND(I145*H145,2)</f>
        <v>0</v>
      </c>
      <c r="BL145" s="20" t="s">
        <v>667</v>
      </c>
      <c r="BM145" s="226" t="s">
        <v>1310</v>
      </c>
    </row>
    <row r="146" s="2" customFormat="1">
      <c r="A146" s="41"/>
      <c r="B146" s="42"/>
      <c r="C146" s="43"/>
      <c r="D146" s="228" t="s">
        <v>164</v>
      </c>
      <c r="E146" s="43"/>
      <c r="F146" s="229" t="s">
        <v>1309</v>
      </c>
      <c r="G146" s="43"/>
      <c r="H146" s="43"/>
      <c r="I146" s="230"/>
      <c r="J146" s="43"/>
      <c r="K146" s="43"/>
      <c r="L146" s="47"/>
      <c r="M146" s="231"/>
      <c r="N146" s="232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164</v>
      </c>
      <c r="AU146" s="20" t="s">
        <v>84</v>
      </c>
    </row>
    <row r="147" s="2" customFormat="1" ht="24.15" customHeight="1">
      <c r="A147" s="41"/>
      <c r="B147" s="42"/>
      <c r="C147" s="215" t="s">
        <v>246</v>
      </c>
      <c r="D147" s="215" t="s">
        <v>156</v>
      </c>
      <c r="E147" s="216" t="s">
        <v>1311</v>
      </c>
      <c r="F147" s="217" t="s">
        <v>1312</v>
      </c>
      <c r="G147" s="218" t="s">
        <v>359</v>
      </c>
      <c r="H147" s="219">
        <v>5</v>
      </c>
      <c r="I147" s="220"/>
      <c r="J147" s="221">
        <f>ROUND(I147*H147,2)</f>
        <v>0</v>
      </c>
      <c r="K147" s="217" t="s">
        <v>160</v>
      </c>
      <c r="L147" s="47"/>
      <c r="M147" s="222" t="s">
        <v>19</v>
      </c>
      <c r="N147" s="223" t="s">
        <v>46</v>
      </c>
      <c r="O147" s="87"/>
      <c r="P147" s="224">
        <f>O147*H147</f>
        <v>0</v>
      </c>
      <c r="Q147" s="224">
        <v>0</v>
      </c>
      <c r="R147" s="224">
        <f>Q147*H147</f>
        <v>0</v>
      </c>
      <c r="S147" s="224">
        <v>0</v>
      </c>
      <c r="T147" s="225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6" t="s">
        <v>580</v>
      </c>
      <c r="AT147" s="226" t="s">
        <v>156</v>
      </c>
      <c r="AU147" s="226" t="s">
        <v>84</v>
      </c>
      <c r="AY147" s="20" t="s">
        <v>152</v>
      </c>
      <c r="BE147" s="227">
        <f>IF(N147="základní",J147,0)</f>
        <v>0</v>
      </c>
      <c r="BF147" s="227">
        <f>IF(N147="snížená",J147,0)</f>
        <v>0</v>
      </c>
      <c r="BG147" s="227">
        <f>IF(N147="zákl. přenesená",J147,0)</f>
        <v>0</v>
      </c>
      <c r="BH147" s="227">
        <f>IF(N147="sníž. přenesená",J147,0)</f>
        <v>0</v>
      </c>
      <c r="BI147" s="227">
        <f>IF(N147="nulová",J147,0)</f>
        <v>0</v>
      </c>
      <c r="BJ147" s="20" t="s">
        <v>82</v>
      </c>
      <c r="BK147" s="227">
        <f>ROUND(I147*H147,2)</f>
        <v>0</v>
      </c>
      <c r="BL147" s="20" t="s">
        <v>580</v>
      </c>
      <c r="BM147" s="226" t="s">
        <v>1313</v>
      </c>
    </row>
    <row r="148" s="2" customFormat="1">
      <c r="A148" s="41"/>
      <c r="B148" s="42"/>
      <c r="C148" s="43"/>
      <c r="D148" s="228" t="s">
        <v>164</v>
      </c>
      <c r="E148" s="43"/>
      <c r="F148" s="229" t="s">
        <v>1314</v>
      </c>
      <c r="G148" s="43"/>
      <c r="H148" s="43"/>
      <c r="I148" s="230"/>
      <c r="J148" s="43"/>
      <c r="K148" s="43"/>
      <c r="L148" s="47"/>
      <c r="M148" s="231"/>
      <c r="N148" s="232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164</v>
      </c>
      <c r="AU148" s="20" t="s">
        <v>84</v>
      </c>
    </row>
    <row r="149" s="2" customFormat="1">
      <c r="A149" s="41"/>
      <c r="B149" s="42"/>
      <c r="C149" s="43"/>
      <c r="D149" s="233" t="s">
        <v>166</v>
      </c>
      <c r="E149" s="43"/>
      <c r="F149" s="234" t="s">
        <v>1315</v>
      </c>
      <c r="G149" s="43"/>
      <c r="H149" s="43"/>
      <c r="I149" s="230"/>
      <c r="J149" s="43"/>
      <c r="K149" s="43"/>
      <c r="L149" s="47"/>
      <c r="M149" s="231"/>
      <c r="N149" s="232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166</v>
      </c>
      <c r="AU149" s="20" t="s">
        <v>84</v>
      </c>
    </row>
    <row r="150" s="14" customFormat="1">
      <c r="A150" s="14"/>
      <c r="B150" s="246"/>
      <c r="C150" s="247"/>
      <c r="D150" s="228" t="s">
        <v>168</v>
      </c>
      <c r="E150" s="248" t="s">
        <v>19</v>
      </c>
      <c r="F150" s="249" t="s">
        <v>1263</v>
      </c>
      <c r="G150" s="247"/>
      <c r="H150" s="248" t="s">
        <v>19</v>
      </c>
      <c r="I150" s="250"/>
      <c r="J150" s="247"/>
      <c r="K150" s="247"/>
      <c r="L150" s="251"/>
      <c r="M150" s="252"/>
      <c r="N150" s="253"/>
      <c r="O150" s="253"/>
      <c r="P150" s="253"/>
      <c r="Q150" s="253"/>
      <c r="R150" s="253"/>
      <c r="S150" s="253"/>
      <c r="T150" s="25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5" t="s">
        <v>168</v>
      </c>
      <c r="AU150" s="255" t="s">
        <v>84</v>
      </c>
      <c r="AV150" s="14" t="s">
        <v>82</v>
      </c>
      <c r="AW150" s="14" t="s">
        <v>35</v>
      </c>
      <c r="AX150" s="14" t="s">
        <v>75</v>
      </c>
      <c r="AY150" s="255" t="s">
        <v>152</v>
      </c>
    </row>
    <row r="151" s="13" customFormat="1">
      <c r="A151" s="13"/>
      <c r="B151" s="235"/>
      <c r="C151" s="236"/>
      <c r="D151" s="228" t="s">
        <v>168</v>
      </c>
      <c r="E151" s="237" t="s">
        <v>19</v>
      </c>
      <c r="F151" s="238" t="s">
        <v>1299</v>
      </c>
      <c r="G151" s="236"/>
      <c r="H151" s="239">
        <v>5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168</v>
      </c>
      <c r="AU151" s="245" t="s">
        <v>84</v>
      </c>
      <c r="AV151" s="13" t="s">
        <v>84</v>
      </c>
      <c r="AW151" s="13" t="s">
        <v>35</v>
      </c>
      <c r="AX151" s="13" t="s">
        <v>75</v>
      </c>
      <c r="AY151" s="245" t="s">
        <v>152</v>
      </c>
    </row>
    <row r="152" s="15" customFormat="1">
      <c r="A152" s="15"/>
      <c r="B152" s="256"/>
      <c r="C152" s="257"/>
      <c r="D152" s="228" t="s">
        <v>168</v>
      </c>
      <c r="E152" s="258" t="s">
        <v>19</v>
      </c>
      <c r="F152" s="259" t="s">
        <v>203</v>
      </c>
      <c r="G152" s="257"/>
      <c r="H152" s="260">
        <v>5</v>
      </c>
      <c r="I152" s="261"/>
      <c r="J152" s="257"/>
      <c r="K152" s="257"/>
      <c r="L152" s="262"/>
      <c r="M152" s="263"/>
      <c r="N152" s="264"/>
      <c r="O152" s="264"/>
      <c r="P152" s="264"/>
      <c r="Q152" s="264"/>
      <c r="R152" s="264"/>
      <c r="S152" s="264"/>
      <c r="T152" s="26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6" t="s">
        <v>168</v>
      </c>
      <c r="AU152" s="266" t="s">
        <v>84</v>
      </c>
      <c r="AV152" s="15" t="s">
        <v>161</v>
      </c>
      <c r="AW152" s="15" t="s">
        <v>35</v>
      </c>
      <c r="AX152" s="15" t="s">
        <v>82</v>
      </c>
      <c r="AY152" s="266" t="s">
        <v>152</v>
      </c>
    </row>
    <row r="153" s="2" customFormat="1" ht="24.15" customHeight="1">
      <c r="A153" s="41"/>
      <c r="B153" s="42"/>
      <c r="C153" s="267" t="s">
        <v>254</v>
      </c>
      <c r="D153" s="267" t="s">
        <v>439</v>
      </c>
      <c r="E153" s="268" t="s">
        <v>1316</v>
      </c>
      <c r="F153" s="269" t="s">
        <v>1317</v>
      </c>
      <c r="G153" s="270" t="s">
        <v>359</v>
      </c>
      <c r="H153" s="271">
        <v>5</v>
      </c>
      <c r="I153" s="272"/>
      <c r="J153" s="273">
        <f>ROUND(I153*H153,2)</f>
        <v>0</v>
      </c>
      <c r="K153" s="269" t="s">
        <v>160</v>
      </c>
      <c r="L153" s="274"/>
      <c r="M153" s="275" t="s">
        <v>19</v>
      </c>
      <c r="N153" s="276" t="s">
        <v>46</v>
      </c>
      <c r="O153" s="87"/>
      <c r="P153" s="224">
        <f>O153*H153</f>
        <v>0</v>
      </c>
      <c r="Q153" s="224">
        <v>0.0020999999999999999</v>
      </c>
      <c r="R153" s="224">
        <f>Q153*H153</f>
        <v>0.010499999999999999</v>
      </c>
      <c r="S153" s="224">
        <v>0</v>
      </c>
      <c r="T153" s="225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6" t="s">
        <v>667</v>
      </c>
      <c r="AT153" s="226" t="s">
        <v>439</v>
      </c>
      <c r="AU153" s="226" t="s">
        <v>84</v>
      </c>
      <c r="AY153" s="20" t="s">
        <v>152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20" t="s">
        <v>82</v>
      </c>
      <c r="BK153" s="227">
        <f>ROUND(I153*H153,2)</f>
        <v>0</v>
      </c>
      <c r="BL153" s="20" t="s">
        <v>667</v>
      </c>
      <c r="BM153" s="226" t="s">
        <v>1318</v>
      </c>
    </row>
    <row r="154" s="2" customFormat="1">
      <c r="A154" s="41"/>
      <c r="B154" s="42"/>
      <c r="C154" s="43"/>
      <c r="D154" s="228" t="s">
        <v>164</v>
      </c>
      <c r="E154" s="43"/>
      <c r="F154" s="229" t="s">
        <v>1317</v>
      </c>
      <c r="G154" s="43"/>
      <c r="H154" s="43"/>
      <c r="I154" s="230"/>
      <c r="J154" s="43"/>
      <c r="K154" s="43"/>
      <c r="L154" s="47"/>
      <c r="M154" s="231"/>
      <c r="N154" s="232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164</v>
      </c>
      <c r="AU154" s="20" t="s">
        <v>84</v>
      </c>
    </row>
    <row r="155" s="2" customFormat="1" ht="16.5" customHeight="1">
      <c r="A155" s="41"/>
      <c r="B155" s="42"/>
      <c r="C155" s="215" t="s">
        <v>261</v>
      </c>
      <c r="D155" s="215" t="s">
        <v>156</v>
      </c>
      <c r="E155" s="216" t="s">
        <v>1319</v>
      </c>
      <c r="F155" s="217" t="s">
        <v>1320</v>
      </c>
      <c r="G155" s="218" t="s">
        <v>359</v>
      </c>
      <c r="H155" s="219">
        <v>5</v>
      </c>
      <c r="I155" s="220"/>
      <c r="J155" s="221">
        <f>ROUND(I155*H155,2)</f>
        <v>0</v>
      </c>
      <c r="K155" s="217" t="s">
        <v>160</v>
      </c>
      <c r="L155" s="47"/>
      <c r="M155" s="222" t="s">
        <v>19</v>
      </c>
      <c r="N155" s="223" t="s">
        <v>46</v>
      </c>
      <c r="O155" s="87"/>
      <c r="P155" s="224">
        <f>O155*H155</f>
        <v>0</v>
      </c>
      <c r="Q155" s="224">
        <v>0</v>
      </c>
      <c r="R155" s="224">
        <f>Q155*H155</f>
        <v>0</v>
      </c>
      <c r="S155" s="224">
        <v>0</v>
      </c>
      <c r="T155" s="225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6" t="s">
        <v>580</v>
      </c>
      <c r="AT155" s="226" t="s">
        <v>156</v>
      </c>
      <c r="AU155" s="226" t="s">
        <v>84</v>
      </c>
      <c r="AY155" s="20" t="s">
        <v>152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20" t="s">
        <v>82</v>
      </c>
      <c r="BK155" s="227">
        <f>ROUND(I155*H155,2)</f>
        <v>0</v>
      </c>
      <c r="BL155" s="20" t="s">
        <v>580</v>
      </c>
      <c r="BM155" s="226" t="s">
        <v>1321</v>
      </c>
    </row>
    <row r="156" s="2" customFormat="1">
      <c r="A156" s="41"/>
      <c r="B156" s="42"/>
      <c r="C156" s="43"/>
      <c r="D156" s="228" t="s">
        <v>164</v>
      </c>
      <c r="E156" s="43"/>
      <c r="F156" s="229" t="s">
        <v>1320</v>
      </c>
      <c r="G156" s="43"/>
      <c r="H156" s="43"/>
      <c r="I156" s="230"/>
      <c r="J156" s="43"/>
      <c r="K156" s="43"/>
      <c r="L156" s="47"/>
      <c r="M156" s="231"/>
      <c r="N156" s="232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164</v>
      </c>
      <c r="AU156" s="20" t="s">
        <v>84</v>
      </c>
    </row>
    <row r="157" s="2" customFormat="1">
      <c r="A157" s="41"/>
      <c r="B157" s="42"/>
      <c r="C157" s="43"/>
      <c r="D157" s="233" t="s">
        <v>166</v>
      </c>
      <c r="E157" s="43"/>
      <c r="F157" s="234" t="s">
        <v>1322</v>
      </c>
      <c r="G157" s="43"/>
      <c r="H157" s="43"/>
      <c r="I157" s="230"/>
      <c r="J157" s="43"/>
      <c r="K157" s="43"/>
      <c r="L157" s="47"/>
      <c r="M157" s="231"/>
      <c r="N157" s="232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166</v>
      </c>
      <c r="AU157" s="20" t="s">
        <v>84</v>
      </c>
    </row>
    <row r="158" s="14" customFormat="1">
      <c r="A158" s="14"/>
      <c r="B158" s="246"/>
      <c r="C158" s="247"/>
      <c r="D158" s="228" t="s">
        <v>168</v>
      </c>
      <c r="E158" s="248" t="s">
        <v>19</v>
      </c>
      <c r="F158" s="249" t="s">
        <v>1263</v>
      </c>
      <c r="G158" s="247"/>
      <c r="H158" s="248" t="s">
        <v>19</v>
      </c>
      <c r="I158" s="250"/>
      <c r="J158" s="247"/>
      <c r="K158" s="247"/>
      <c r="L158" s="251"/>
      <c r="M158" s="252"/>
      <c r="N158" s="253"/>
      <c r="O158" s="253"/>
      <c r="P158" s="253"/>
      <c r="Q158" s="253"/>
      <c r="R158" s="253"/>
      <c r="S158" s="253"/>
      <c r="T158" s="25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5" t="s">
        <v>168</v>
      </c>
      <c r="AU158" s="255" t="s">
        <v>84</v>
      </c>
      <c r="AV158" s="14" t="s">
        <v>82</v>
      </c>
      <c r="AW158" s="14" t="s">
        <v>35</v>
      </c>
      <c r="AX158" s="14" t="s">
        <v>75</v>
      </c>
      <c r="AY158" s="255" t="s">
        <v>152</v>
      </c>
    </row>
    <row r="159" s="13" customFormat="1">
      <c r="A159" s="13"/>
      <c r="B159" s="235"/>
      <c r="C159" s="236"/>
      <c r="D159" s="228" t="s">
        <v>168</v>
      </c>
      <c r="E159" s="237" t="s">
        <v>19</v>
      </c>
      <c r="F159" s="238" t="s">
        <v>1299</v>
      </c>
      <c r="G159" s="236"/>
      <c r="H159" s="239">
        <v>5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168</v>
      </c>
      <c r="AU159" s="245" t="s">
        <v>84</v>
      </c>
      <c r="AV159" s="13" t="s">
        <v>84</v>
      </c>
      <c r="AW159" s="13" t="s">
        <v>35</v>
      </c>
      <c r="AX159" s="13" t="s">
        <v>75</v>
      </c>
      <c r="AY159" s="245" t="s">
        <v>152</v>
      </c>
    </row>
    <row r="160" s="15" customFormat="1">
      <c r="A160" s="15"/>
      <c r="B160" s="256"/>
      <c r="C160" s="257"/>
      <c r="D160" s="228" t="s">
        <v>168</v>
      </c>
      <c r="E160" s="258" t="s">
        <v>19</v>
      </c>
      <c r="F160" s="259" t="s">
        <v>203</v>
      </c>
      <c r="G160" s="257"/>
      <c r="H160" s="260">
        <v>5</v>
      </c>
      <c r="I160" s="261"/>
      <c r="J160" s="257"/>
      <c r="K160" s="257"/>
      <c r="L160" s="262"/>
      <c r="M160" s="263"/>
      <c r="N160" s="264"/>
      <c r="O160" s="264"/>
      <c r="P160" s="264"/>
      <c r="Q160" s="264"/>
      <c r="R160" s="264"/>
      <c r="S160" s="264"/>
      <c r="T160" s="26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6" t="s">
        <v>168</v>
      </c>
      <c r="AU160" s="266" t="s">
        <v>84</v>
      </c>
      <c r="AV160" s="15" t="s">
        <v>161</v>
      </c>
      <c r="AW160" s="15" t="s">
        <v>35</v>
      </c>
      <c r="AX160" s="15" t="s">
        <v>82</v>
      </c>
      <c r="AY160" s="266" t="s">
        <v>152</v>
      </c>
    </row>
    <row r="161" s="2" customFormat="1" ht="16.5" customHeight="1">
      <c r="A161" s="41"/>
      <c r="B161" s="42"/>
      <c r="C161" s="267" t="s">
        <v>263</v>
      </c>
      <c r="D161" s="267" t="s">
        <v>439</v>
      </c>
      <c r="E161" s="268" t="s">
        <v>1323</v>
      </c>
      <c r="F161" s="269" t="s">
        <v>1324</v>
      </c>
      <c r="G161" s="270" t="s">
        <v>359</v>
      </c>
      <c r="H161" s="271">
        <v>5</v>
      </c>
      <c r="I161" s="272"/>
      <c r="J161" s="273">
        <f>ROUND(I161*H161,2)</f>
        <v>0</v>
      </c>
      <c r="K161" s="269" t="s">
        <v>160</v>
      </c>
      <c r="L161" s="274"/>
      <c r="M161" s="275" t="s">
        <v>19</v>
      </c>
      <c r="N161" s="276" t="s">
        <v>46</v>
      </c>
      <c r="O161" s="87"/>
      <c r="P161" s="224">
        <f>O161*H161</f>
        <v>0</v>
      </c>
      <c r="Q161" s="224">
        <v>0.00040000000000000002</v>
      </c>
      <c r="R161" s="224">
        <f>Q161*H161</f>
        <v>0.002</v>
      </c>
      <c r="S161" s="224">
        <v>0</v>
      </c>
      <c r="T161" s="225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6" t="s">
        <v>667</v>
      </c>
      <c r="AT161" s="226" t="s">
        <v>439</v>
      </c>
      <c r="AU161" s="226" t="s">
        <v>84</v>
      </c>
      <c r="AY161" s="20" t="s">
        <v>152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20" t="s">
        <v>82</v>
      </c>
      <c r="BK161" s="227">
        <f>ROUND(I161*H161,2)</f>
        <v>0</v>
      </c>
      <c r="BL161" s="20" t="s">
        <v>667</v>
      </c>
      <c r="BM161" s="226" t="s">
        <v>1325</v>
      </c>
    </row>
    <row r="162" s="2" customFormat="1">
      <c r="A162" s="41"/>
      <c r="B162" s="42"/>
      <c r="C162" s="43"/>
      <c r="D162" s="228" t="s">
        <v>164</v>
      </c>
      <c r="E162" s="43"/>
      <c r="F162" s="229" t="s">
        <v>1324</v>
      </c>
      <c r="G162" s="43"/>
      <c r="H162" s="43"/>
      <c r="I162" s="230"/>
      <c r="J162" s="43"/>
      <c r="K162" s="43"/>
      <c r="L162" s="47"/>
      <c r="M162" s="231"/>
      <c r="N162" s="232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164</v>
      </c>
      <c r="AU162" s="20" t="s">
        <v>84</v>
      </c>
    </row>
    <row r="163" s="2" customFormat="1" ht="21.75" customHeight="1">
      <c r="A163" s="41"/>
      <c r="B163" s="42"/>
      <c r="C163" s="215" t="s">
        <v>266</v>
      </c>
      <c r="D163" s="215" t="s">
        <v>156</v>
      </c>
      <c r="E163" s="216" t="s">
        <v>1326</v>
      </c>
      <c r="F163" s="217" t="s">
        <v>1327</v>
      </c>
      <c r="G163" s="218" t="s">
        <v>359</v>
      </c>
      <c r="H163" s="219">
        <v>5</v>
      </c>
      <c r="I163" s="220"/>
      <c r="J163" s="221">
        <f>ROUND(I163*H163,2)</f>
        <v>0</v>
      </c>
      <c r="K163" s="217" t="s">
        <v>160</v>
      </c>
      <c r="L163" s="47"/>
      <c r="M163" s="222" t="s">
        <v>19</v>
      </c>
      <c r="N163" s="223" t="s">
        <v>46</v>
      </c>
      <c r="O163" s="87"/>
      <c r="P163" s="224">
        <f>O163*H163</f>
        <v>0</v>
      </c>
      <c r="Q163" s="224">
        <v>0</v>
      </c>
      <c r="R163" s="224">
        <f>Q163*H163</f>
        <v>0</v>
      </c>
      <c r="S163" s="224">
        <v>0</v>
      </c>
      <c r="T163" s="225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6" t="s">
        <v>580</v>
      </c>
      <c r="AT163" s="226" t="s">
        <v>156</v>
      </c>
      <c r="AU163" s="226" t="s">
        <v>84</v>
      </c>
      <c r="AY163" s="20" t="s">
        <v>152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20" t="s">
        <v>82</v>
      </c>
      <c r="BK163" s="227">
        <f>ROUND(I163*H163,2)</f>
        <v>0</v>
      </c>
      <c r="BL163" s="20" t="s">
        <v>580</v>
      </c>
      <c r="BM163" s="226" t="s">
        <v>1328</v>
      </c>
    </row>
    <row r="164" s="2" customFormat="1">
      <c r="A164" s="41"/>
      <c r="B164" s="42"/>
      <c r="C164" s="43"/>
      <c r="D164" s="228" t="s">
        <v>164</v>
      </c>
      <c r="E164" s="43"/>
      <c r="F164" s="229" t="s">
        <v>1329</v>
      </c>
      <c r="G164" s="43"/>
      <c r="H164" s="43"/>
      <c r="I164" s="230"/>
      <c r="J164" s="43"/>
      <c r="K164" s="43"/>
      <c r="L164" s="47"/>
      <c r="M164" s="231"/>
      <c r="N164" s="232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164</v>
      </c>
      <c r="AU164" s="20" t="s">
        <v>84</v>
      </c>
    </row>
    <row r="165" s="2" customFormat="1">
      <c r="A165" s="41"/>
      <c r="B165" s="42"/>
      <c r="C165" s="43"/>
      <c r="D165" s="233" t="s">
        <v>166</v>
      </c>
      <c r="E165" s="43"/>
      <c r="F165" s="234" t="s">
        <v>1330</v>
      </c>
      <c r="G165" s="43"/>
      <c r="H165" s="43"/>
      <c r="I165" s="230"/>
      <c r="J165" s="43"/>
      <c r="K165" s="43"/>
      <c r="L165" s="47"/>
      <c r="M165" s="231"/>
      <c r="N165" s="232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166</v>
      </c>
      <c r="AU165" s="20" t="s">
        <v>84</v>
      </c>
    </row>
    <row r="166" s="14" customFormat="1">
      <c r="A166" s="14"/>
      <c r="B166" s="246"/>
      <c r="C166" s="247"/>
      <c r="D166" s="228" t="s">
        <v>168</v>
      </c>
      <c r="E166" s="248" t="s">
        <v>19</v>
      </c>
      <c r="F166" s="249" t="s">
        <v>1263</v>
      </c>
      <c r="G166" s="247"/>
      <c r="H166" s="248" t="s">
        <v>19</v>
      </c>
      <c r="I166" s="250"/>
      <c r="J166" s="247"/>
      <c r="K166" s="247"/>
      <c r="L166" s="251"/>
      <c r="M166" s="252"/>
      <c r="N166" s="253"/>
      <c r="O166" s="253"/>
      <c r="P166" s="253"/>
      <c r="Q166" s="253"/>
      <c r="R166" s="253"/>
      <c r="S166" s="253"/>
      <c r="T166" s="25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5" t="s">
        <v>168</v>
      </c>
      <c r="AU166" s="255" t="s">
        <v>84</v>
      </c>
      <c r="AV166" s="14" t="s">
        <v>82</v>
      </c>
      <c r="AW166" s="14" t="s">
        <v>35</v>
      </c>
      <c r="AX166" s="14" t="s">
        <v>75</v>
      </c>
      <c r="AY166" s="255" t="s">
        <v>152</v>
      </c>
    </row>
    <row r="167" s="13" customFormat="1">
      <c r="A167" s="13"/>
      <c r="B167" s="235"/>
      <c r="C167" s="236"/>
      <c r="D167" s="228" t="s">
        <v>168</v>
      </c>
      <c r="E167" s="237" t="s">
        <v>19</v>
      </c>
      <c r="F167" s="238" t="s">
        <v>1299</v>
      </c>
      <c r="G167" s="236"/>
      <c r="H167" s="239">
        <v>5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168</v>
      </c>
      <c r="AU167" s="245" t="s">
        <v>84</v>
      </c>
      <c r="AV167" s="13" t="s">
        <v>84</v>
      </c>
      <c r="AW167" s="13" t="s">
        <v>35</v>
      </c>
      <c r="AX167" s="13" t="s">
        <v>75</v>
      </c>
      <c r="AY167" s="245" t="s">
        <v>152</v>
      </c>
    </row>
    <row r="168" s="15" customFormat="1">
      <c r="A168" s="15"/>
      <c r="B168" s="256"/>
      <c r="C168" s="257"/>
      <c r="D168" s="228" t="s">
        <v>168</v>
      </c>
      <c r="E168" s="258" t="s">
        <v>19</v>
      </c>
      <c r="F168" s="259" t="s">
        <v>203</v>
      </c>
      <c r="G168" s="257"/>
      <c r="H168" s="260">
        <v>5</v>
      </c>
      <c r="I168" s="261"/>
      <c r="J168" s="257"/>
      <c r="K168" s="257"/>
      <c r="L168" s="262"/>
      <c r="M168" s="263"/>
      <c r="N168" s="264"/>
      <c r="O168" s="264"/>
      <c r="P168" s="264"/>
      <c r="Q168" s="264"/>
      <c r="R168" s="264"/>
      <c r="S168" s="264"/>
      <c r="T168" s="26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6" t="s">
        <v>168</v>
      </c>
      <c r="AU168" s="266" t="s">
        <v>84</v>
      </c>
      <c r="AV168" s="15" t="s">
        <v>161</v>
      </c>
      <c r="AW168" s="15" t="s">
        <v>35</v>
      </c>
      <c r="AX168" s="15" t="s">
        <v>82</v>
      </c>
      <c r="AY168" s="266" t="s">
        <v>152</v>
      </c>
    </row>
    <row r="169" s="2" customFormat="1" ht="16.5" customHeight="1">
      <c r="A169" s="41"/>
      <c r="B169" s="42"/>
      <c r="C169" s="267" t="s">
        <v>268</v>
      </c>
      <c r="D169" s="267" t="s">
        <v>439</v>
      </c>
      <c r="E169" s="268" t="s">
        <v>1331</v>
      </c>
      <c r="F169" s="269" t="s">
        <v>1332</v>
      </c>
      <c r="G169" s="270" t="s">
        <v>215</v>
      </c>
      <c r="H169" s="271">
        <v>5</v>
      </c>
      <c r="I169" s="272"/>
      <c r="J169" s="273">
        <f>ROUND(I169*H169,2)</f>
        <v>0</v>
      </c>
      <c r="K169" s="269" t="s">
        <v>160</v>
      </c>
      <c r="L169" s="274"/>
      <c r="M169" s="275" t="s">
        <v>19</v>
      </c>
      <c r="N169" s="276" t="s">
        <v>46</v>
      </c>
      <c r="O169" s="87"/>
      <c r="P169" s="224">
        <f>O169*H169</f>
        <v>0</v>
      </c>
      <c r="Q169" s="224">
        <v>0.01311</v>
      </c>
      <c r="R169" s="224">
        <f>Q169*H169</f>
        <v>0.065549999999999997</v>
      </c>
      <c r="S169" s="224">
        <v>0</v>
      </c>
      <c r="T169" s="225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6" t="s">
        <v>667</v>
      </c>
      <c r="AT169" s="226" t="s">
        <v>439</v>
      </c>
      <c r="AU169" s="226" t="s">
        <v>84</v>
      </c>
      <c r="AY169" s="20" t="s">
        <v>152</v>
      </c>
      <c r="BE169" s="227">
        <f>IF(N169="základní",J169,0)</f>
        <v>0</v>
      </c>
      <c r="BF169" s="227">
        <f>IF(N169="snížená",J169,0)</f>
        <v>0</v>
      </c>
      <c r="BG169" s="227">
        <f>IF(N169="zákl. přenesená",J169,0)</f>
        <v>0</v>
      </c>
      <c r="BH169" s="227">
        <f>IF(N169="sníž. přenesená",J169,0)</f>
        <v>0</v>
      </c>
      <c r="BI169" s="227">
        <f>IF(N169="nulová",J169,0)</f>
        <v>0</v>
      </c>
      <c r="BJ169" s="20" t="s">
        <v>82</v>
      </c>
      <c r="BK169" s="227">
        <f>ROUND(I169*H169,2)</f>
        <v>0</v>
      </c>
      <c r="BL169" s="20" t="s">
        <v>667</v>
      </c>
      <c r="BM169" s="226" t="s">
        <v>1333</v>
      </c>
    </row>
    <row r="170" s="2" customFormat="1">
      <c r="A170" s="41"/>
      <c r="B170" s="42"/>
      <c r="C170" s="43"/>
      <c r="D170" s="228" t="s">
        <v>164</v>
      </c>
      <c r="E170" s="43"/>
      <c r="F170" s="229" t="s">
        <v>1332</v>
      </c>
      <c r="G170" s="43"/>
      <c r="H170" s="43"/>
      <c r="I170" s="230"/>
      <c r="J170" s="43"/>
      <c r="K170" s="43"/>
      <c r="L170" s="47"/>
      <c r="M170" s="231"/>
      <c r="N170" s="232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164</v>
      </c>
      <c r="AU170" s="20" t="s">
        <v>84</v>
      </c>
    </row>
    <row r="171" s="2" customFormat="1" ht="37.8" customHeight="1">
      <c r="A171" s="41"/>
      <c r="B171" s="42"/>
      <c r="C171" s="215" t="s">
        <v>272</v>
      </c>
      <c r="D171" s="215" t="s">
        <v>156</v>
      </c>
      <c r="E171" s="216" t="s">
        <v>1334</v>
      </c>
      <c r="F171" s="217" t="s">
        <v>1335</v>
      </c>
      <c r="G171" s="218" t="s">
        <v>215</v>
      </c>
      <c r="H171" s="219">
        <v>114.36</v>
      </c>
      <c r="I171" s="220"/>
      <c r="J171" s="221">
        <f>ROUND(I171*H171,2)</f>
        <v>0</v>
      </c>
      <c r="K171" s="217" t="s">
        <v>160</v>
      </c>
      <c r="L171" s="47"/>
      <c r="M171" s="222" t="s">
        <v>19</v>
      </c>
      <c r="N171" s="223" t="s">
        <v>46</v>
      </c>
      <c r="O171" s="87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6" t="s">
        <v>580</v>
      </c>
      <c r="AT171" s="226" t="s">
        <v>156</v>
      </c>
      <c r="AU171" s="226" t="s">
        <v>84</v>
      </c>
      <c r="AY171" s="20" t="s">
        <v>152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20" t="s">
        <v>82</v>
      </c>
      <c r="BK171" s="227">
        <f>ROUND(I171*H171,2)</f>
        <v>0</v>
      </c>
      <c r="BL171" s="20" t="s">
        <v>580</v>
      </c>
      <c r="BM171" s="226" t="s">
        <v>1336</v>
      </c>
    </row>
    <row r="172" s="2" customFormat="1">
      <c r="A172" s="41"/>
      <c r="B172" s="42"/>
      <c r="C172" s="43"/>
      <c r="D172" s="228" t="s">
        <v>164</v>
      </c>
      <c r="E172" s="43"/>
      <c r="F172" s="229" t="s">
        <v>1337</v>
      </c>
      <c r="G172" s="43"/>
      <c r="H172" s="43"/>
      <c r="I172" s="230"/>
      <c r="J172" s="43"/>
      <c r="K172" s="43"/>
      <c r="L172" s="47"/>
      <c r="M172" s="231"/>
      <c r="N172" s="232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164</v>
      </c>
      <c r="AU172" s="20" t="s">
        <v>84</v>
      </c>
    </row>
    <row r="173" s="2" customFormat="1">
      <c r="A173" s="41"/>
      <c r="B173" s="42"/>
      <c r="C173" s="43"/>
      <c r="D173" s="233" t="s">
        <v>166</v>
      </c>
      <c r="E173" s="43"/>
      <c r="F173" s="234" t="s">
        <v>1338</v>
      </c>
      <c r="G173" s="43"/>
      <c r="H173" s="43"/>
      <c r="I173" s="230"/>
      <c r="J173" s="43"/>
      <c r="K173" s="43"/>
      <c r="L173" s="47"/>
      <c r="M173" s="231"/>
      <c r="N173" s="232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166</v>
      </c>
      <c r="AU173" s="20" t="s">
        <v>84</v>
      </c>
    </row>
    <row r="174" s="14" customFormat="1">
      <c r="A174" s="14"/>
      <c r="B174" s="246"/>
      <c r="C174" s="247"/>
      <c r="D174" s="228" t="s">
        <v>168</v>
      </c>
      <c r="E174" s="248" t="s">
        <v>19</v>
      </c>
      <c r="F174" s="249" t="s">
        <v>1339</v>
      </c>
      <c r="G174" s="247"/>
      <c r="H174" s="248" t="s">
        <v>19</v>
      </c>
      <c r="I174" s="250"/>
      <c r="J174" s="247"/>
      <c r="K174" s="247"/>
      <c r="L174" s="251"/>
      <c r="M174" s="252"/>
      <c r="N174" s="253"/>
      <c r="O174" s="253"/>
      <c r="P174" s="253"/>
      <c r="Q174" s="253"/>
      <c r="R174" s="253"/>
      <c r="S174" s="253"/>
      <c r="T174" s="25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5" t="s">
        <v>168</v>
      </c>
      <c r="AU174" s="255" t="s">
        <v>84</v>
      </c>
      <c r="AV174" s="14" t="s">
        <v>82</v>
      </c>
      <c r="AW174" s="14" t="s">
        <v>35</v>
      </c>
      <c r="AX174" s="14" t="s">
        <v>75</v>
      </c>
      <c r="AY174" s="255" t="s">
        <v>152</v>
      </c>
    </row>
    <row r="175" s="13" customFormat="1">
      <c r="A175" s="13"/>
      <c r="B175" s="235"/>
      <c r="C175" s="236"/>
      <c r="D175" s="228" t="s">
        <v>168</v>
      </c>
      <c r="E175" s="237" t="s">
        <v>19</v>
      </c>
      <c r="F175" s="238" t="s">
        <v>1340</v>
      </c>
      <c r="G175" s="236"/>
      <c r="H175" s="239">
        <v>114.36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168</v>
      </c>
      <c r="AU175" s="245" t="s">
        <v>84</v>
      </c>
      <c r="AV175" s="13" t="s">
        <v>84</v>
      </c>
      <c r="AW175" s="13" t="s">
        <v>35</v>
      </c>
      <c r="AX175" s="13" t="s">
        <v>75</v>
      </c>
      <c r="AY175" s="245" t="s">
        <v>152</v>
      </c>
    </row>
    <row r="176" s="15" customFormat="1">
      <c r="A176" s="15"/>
      <c r="B176" s="256"/>
      <c r="C176" s="257"/>
      <c r="D176" s="228" t="s">
        <v>168</v>
      </c>
      <c r="E176" s="258" t="s">
        <v>19</v>
      </c>
      <c r="F176" s="259" t="s">
        <v>203</v>
      </c>
      <c r="G176" s="257"/>
      <c r="H176" s="260">
        <v>114.36</v>
      </c>
      <c r="I176" s="261"/>
      <c r="J176" s="257"/>
      <c r="K176" s="257"/>
      <c r="L176" s="262"/>
      <c r="M176" s="263"/>
      <c r="N176" s="264"/>
      <c r="O176" s="264"/>
      <c r="P176" s="264"/>
      <c r="Q176" s="264"/>
      <c r="R176" s="264"/>
      <c r="S176" s="264"/>
      <c r="T176" s="26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6" t="s">
        <v>168</v>
      </c>
      <c r="AU176" s="266" t="s">
        <v>84</v>
      </c>
      <c r="AV176" s="15" t="s">
        <v>161</v>
      </c>
      <c r="AW176" s="15" t="s">
        <v>35</v>
      </c>
      <c r="AX176" s="15" t="s">
        <v>82</v>
      </c>
      <c r="AY176" s="266" t="s">
        <v>152</v>
      </c>
    </row>
    <row r="177" s="2" customFormat="1" ht="16.5" customHeight="1">
      <c r="A177" s="41"/>
      <c r="B177" s="42"/>
      <c r="C177" s="267" t="s">
        <v>280</v>
      </c>
      <c r="D177" s="267" t="s">
        <v>439</v>
      </c>
      <c r="E177" s="268" t="s">
        <v>1341</v>
      </c>
      <c r="F177" s="269" t="s">
        <v>1342</v>
      </c>
      <c r="G177" s="270" t="s">
        <v>453</v>
      </c>
      <c r="H177" s="271">
        <v>114.36</v>
      </c>
      <c r="I177" s="272"/>
      <c r="J177" s="273">
        <f>ROUND(I177*H177,2)</f>
        <v>0</v>
      </c>
      <c r="K177" s="269" t="s">
        <v>160</v>
      </c>
      <c r="L177" s="274"/>
      <c r="M177" s="275" t="s">
        <v>19</v>
      </c>
      <c r="N177" s="276" t="s">
        <v>46</v>
      </c>
      <c r="O177" s="87"/>
      <c r="P177" s="224">
        <f>O177*H177</f>
        <v>0</v>
      </c>
      <c r="Q177" s="224">
        <v>0.001</v>
      </c>
      <c r="R177" s="224">
        <f>Q177*H177</f>
        <v>0.11436</v>
      </c>
      <c r="S177" s="224">
        <v>0</v>
      </c>
      <c r="T177" s="225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6" t="s">
        <v>667</v>
      </c>
      <c r="AT177" s="226" t="s">
        <v>439</v>
      </c>
      <c r="AU177" s="226" t="s">
        <v>84</v>
      </c>
      <c r="AY177" s="20" t="s">
        <v>152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20" t="s">
        <v>82</v>
      </c>
      <c r="BK177" s="227">
        <f>ROUND(I177*H177,2)</f>
        <v>0</v>
      </c>
      <c r="BL177" s="20" t="s">
        <v>667</v>
      </c>
      <c r="BM177" s="226" t="s">
        <v>1343</v>
      </c>
    </row>
    <row r="178" s="2" customFormat="1">
      <c r="A178" s="41"/>
      <c r="B178" s="42"/>
      <c r="C178" s="43"/>
      <c r="D178" s="228" t="s">
        <v>164</v>
      </c>
      <c r="E178" s="43"/>
      <c r="F178" s="229" t="s">
        <v>1342</v>
      </c>
      <c r="G178" s="43"/>
      <c r="H178" s="43"/>
      <c r="I178" s="230"/>
      <c r="J178" s="43"/>
      <c r="K178" s="43"/>
      <c r="L178" s="47"/>
      <c r="M178" s="231"/>
      <c r="N178" s="232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164</v>
      </c>
      <c r="AU178" s="20" t="s">
        <v>84</v>
      </c>
    </row>
    <row r="179" s="2" customFormat="1" ht="24.15" customHeight="1">
      <c r="A179" s="41"/>
      <c r="B179" s="42"/>
      <c r="C179" s="215" t="s">
        <v>7</v>
      </c>
      <c r="D179" s="215" t="s">
        <v>156</v>
      </c>
      <c r="E179" s="216" t="s">
        <v>1344</v>
      </c>
      <c r="F179" s="217" t="s">
        <v>1345</v>
      </c>
      <c r="G179" s="218" t="s">
        <v>215</v>
      </c>
      <c r="H179" s="219">
        <v>6</v>
      </c>
      <c r="I179" s="220"/>
      <c r="J179" s="221">
        <f>ROUND(I179*H179,2)</f>
        <v>0</v>
      </c>
      <c r="K179" s="217" t="s">
        <v>160</v>
      </c>
      <c r="L179" s="47"/>
      <c r="M179" s="222" t="s">
        <v>19</v>
      </c>
      <c r="N179" s="223" t="s">
        <v>46</v>
      </c>
      <c r="O179" s="87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6" t="s">
        <v>580</v>
      </c>
      <c r="AT179" s="226" t="s">
        <v>156</v>
      </c>
      <c r="AU179" s="226" t="s">
        <v>84</v>
      </c>
      <c r="AY179" s="20" t="s">
        <v>152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20" t="s">
        <v>82</v>
      </c>
      <c r="BK179" s="227">
        <f>ROUND(I179*H179,2)</f>
        <v>0</v>
      </c>
      <c r="BL179" s="20" t="s">
        <v>580</v>
      </c>
      <c r="BM179" s="226" t="s">
        <v>1346</v>
      </c>
    </row>
    <row r="180" s="2" customFormat="1">
      <c r="A180" s="41"/>
      <c r="B180" s="42"/>
      <c r="C180" s="43"/>
      <c r="D180" s="228" t="s">
        <v>164</v>
      </c>
      <c r="E180" s="43"/>
      <c r="F180" s="229" t="s">
        <v>1347</v>
      </c>
      <c r="G180" s="43"/>
      <c r="H180" s="43"/>
      <c r="I180" s="230"/>
      <c r="J180" s="43"/>
      <c r="K180" s="43"/>
      <c r="L180" s="47"/>
      <c r="M180" s="231"/>
      <c r="N180" s="232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164</v>
      </c>
      <c r="AU180" s="20" t="s">
        <v>84</v>
      </c>
    </row>
    <row r="181" s="2" customFormat="1">
      <c r="A181" s="41"/>
      <c r="B181" s="42"/>
      <c r="C181" s="43"/>
      <c r="D181" s="233" t="s">
        <v>166</v>
      </c>
      <c r="E181" s="43"/>
      <c r="F181" s="234" t="s">
        <v>1348</v>
      </c>
      <c r="G181" s="43"/>
      <c r="H181" s="43"/>
      <c r="I181" s="230"/>
      <c r="J181" s="43"/>
      <c r="K181" s="43"/>
      <c r="L181" s="47"/>
      <c r="M181" s="231"/>
      <c r="N181" s="232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166</v>
      </c>
      <c r="AU181" s="20" t="s">
        <v>84</v>
      </c>
    </row>
    <row r="182" s="14" customFormat="1">
      <c r="A182" s="14"/>
      <c r="B182" s="246"/>
      <c r="C182" s="247"/>
      <c r="D182" s="228" t="s">
        <v>168</v>
      </c>
      <c r="E182" s="248" t="s">
        <v>19</v>
      </c>
      <c r="F182" s="249" t="s">
        <v>1263</v>
      </c>
      <c r="G182" s="247"/>
      <c r="H182" s="248" t="s">
        <v>19</v>
      </c>
      <c r="I182" s="250"/>
      <c r="J182" s="247"/>
      <c r="K182" s="247"/>
      <c r="L182" s="251"/>
      <c r="M182" s="252"/>
      <c r="N182" s="253"/>
      <c r="O182" s="253"/>
      <c r="P182" s="253"/>
      <c r="Q182" s="253"/>
      <c r="R182" s="253"/>
      <c r="S182" s="253"/>
      <c r="T182" s="25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5" t="s">
        <v>168</v>
      </c>
      <c r="AU182" s="255" t="s">
        <v>84</v>
      </c>
      <c r="AV182" s="14" t="s">
        <v>82</v>
      </c>
      <c r="AW182" s="14" t="s">
        <v>35</v>
      </c>
      <c r="AX182" s="14" t="s">
        <v>75</v>
      </c>
      <c r="AY182" s="255" t="s">
        <v>152</v>
      </c>
    </row>
    <row r="183" s="13" customFormat="1">
      <c r="A183" s="13"/>
      <c r="B183" s="235"/>
      <c r="C183" s="236"/>
      <c r="D183" s="228" t="s">
        <v>168</v>
      </c>
      <c r="E183" s="237" t="s">
        <v>19</v>
      </c>
      <c r="F183" s="238" t="s">
        <v>1349</v>
      </c>
      <c r="G183" s="236"/>
      <c r="H183" s="239">
        <v>6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168</v>
      </c>
      <c r="AU183" s="245" t="s">
        <v>84</v>
      </c>
      <c r="AV183" s="13" t="s">
        <v>84</v>
      </c>
      <c r="AW183" s="13" t="s">
        <v>35</v>
      </c>
      <c r="AX183" s="13" t="s">
        <v>75</v>
      </c>
      <c r="AY183" s="245" t="s">
        <v>152</v>
      </c>
    </row>
    <row r="184" s="15" customFormat="1">
      <c r="A184" s="15"/>
      <c r="B184" s="256"/>
      <c r="C184" s="257"/>
      <c r="D184" s="228" t="s">
        <v>168</v>
      </c>
      <c r="E184" s="258" t="s">
        <v>19</v>
      </c>
      <c r="F184" s="259" t="s">
        <v>203</v>
      </c>
      <c r="G184" s="257"/>
      <c r="H184" s="260">
        <v>6</v>
      </c>
      <c r="I184" s="261"/>
      <c r="J184" s="257"/>
      <c r="K184" s="257"/>
      <c r="L184" s="262"/>
      <c r="M184" s="263"/>
      <c r="N184" s="264"/>
      <c r="O184" s="264"/>
      <c r="P184" s="264"/>
      <c r="Q184" s="264"/>
      <c r="R184" s="264"/>
      <c r="S184" s="264"/>
      <c r="T184" s="26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6" t="s">
        <v>168</v>
      </c>
      <c r="AU184" s="266" t="s">
        <v>84</v>
      </c>
      <c r="AV184" s="15" t="s">
        <v>161</v>
      </c>
      <c r="AW184" s="15" t="s">
        <v>35</v>
      </c>
      <c r="AX184" s="15" t="s">
        <v>82</v>
      </c>
      <c r="AY184" s="266" t="s">
        <v>152</v>
      </c>
    </row>
    <row r="185" s="2" customFormat="1" ht="16.5" customHeight="1">
      <c r="A185" s="41"/>
      <c r="B185" s="42"/>
      <c r="C185" s="267" t="s">
        <v>299</v>
      </c>
      <c r="D185" s="267" t="s">
        <v>439</v>
      </c>
      <c r="E185" s="268" t="s">
        <v>1350</v>
      </c>
      <c r="F185" s="269" t="s">
        <v>1351</v>
      </c>
      <c r="G185" s="270" t="s">
        <v>453</v>
      </c>
      <c r="H185" s="271">
        <v>6</v>
      </c>
      <c r="I185" s="272"/>
      <c r="J185" s="273">
        <f>ROUND(I185*H185,2)</f>
        <v>0</v>
      </c>
      <c r="K185" s="269" t="s">
        <v>160</v>
      </c>
      <c r="L185" s="274"/>
      <c r="M185" s="275" t="s">
        <v>19</v>
      </c>
      <c r="N185" s="276" t="s">
        <v>46</v>
      </c>
      <c r="O185" s="87"/>
      <c r="P185" s="224">
        <f>O185*H185</f>
        <v>0</v>
      </c>
      <c r="Q185" s="224">
        <v>0.001</v>
      </c>
      <c r="R185" s="224">
        <f>Q185*H185</f>
        <v>0.0060000000000000001</v>
      </c>
      <c r="S185" s="224">
        <v>0</v>
      </c>
      <c r="T185" s="225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6" t="s">
        <v>667</v>
      </c>
      <c r="AT185" s="226" t="s">
        <v>439</v>
      </c>
      <c r="AU185" s="226" t="s">
        <v>84</v>
      </c>
      <c r="AY185" s="20" t="s">
        <v>152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20" t="s">
        <v>82</v>
      </c>
      <c r="BK185" s="227">
        <f>ROUND(I185*H185,2)</f>
        <v>0</v>
      </c>
      <c r="BL185" s="20" t="s">
        <v>667</v>
      </c>
      <c r="BM185" s="226" t="s">
        <v>1352</v>
      </c>
    </row>
    <row r="186" s="2" customFormat="1">
      <c r="A186" s="41"/>
      <c r="B186" s="42"/>
      <c r="C186" s="43"/>
      <c r="D186" s="228" t="s">
        <v>164</v>
      </c>
      <c r="E186" s="43"/>
      <c r="F186" s="229" t="s">
        <v>1351</v>
      </c>
      <c r="G186" s="43"/>
      <c r="H186" s="43"/>
      <c r="I186" s="230"/>
      <c r="J186" s="43"/>
      <c r="K186" s="43"/>
      <c r="L186" s="47"/>
      <c r="M186" s="231"/>
      <c r="N186" s="232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164</v>
      </c>
      <c r="AU186" s="20" t="s">
        <v>84</v>
      </c>
    </row>
    <row r="187" s="2" customFormat="1" ht="21.75" customHeight="1">
      <c r="A187" s="41"/>
      <c r="B187" s="42"/>
      <c r="C187" s="215" t="s">
        <v>307</v>
      </c>
      <c r="D187" s="215" t="s">
        <v>156</v>
      </c>
      <c r="E187" s="216" t="s">
        <v>1353</v>
      </c>
      <c r="F187" s="217" t="s">
        <v>1354</v>
      </c>
      <c r="G187" s="218" t="s">
        <v>359</v>
      </c>
      <c r="H187" s="219">
        <v>8</v>
      </c>
      <c r="I187" s="220"/>
      <c r="J187" s="221">
        <f>ROUND(I187*H187,2)</f>
        <v>0</v>
      </c>
      <c r="K187" s="217" t="s">
        <v>160</v>
      </c>
      <c r="L187" s="47"/>
      <c r="M187" s="222" t="s">
        <v>19</v>
      </c>
      <c r="N187" s="223" t="s">
        <v>46</v>
      </c>
      <c r="O187" s="87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6" t="s">
        <v>580</v>
      </c>
      <c r="AT187" s="226" t="s">
        <v>156</v>
      </c>
      <c r="AU187" s="226" t="s">
        <v>84</v>
      </c>
      <c r="AY187" s="20" t="s">
        <v>152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20" t="s">
        <v>82</v>
      </c>
      <c r="BK187" s="227">
        <f>ROUND(I187*H187,2)</f>
        <v>0</v>
      </c>
      <c r="BL187" s="20" t="s">
        <v>580</v>
      </c>
      <c r="BM187" s="226" t="s">
        <v>1355</v>
      </c>
    </row>
    <row r="188" s="2" customFormat="1">
      <c r="A188" s="41"/>
      <c r="B188" s="42"/>
      <c r="C188" s="43"/>
      <c r="D188" s="228" t="s">
        <v>164</v>
      </c>
      <c r="E188" s="43"/>
      <c r="F188" s="229" t="s">
        <v>1356</v>
      </c>
      <c r="G188" s="43"/>
      <c r="H188" s="43"/>
      <c r="I188" s="230"/>
      <c r="J188" s="43"/>
      <c r="K188" s="43"/>
      <c r="L188" s="47"/>
      <c r="M188" s="231"/>
      <c r="N188" s="232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164</v>
      </c>
      <c r="AU188" s="20" t="s">
        <v>84</v>
      </c>
    </row>
    <row r="189" s="2" customFormat="1">
      <c r="A189" s="41"/>
      <c r="B189" s="42"/>
      <c r="C189" s="43"/>
      <c r="D189" s="233" t="s">
        <v>166</v>
      </c>
      <c r="E189" s="43"/>
      <c r="F189" s="234" t="s">
        <v>1357</v>
      </c>
      <c r="G189" s="43"/>
      <c r="H189" s="43"/>
      <c r="I189" s="230"/>
      <c r="J189" s="43"/>
      <c r="K189" s="43"/>
      <c r="L189" s="47"/>
      <c r="M189" s="231"/>
      <c r="N189" s="232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166</v>
      </c>
      <c r="AU189" s="20" t="s">
        <v>84</v>
      </c>
    </row>
    <row r="190" s="14" customFormat="1">
      <c r="A190" s="14"/>
      <c r="B190" s="246"/>
      <c r="C190" s="247"/>
      <c r="D190" s="228" t="s">
        <v>168</v>
      </c>
      <c r="E190" s="248" t="s">
        <v>19</v>
      </c>
      <c r="F190" s="249" t="s">
        <v>1339</v>
      </c>
      <c r="G190" s="247"/>
      <c r="H190" s="248" t="s">
        <v>19</v>
      </c>
      <c r="I190" s="250"/>
      <c r="J190" s="247"/>
      <c r="K190" s="247"/>
      <c r="L190" s="251"/>
      <c r="M190" s="252"/>
      <c r="N190" s="253"/>
      <c r="O190" s="253"/>
      <c r="P190" s="253"/>
      <c r="Q190" s="253"/>
      <c r="R190" s="253"/>
      <c r="S190" s="253"/>
      <c r="T190" s="25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5" t="s">
        <v>168</v>
      </c>
      <c r="AU190" s="255" t="s">
        <v>84</v>
      </c>
      <c r="AV190" s="14" t="s">
        <v>82</v>
      </c>
      <c r="AW190" s="14" t="s">
        <v>35</v>
      </c>
      <c r="AX190" s="14" t="s">
        <v>75</v>
      </c>
      <c r="AY190" s="255" t="s">
        <v>152</v>
      </c>
    </row>
    <row r="191" s="13" customFormat="1">
      <c r="A191" s="13"/>
      <c r="B191" s="235"/>
      <c r="C191" s="236"/>
      <c r="D191" s="228" t="s">
        <v>168</v>
      </c>
      <c r="E191" s="237" t="s">
        <v>19</v>
      </c>
      <c r="F191" s="238" t="s">
        <v>1358</v>
      </c>
      <c r="G191" s="236"/>
      <c r="H191" s="239">
        <v>8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168</v>
      </c>
      <c r="AU191" s="245" t="s">
        <v>84</v>
      </c>
      <c r="AV191" s="13" t="s">
        <v>84</v>
      </c>
      <c r="AW191" s="13" t="s">
        <v>35</v>
      </c>
      <c r="AX191" s="13" t="s">
        <v>75</v>
      </c>
      <c r="AY191" s="245" t="s">
        <v>152</v>
      </c>
    </row>
    <row r="192" s="16" customFormat="1">
      <c r="A192" s="16"/>
      <c r="B192" s="277"/>
      <c r="C192" s="278"/>
      <c r="D192" s="228" t="s">
        <v>168</v>
      </c>
      <c r="E192" s="279" t="s">
        <v>19</v>
      </c>
      <c r="F192" s="280" t="s">
        <v>646</v>
      </c>
      <c r="G192" s="278"/>
      <c r="H192" s="281">
        <v>8</v>
      </c>
      <c r="I192" s="282"/>
      <c r="J192" s="278"/>
      <c r="K192" s="278"/>
      <c r="L192" s="283"/>
      <c r="M192" s="284"/>
      <c r="N192" s="285"/>
      <c r="O192" s="285"/>
      <c r="P192" s="285"/>
      <c r="Q192" s="285"/>
      <c r="R192" s="285"/>
      <c r="S192" s="285"/>
      <c r="T192" s="28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T192" s="287" t="s">
        <v>168</v>
      </c>
      <c r="AU192" s="287" t="s">
        <v>84</v>
      </c>
      <c r="AV192" s="16" t="s">
        <v>162</v>
      </c>
      <c r="AW192" s="16" t="s">
        <v>35</v>
      </c>
      <c r="AX192" s="16" t="s">
        <v>75</v>
      </c>
      <c r="AY192" s="287" t="s">
        <v>152</v>
      </c>
    </row>
    <row r="193" s="15" customFormat="1">
      <c r="A193" s="15"/>
      <c r="B193" s="256"/>
      <c r="C193" s="257"/>
      <c r="D193" s="228" t="s">
        <v>168</v>
      </c>
      <c r="E193" s="258" t="s">
        <v>19</v>
      </c>
      <c r="F193" s="259" t="s">
        <v>203</v>
      </c>
      <c r="G193" s="257"/>
      <c r="H193" s="260">
        <v>8</v>
      </c>
      <c r="I193" s="261"/>
      <c r="J193" s="257"/>
      <c r="K193" s="257"/>
      <c r="L193" s="262"/>
      <c r="M193" s="263"/>
      <c r="N193" s="264"/>
      <c r="O193" s="264"/>
      <c r="P193" s="264"/>
      <c r="Q193" s="264"/>
      <c r="R193" s="264"/>
      <c r="S193" s="264"/>
      <c r="T193" s="26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6" t="s">
        <v>168</v>
      </c>
      <c r="AU193" s="266" t="s">
        <v>84</v>
      </c>
      <c r="AV193" s="15" t="s">
        <v>161</v>
      </c>
      <c r="AW193" s="15" t="s">
        <v>35</v>
      </c>
      <c r="AX193" s="15" t="s">
        <v>82</v>
      </c>
      <c r="AY193" s="266" t="s">
        <v>152</v>
      </c>
    </row>
    <row r="194" s="2" customFormat="1" ht="24.15" customHeight="1">
      <c r="A194" s="41"/>
      <c r="B194" s="42"/>
      <c r="C194" s="267" t="s">
        <v>315</v>
      </c>
      <c r="D194" s="267" t="s">
        <v>439</v>
      </c>
      <c r="E194" s="268" t="s">
        <v>1359</v>
      </c>
      <c r="F194" s="269" t="s">
        <v>1360</v>
      </c>
      <c r="G194" s="270" t="s">
        <v>359</v>
      </c>
      <c r="H194" s="271">
        <v>8</v>
      </c>
      <c r="I194" s="272"/>
      <c r="J194" s="273">
        <f>ROUND(I194*H194,2)</f>
        <v>0</v>
      </c>
      <c r="K194" s="269" t="s">
        <v>160</v>
      </c>
      <c r="L194" s="274"/>
      <c r="M194" s="275" t="s">
        <v>19</v>
      </c>
      <c r="N194" s="276" t="s">
        <v>46</v>
      </c>
      <c r="O194" s="87"/>
      <c r="P194" s="224">
        <f>O194*H194</f>
        <v>0</v>
      </c>
      <c r="Q194" s="224">
        <v>0.00025999999999999998</v>
      </c>
      <c r="R194" s="224">
        <f>Q194*H194</f>
        <v>0.0020799999999999998</v>
      </c>
      <c r="S194" s="224">
        <v>0</v>
      </c>
      <c r="T194" s="225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6" t="s">
        <v>667</v>
      </c>
      <c r="AT194" s="226" t="s">
        <v>439</v>
      </c>
      <c r="AU194" s="226" t="s">
        <v>84</v>
      </c>
      <c r="AY194" s="20" t="s">
        <v>152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20" t="s">
        <v>82</v>
      </c>
      <c r="BK194" s="227">
        <f>ROUND(I194*H194,2)</f>
        <v>0</v>
      </c>
      <c r="BL194" s="20" t="s">
        <v>667</v>
      </c>
      <c r="BM194" s="226" t="s">
        <v>1361</v>
      </c>
    </row>
    <row r="195" s="2" customFormat="1">
      <c r="A195" s="41"/>
      <c r="B195" s="42"/>
      <c r="C195" s="43"/>
      <c r="D195" s="228" t="s">
        <v>164</v>
      </c>
      <c r="E195" s="43"/>
      <c r="F195" s="229" t="s">
        <v>1360</v>
      </c>
      <c r="G195" s="43"/>
      <c r="H195" s="43"/>
      <c r="I195" s="230"/>
      <c r="J195" s="43"/>
      <c r="K195" s="43"/>
      <c r="L195" s="47"/>
      <c r="M195" s="231"/>
      <c r="N195" s="232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164</v>
      </c>
      <c r="AU195" s="20" t="s">
        <v>84</v>
      </c>
    </row>
    <row r="196" s="2" customFormat="1" ht="21.75" customHeight="1">
      <c r="A196" s="41"/>
      <c r="B196" s="42"/>
      <c r="C196" s="215" t="s">
        <v>328</v>
      </c>
      <c r="D196" s="215" t="s">
        <v>156</v>
      </c>
      <c r="E196" s="216" t="s">
        <v>1353</v>
      </c>
      <c r="F196" s="217" t="s">
        <v>1354</v>
      </c>
      <c r="G196" s="218" t="s">
        <v>359</v>
      </c>
      <c r="H196" s="219">
        <v>5</v>
      </c>
      <c r="I196" s="220"/>
      <c r="J196" s="221">
        <f>ROUND(I196*H196,2)</f>
        <v>0</v>
      </c>
      <c r="K196" s="217" t="s">
        <v>160</v>
      </c>
      <c r="L196" s="47"/>
      <c r="M196" s="222" t="s">
        <v>19</v>
      </c>
      <c r="N196" s="223" t="s">
        <v>46</v>
      </c>
      <c r="O196" s="87"/>
      <c r="P196" s="224">
        <f>O196*H196</f>
        <v>0</v>
      </c>
      <c r="Q196" s="224">
        <v>0</v>
      </c>
      <c r="R196" s="224">
        <f>Q196*H196</f>
        <v>0</v>
      </c>
      <c r="S196" s="224">
        <v>0</v>
      </c>
      <c r="T196" s="225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6" t="s">
        <v>580</v>
      </c>
      <c r="AT196" s="226" t="s">
        <v>156</v>
      </c>
      <c r="AU196" s="226" t="s">
        <v>84</v>
      </c>
      <c r="AY196" s="20" t="s">
        <v>152</v>
      </c>
      <c r="BE196" s="227">
        <f>IF(N196="základní",J196,0)</f>
        <v>0</v>
      </c>
      <c r="BF196" s="227">
        <f>IF(N196="snížená",J196,0)</f>
        <v>0</v>
      </c>
      <c r="BG196" s="227">
        <f>IF(N196="zákl. přenesená",J196,0)</f>
        <v>0</v>
      </c>
      <c r="BH196" s="227">
        <f>IF(N196="sníž. přenesená",J196,0)</f>
        <v>0</v>
      </c>
      <c r="BI196" s="227">
        <f>IF(N196="nulová",J196,0)</f>
        <v>0</v>
      </c>
      <c r="BJ196" s="20" t="s">
        <v>82</v>
      </c>
      <c r="BK196" s="227">
        <f>ROUND(I196*H196,2)</f>
        <v>0</v>
      </c>
      <c r="BL196" s="20" t="s">
        <v>580</v>
      </c>
      <c r="BM196" s="226" t="s">
        <v>1362</v>
      </c>
    </row>
    <row r="197" s="2" customFormat="1">
      <c r="A197" s="41"/>
      <c r="B197" s="42"/>
      <c r="C197" s="43"/>
      <c r="D197" s="228" t="s">
        <v>164</v>
      </c>
      <c r="E197" s="43"/>
      <c r="F197" s="229" t="s">
        <v>1356</v>
      </c>
      <c r="G197" s="43"/>
      <c r="H197" s="43"/>
      <c r="I197" s="230"/>
      <c r="J197" s="43"/>
      <c r="K197" s="43"/>
      <c r="L197" s="47"/>
      <c r="M197" s="231"/>
      <c r="N197" s="232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164</v>
      </c>
      <c r="AU197" s="20" t="s">
        <v>84</v>
      </c>
    </row>
    <row r="198" s="2" customFormat="1">
      <c r="A198" s="41"/>
      <c r="B198" s="42"/>
      <c r="C198" s="43"/>
      <c r="D198" s="233" t="s">
        <v>166</v>
      </c>
      <c r="E198" s="43"/>
      <c r="F198" s="234" t="s">
        <v>1357</v>
      </c>
      <c r="G198" s="43"/>
      <c r="H198" s="43"/>
      <c r="I198" s="230"/>
      <c r="J198" s="43"/>
      <c r="K198" s="43"/>
      <c r="L198" s="47"/>
      <c r="M198" s="231"/>
      <c r="N198" s="232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166</v>
      </c>
      <c r="AU198" s="20" t="s">
        <v>84</v>
      </c>
    </row>
    <row r="199" s="14" customFormat="1">
      <c r="A199" s="14"/>
      <c r="B199" s="246"/>
      <c r="C199" s="247"/>
      <c r="D199" s="228" t="s">
        <v>168</v>
      </c>
      <c r="E199" s="248" t="s">
        <v>19</v>
      </c>
      <c r="F199" s="249" t="s">
        <v>1263</v>
      </c>
      <c r="G199" s="247"/>
      <c r="H199" s="248" t="s">
        <v>19</v>
      </c>
      <c r="I199" s="250"/>
      <c r="J199" s="247"/>
      <c r="K199" s="247"/>
      <c r="L199" s="251"/>
      <c r="M199" s="252"/>
      <c r="N199" s="253"/>
      <c r="O199" s="253"/>
      <c r="P199" s="253"/>
      <c r="Q199" s="253"/>
      <c r="R199" s="253"/>
      <c r="S199" s="253"/>
      <c r="T199" s="25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5" t="s">
        <v>168</v>
      </c>
      <c r="AU199" s="255" t="s">
        <v>84</v>
      </c>
      <c r="AV199" s="14" t="s">
        <v>82</v>
      </c>
      <c r="AW199" s="14" t="s">
        <v>35</v>
      </c>
      <c r="AX199" s="14" t="s">
        <v>75</v>
      </c>
      <c r="AY199" s="255" t="s">
        <v>152</v>
      </c>
    </row>
    <row r="200" s="13" customFormat="1">
      <c r="A200" s="13"/>
      <c r="B200" s="235"/>
      <c r="C200" s="236"/>
      <c r="D200" s="228" t="s">
        <v>168</v>
      </c>
      <c r="E200" s="237" t="s">
        <v>19</v>
      </c>
      <c r="F200" s="238" t="s">
        <v>1299</v>
      </c>
      <c r="G200" s="236"/>
      <c r="H200" s="239">
        <v>5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168</v>
      </c>
      <c r="AU200" s="245" t="s">
        <v>84</v>
      </c>
      <c r="AV200" s="13" t="s">
        <v>84</v>
      </c>
      <c r="AW200" s="13" t="s">
        <v>35</v>
      </c>
      <c r="AX200" s="13" t="s">
        <v>75</v>
      </c>
      <c r="AY200" s="245" t="s">
        <v>152</v>
      </c>
    </row>
    <row r="201" s="15" customFormat="1">
      <c r="A201" s="15"/>
      <c r="B201" s="256"/>
      <c r="C201" s="257"/>
      <c r="D201" s="228" t="s">
        <v>168</v>
      </c>
      <c r="E201" s="258" t="s">
        <v>19</v>
      </c>
      <c r="F201" s="259" t="s">
        <v>203</v>
      </c>
      <c r="G201" s="257"/>
      <c r="H201" s="260">
        <v>5</v>
      </c>
      <c r="I201" s="261"/>
      <c r="J201" s="257"/>
      <c r="K201" s="257"/>
      <c r="L201" s="262"/>
      <c r="M201" s="263"/>
      <c r="N201" s="264"/>
      <c r="O201" s="264"/>
      <c r="P201" s="264"/>
      <c r="Q201" s="264"/>
      <c r="R201" s="264"/>
      <c r="S201" s="264"/>
      <c r="T201" s="26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6" t="s">
        <v>168</v>
      </c>
      <c r="AU201" s="266" t="s">
        <v>84</v>
      </c>
      <c r="AV201" s="15" t="s">
        <v>161</v>
      </c>
      <c r="AW201" s="15" t="s">
        <v>35</v>
      </c>
      <c r="AX201" s="15" t="s">
        <v>82</v>
      </c>
      <c r="AY201" s="266" t="s">
        <v>152</v>
      </c>
    </row>
    <row r="202" s="2" customFormat="1" ht="24.15" customHeight="1">
      <c r="A202" s="41"/>
      <c r="B202" s="42"/>
      <c r="C202" s="267" t="s">
        <v>335</v>
      </c>
      <c r="D202" s="267" t="s">
        <v>439</v>
      </c>
      <c r="E202" s="268" t="s">
        <v>1363</v>
      </c>
      <c r="F202" s="269" t="s">
        <v>1364</v>
      </c>
      <c r="G202" s="270" t="s">
        <v>359</v>
      </c>
      <c r="H202" s="271">
        <v>5</v>
      </c>
      <c r="I202" s="272"/>
      <c r="J202" s="273">
        <f>ROUND(I202*H202,2)</f>
        <v>0</v>
      </c>
      <c r="K202" s="269" t="s">
        <v>160</v>
      </c>
      <c r="L202" s="274"/>
      <c r="M202" s="275" t="s">
        <v>19</v>
      </c>
      <c r="N202" s="276" t="s">
        <v>46</v>
      </c>
      <c r="O202" s="87"/>
      <c r="P202" s="224">
        <f>O202*H202</f>
        <v>0</v>
      </c>
      <c r="Q202" s="224">
        <v>0.00069999999999999999</v>
      </c>
      <c r="R202" s="224">
        <f>Q202*H202</f>
        <v>0.0035000000000000001</v>
      </c>
      <c r="S202" s="224">
        <v>0</v>
      </c>
      <c r="T202" s="225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6" t="s">
        <v>667</v>
      </c>
      <c r="AT202" s="226" t="s">
        <v>439</v>
      </c>
      <c r="AU202" s="226" t="s">
        <v>84</v>
      </c>
      <c r="AY202" s="20" t="s">
        <v>152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20" t="s">
        <v>82</v>
      </c>
      <c r="BK202" s="227">
        <f>ROUND(I202*H202,2)</f>
        <v>0</v>
      </c>
      <c r="BL202" s="20" t="s">
        <v>667</v>
      </c>
      <c r="BM202" s="226" t="s">
        <v>1365</v>
      </c>
    </row>
    <row r="203" s="2" customFormat="1">
      <c r="A203" s="41"/>
      <c r="B203" s="42"/>
      <c r="C203" s="43"/>
      <c r="D203" s="228" t="s">
        <v>164</v>
      </c>
      <c r="E203" s="43"/>
      <c r="F203" s="229" t="s">
        <v>1364</v>
      </c>
      <c r="G203" s="43"/>
      <c r="H203" s="43"/>
      <c r="I203" s="230"/>
      <c r="J203" s="43"/>
      <c r="K203" s="43"/>
      <c r="L203" s="47"/>
      <c r="M203" s="231"/>
      <c r="N203" s="232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164</v>
      </c>
      <c r="AU203" s="20" t="s">
        <v>84</v>
      </c>
    </row>
    <row r="204" s="2" customFormat="1" ht="16.5" customHeight="1">
      <c r="A204" s="41"/>
      <c r="B204" s="42"/>
      <c r="C204" s="215" t="s">
        <v>341</v>
      </c>
      <c r="D204" s="215" t="s">
        <v>156</v>
      </c>
      <c r="E204" s="216" t="s">
        <v>1366</v>
      </c>
      <c r="F204" s="217" t="s">
        <v>1367</v>
      </c>
      <c r="G204" s="218" t="s">
        <v>359</v>
      </c>
      <c r="H204" s="219">
        <v>5</v>
      </c>
      <c r="I204" s="220"/>
      <c r="J204" s="221">
        <f>ROUND(I204*H204,2)</f>
        <v>0</v>
      </c>
      <c r="K204" s="217" t="s">
        <v>160</v>
      </c>
      <c r="L204" s="47"/>
      <c r="M204" s="222" t="s">
        <v>19</v>
      </c>
      <c r="N204" s="223" t="s">
        <v>46</v>
      </c>
      <c r="O204" s="87"/>
      <c r="P204" s="224">
        <f>O204*H204</f>
        <v>0</v>
      </c>
      <c r="Q204" s="224">
        <v>0</v>
      </c>
      <c r="R204" s="224">
        <f>Q204*H204</f>
        <v>0</v>
      </c>
      <c r="S204" s="224">
        <v>0</v>
      </c>
      <c r="T204" s="225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6" t="s">
        <v>580</v>
      </c>
      <c r="AT204" s="226" t="s">
        <v>156</v>
      </c>
      <c r="AU204" s="226" t="s">
        <v>84</v>
      </c>
      <c r="AY204" s="20" t="s">
        <v>152</v>
      </c>
      <c r="BE204" s="227">
        <f>IF(N204="základní",J204,0)</f>
        <v>0</v>
      </c>
      <c r="BF204" s="227">
        <f>IF(N204="snížená",J204,0)</f>
        <v>0</v>
      </c>
      <c r="BG204" s="227">
        <f>IF(N204="zákl. přenesená",J204,0)</f>
        <v>0</v>
      </c>
      <c r="BH204" s="227">
        <f>IF(N204="sníž. přenesená",J204,0)</f>
        <v>0</v>
      </c>
      <c r="BI204" s="227">
        <f>IF(N204="nulová",J204,0)</f>
        <v>0</v>
      </c>
      <c r="BJ204" s="20" t="s">
        <v>82</v>
      </c>
      <c r="BK204" s="227">
        <f>ROUND(I204*H204,2)</f>
        <v>0</v>
      </c>
      <c r="BL204" s="20" t="s">
        <v>580</v>
      </c>
      <c r="BM204" s="226" t="s">
        <v>1368</v>
      </c>
    </row>
    <row r="205" s="2" customFormat="1">
      <c r="A205" s="41"/>
      <c r="B205" s="42"/>
      <c r="C205" s="43"/>
      <c r="D205" s="228" t="s">
        <v>164</v>
      </c>
      <c r="E205" s="43"/>
      <c r="F205" s="229" t="s">
        <v>1369</v>
      </c>
      <c r="G205" s="43"/>
      <c r="H205" s="43"/>
      <c r="I205" s="230"/>
      <c r="J205" s="43"/>
      <c r="K205" s="43"/>
      <c r="L205" s="47"/>
      <c r="M205" s="231"/>
      <c r="N205" s="232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164</v>
      </c>
      <c r="AU205" s="20" t="s">
        <v>84</v>
      </c>
    </row>
    <row r="206" s="2" customFormat="1">
      <c r="A206" s="41"/>
      <c r="B206" s="42"/>
      <c r="C206" s="43"/>
      <c r="D206" s="233" t="s">
        <v>166</v>
      </c>
      <c r="E206" s="43"/>
      <c r="F206" s="234" t="s">
        <v>1370</v>
      </c>
      <c r="G206" s="43"/>
      <c r="H206" s="43"/>
      <c r="I206" s="230"/>
      <c r="J206" s="43"/>
      <c r="K206" s="43"/>
      <c r="L206" s="47"/>
      <c r="M206" s="231"/>
      <c r="N206" s="232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166</v>
      </c>
      <c r="AU206" s="20" t="s">
        <v>84</v>
      </c>
    </row>
    <row r="207" s="14" customFormat="1">
      <c r="A207" s="14"/>
      <c r="B207" s="246"/>
      <c r="C207" s="247"/>
      <c r="D207" s="228" t="s">
        <v>168</v>
      </c>
      <c r="E207" s="248" t="s">
        <v>19</v>
      </c>
      <c r="F207" s="249" t="s">
        <v>1263</v>
      </c>
      <c r="G207" s="247"/>
      <c r="H207" s="248" t="s">
        <v>19</v>
      </c>
      <c r="I207" s="250"/>
      <c r="J207" s="247"/>
      <c r="K207" s="247"/>
      <c r="L207" s="251"/>
      <c r="M207" s="252"/>
      <c r="N207" s="253"/>
      <c r="O207" s="253"/>
      <c r="P207" s="253"/>
      <c r="Q207" s="253"/>
      <c r="R207" s="253"/>
      <c r="S207" s="253"/>
      <c r="T207" s="25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5" t="s">
        <v>168</v>
      </c>
      <c r="AU207" s="255" t="s">
        <v>84</v>
      </c>
      <c r="AV207" s="14" t="s">
        <v>82</v>
      </c>
      <c r="AW207" s="14" t="s">
        <v>35</v>
      </c>
      <c r="AX207" s="14" t="s">
        <v>75</v>
      </c>
      <c r="AY207" s="255" t="s">
        <v>152</v>
      </c>
    </row>
    <row r="208" s="13" customFormat="1">
      <c r="A208" s="13"/>
      <c r="B208" s="235"/>
      <c r="C208" s="236"/>
      <c r="D208" s="228" t="s">
        <v>168</v>
      </c>
      <c r="E208" s="237" t="s">
        <v>19</v>
      </c>
      <c r="F208" s="238" t="s">
        <v>1299</v>
      </c>
      <c r="G208" s="236"/>
      <c r="H208" s="239">
        <v>5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168</v>
      </c>
      <c r="AU208" s="245" t="s">
        <v>84</v>
      </c>
      <c r="AV208" s="13" t="s">
        <v>84</v>
      </c>
      <c r="AW208" s="13" t="s">
        <v>35</v>
      </c>
      <c r="AX208" s="13" t="s">
        <v>75</v>
      </c>
      <c r="AY208" s="245" t="s">
        <v>152</v>
      </c>
    </row>
    <row r="209" s="15" customFormat="1">
      <c r="A209" s="15"/>
      <c r="B209" s="256"/>
      <c r="C209" s="257"/>
      <c r="D209" s="228" t="s">
        <v>168</v>
      </c>
      <c r="E209" s="258" t="s">
        <v>19</v>
      </c>
      <c r="F209" s="259" t="s">
        <v>203</v>
      </c>
      <c r="G209" s="257"/>
      <c r="H209" s="260">
        <v>5</v>
      </c>
      <c r="I209" s="261"/>
      <c r="J209" s="257"/>
      <c r="K209" s="257"/>
      <c r="L209" s="262"/>
      <c r="M209" s="263"/>
      <c r="N209" s="264"/>
      <c r="O209" s="264"/>
      <c r="P209" s="264"/>
      <c r="Q209" s="264"/>
      <c r="R209" s="264"/>
      <c r="S209" s="264"/>
      <c r="T209" s="26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6" t="s">
        <v>168</v>
      </c>
      <c r="AU209" s="266" t="s">
        <v>84</v>
      </c>
      <c r="AV209" s="15" t="s">
        <v>161</v>
      </c>
      <c r="AW209" s="15" t="s">
        <v>35</v>
      </c>
      <c r="AX209" s="15" t="s">
        <v>82</v>
      </c>
      <c r="AY209" s="266" t="s">
        <v>152</v>
      </c>
    </row>
    <row r="210" s="2" customFormat="1" ht="24.15" customHeight="1">
      <c r="A210" s="41"/>
      <c r="B210" s="42"/>
      <c r="C210" s="267" t="s">
        <v>348</v>
      </c>
      <c r="D210" s="267" t="s">
        <v>439</v>
      </c>
      <c r="E210" s="268" t="s">
        <v>1371</v>
      </c>
      <c r="F210" s="269" t="s">
        <v>1372</v>
      </c>
      <c r="G210" s="270" t="s">
        <v>359</v>
      </c>
      <c r="H210" s="271">
        <v>5</v>
      </c>
      <c r="I210" s="272"/>
      <c r="J210" s="273">
        <f>ROUND(I210*H210,2)</f>
        <v>0</v>
      </c>
      <c r="K210" s="269" t="s">
        <v>160</v>
      </c>
      <c r="L210" s="274"/>
      <c r="M210" s="275" t="s">
        <v>19</v>
      </c>
      <c r="N210" s="276" t="s">
        <v>46</v>
      </c>
      <c r="O210" s="87"/>
      <c r="P210" s="224">
        <f>O210*H210</f>
        <v>0</v>
      </c>
      <c r="Q210" s="224">
        <v>0.00014999999999999999</v>
      </c>
      <c r="R210" s="224">
        <f>Q210*H210</f>
        <v>0.00074999999999999991</v>
      </c>
      <c r="S210" s="224">
        <v>0</v>
      </c>
      <c r="T210" s="225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26" t="s">
        <v>667</v>
      </c>
      <c r="AT210" s="226" t="s">
        <v>439</v>
      </c>
      <c r="AU210" s="226" t="s">
        <v>84</v>
      </c>
      <c r="AY210" s="20" t="s">
        <v>152</v>
      </c>
      <c r="BE210" s="227">
        <f>IF(N210="základní",J210,0)</f>
        <v>0</v>
      </c>
      <c r="BF210" s="227">
        <f>IF(N210="snížená",J210,0)</f>
        <v>0</v>
      </c>
      <c r="BG210" s="227">
        <f>IF(N210="zákl. přenesená",J210,0)</f>
        <v>0</v>
      </c>
      <c r="BH210" s="227">
        <f>IF(N210="sníž. přenesená",J210,0)</f>
        <v>0</v>
      </c>
      <c r="BI210" s="227">
        <f>IF(N210="nulová",J210,0)</f>
        <v>0</v>
      </c>
      <c r="BJ210" s="20" t="s">
        <v>82</v>
      </c>
      <c r="BK210" s="227">
        <f>ROUND(I210*H210,2)</f>
        <v>0</v>
      </c>
      <c r="BL210" s="20" t="s">
        <v>667</v>
      </c>
      <c r="BM210" s="226" t="s">
        <v>1373</v>
      </c>
    </row>
    <row r="211" s="2" customFormat="1">
      <c r="A211" s="41"/>
      <c r="B211" s="42"/>
      <c r="C211" s="43"/>
      <c r="D211" s="228" t="s">
        <v>164</v>
      </c>
      <c r="E211" s="43"/>
      <c r="F211" s="229" t="s">
        <v>1372</v>
      </c>
      <c r="G211" s="43"/>
      <c r="H211" s="43"/>
      <c r="I211" s="230"/>
      <c r="J211" s="43"/>
      <c r="K211" s="43"/>
      <c r="L211" s="47"/>
      <c r="M211" s="231"/>
      <c r="N211" s="232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164</v>
      </c>
      <c r="AU211" s="20" t="s">
        <v>84</v>
      </c>
    </row>
    <row r="212" s="2" customFormat="1" ht="37.8" customHeight="1">
      <c r="A212" s="41"/>
      <c r="B212" s="42"/>
      <c r="C212" s="215" t="s">
        <v>356</v>
      </c>
      <c r="D212" s="215" t="s">
        <v>156</v>
      </c>
      <c r="E212" s="216" t="s">
        <v>1374</v>
      </c>
      <c r="F212" s="217" t="s">
        <v>1375</v>
      </c>
      <c r="G212" s="218" t="s">
        <v>359</v>
      </c>
      <c r="H212" s="219">
        <v>1</v>
      </c>
      <c r="I212" s="220"/>
      <c r="J212" s="221">
        <f>ROUND(I212*H212,2)</f>
        <v>0</v>
      </c>
      <c r="K212" s="217" t="s">
        <v>160</v>
      </c>
      <c r="L212" s="47"/>
      <c r="M212" s="222" t="s">
        <v>19</v>
      </c>
      <c r="N212" s="223" t="s">
        <v>46</v>
      </c>
      <c r="O212" s="87"/>
      <c r="P212" s="224">
        <f>O212*H212</f>
        <v>0</v>
      </c>
      <c r="Q212" s="224">
        <v>0</v>
      </c>
      <c r="R212" s="224">
        <f>Q212*H212</f>
        <v>0</v>
      </c>
      <c r="S212" s="224">
        <v>0</v>
      </c>
      <c r="T212" s="225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6" t="s">
        <v>580</v>
      </c>
      <c r="AT212" s="226" t="s">
        <v>156</v>
      </c>
      <c r="AU212" s="226" t="s">
        <v>84</v>
      </c>
      <c r="AY212" s="20" t="s">
        <v>152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20" t="s">
        <v>82</v>
      </c>
      <c r="BK212" s="227">
        <f>ROUND(I212*H212,2)</f>
        <v>0</v>
      </c>
      <c r="BL212" s="20" t="s">
        <v>580</v>
      </c>
      <c r="BM212" s="226" t="s">
        <v>1376</v>
      </c>
    </row>
    <row r="213" s="2" customFormat="1">
      <c r="A213" s="41"/>
      <c r="B213" s="42"/>
      <c r="C213" s="43"/>
      <c r="D213" s="228" t="s">
        <v>164</v>
      </c>
      <c r="E213" s="43"/>
      <c r="F213" s="229" t="s">
        <v>1377</v>
      </c>
      <c r="G213" s="43"/>
      <c r="H213" s="43"/>
      <c r="I213" s="230"/>
      <c r="J213" s="43"/>
      <c r="K213" s="43"/>
      <c r="L213" s="47"/>
      <c r="M213" s="231"/>
      <c r="N213" s="232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164</v>
      </c>
      <c r="AU213" s="20" t="s">
        <v>84</v>
      </c>
    </row>
    <row r="214" s="2" customFormat="1">
      <c r="A214" s="41"/>
      <c r="B214" s="42"/>
      <c r="C214" s="43"/>
      <c r="D214" s="233" t="s">
        <v>166</v>
      </c>
      <c r="E214" s="43"/>
      <c r="F214" s="234" t="s">
        <v>1378</v>
      </c>
      <c r="G214" s="43"/>
      <c r="H214" s="43"/>
      <c r="I214" s="230"/>
      <c r="J214" s="43"/>
      <c r="K214" s="43"/>
      <c r="L214" s="47"/>
      <c r="M214" s="231"/>
      <c r="N214" s="232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166</v>
      </c>
      <c r="AU214" s="20" t="s">
        <v>84</v>
      </c>
    </row>
    <row r="215" s="2" customFormat="1" ht="37.8" customHeight="1">
      <c r="A215" s="41"/>
      <c r="B215" s="42"/>
      <c r="C215" s="215" t="s">
        <v>365</v>
      </c>
      <c r="D215" s="215" t="s">
        <v>156</v>
      </c>
      <c r="E215" s="216" t="s">
        <v>1379</v>
      </c>
      <c r="F215" s="217" t="s">
        <v>1380</v>
      </c>
      <c r="G215" s="218" t="s">
        <v>215</v>
      </c>
      <c r="H215" s="219">
        <v>37.5</v>
      </c>
      <c r="I215" s="220"/>
      <c r="J215" s="221">
        <f>ROUND(I215*H215,2)</f>
        <v>0</v>
      </c>
      <c r="K215" s="217" t="s">
        <v>160</v>
      </c>
      <c r="L215" s="47"/>
      <c r="M215" s="222" t="s">
        <v>19</v>
      </c>
      <c r="N215" s="223" t="s">
        <v>46</v>
      </c>
      <c r="O215" s="87"/>
      <c r="P215" s="224">
        <f>O215*H215</f>
        <v>0</v>
      </c>
      <c r="Q215" s="224">
        <v>0</v>
      </c>
      <c r="R215" s="224">
        <f>Q215*H215</f>
        <v>0</v>
      </c>
      <c r="S215" s="224">
        <v>0</v>
      </c>
      <c r="T215" s="225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6" t="s">
        <v>580</v>
      </c>
      <c r="AT215" s="226" t="s">
        <v>156</v>
      </c>
      <c r="AU215" s="226" t="s">
        <v>84</v>
      </c>
      <c r="AY215" s="20" t="s">
        <v>152</v>
      </c>
      <c r="BE215" s="227">
        <f>IF(N215="základní",J215,0)</f>
        <v>0</v>
      </c>
      <c r="BF215" s="227">
        <f>IF(N215="snížená",J215,0)</f>
        <v>0</v>
      </c>
      <c r="BG215" s="227">
        <f>IF(N215="zákl. přenesená",J215,0)</f>
        <v>0</v>
      </c>
      <c r="BH215" s="227">
        <f>IF(N215="sníž. přenesená",J215,0)</f>
        <v>0</v>
      </c>
      <c r="BI215" s="227">
        <f>IF(N215="nulová",J215,0)</f>
        <v>0</v>
      </c>
      <c r="BJ215" s="20" t="s">
        <v>82</v>
      </c>
      <c r="BK215" s="227">
        <f>ROUND(I215*H215,2)</f>
        <v>0</v>
      </c>
      <c r="BL215" s="20" t="s">
        <v>580</v>
      </c>
      <c r="BM215" s="226" t="s">
        <v>1381</v>
      </c>
    </row>
    <row r="216" s="2" customFormat="1">
      <c r="A216" s="41"/>
      <c r="B216" s="42"/>
      <c r="C216" s="43"/>
      <c r="D216" s="228" t="s">
        <v>164</v>
      </c>
      <c r="E216" s="43"/>
      <c r="F216" s="229" t="s">
        <v>1382</v>
      </c>
      <c r="G216" s="43"/>
      <c r="H216" s="43"/>
      <c r="I216" s="230"/>
      <c r="J216" s="43"/>
      <c r="K216" s="43"/>
      <c r="L216" s="47"/>
      <c r="M216" s="231"/>
      <c r="N216" s="232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164</v>
      </c>
      <c r="AU216" s="20" t="s">
        <v>84</v>
      </c>
    </row>
    <row r="217" s="2" customFormat="1">
      <c r="A217" s="41"/>
      <c r="B217" s="42"/>
      <c r="C217" s="43"/>
      <c r="D217" s="233" t="s">
        <v>166</v>
      </c>
      <c r="E217" s="43"/>
      <c r="F217" s="234" t="s">
        <v>1383</v>
      </c>
      <c r="G217" s="43"/>
      <c r="H217" s="43"/>
      <c r="I217" s="230"/>
      <c r="J217" s="43"/>
      <c r="K217" s="43"/>
      <c r="L217" s="47"/>
      <c r="M217" s="231"/>
      <c r="N217" s="232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166</v>
      </c>
      <c r="AU217" s="20" t="s">
        <v>84</v>
      </c>
    </row>
    <row r="218" s="14" customFormat="1">
      <c r="A218" s="14"/>
      <c r="B218" s="246"/>
      <c r="C218" s="247"/>
      <c r="D218" s="228" t="s">
        <v>168</v>
      </c>
      <c r="E218" s="248" t="s">
        <v>19</v>
      </c>
      <c r="F218" s="249" t="s">
        <v>1263</v>
      </c>
      <c r="G218" s="247"/>
      <c r="H218" s="248" t="s">
        <v>19</v>
      </c>
      <c r="I218" s="250"/>
      <c r="J218" s="247"/>
      <c r="K218" s="247"/>
      <c r="L218" s="251"/>
      <c r="M218" s="252"/>
      <c r="N218" s="253"/>
      <c r="O218" s="253"/>
      <c r="P218" s="253"/>
      <c r="Q218" s="253"/>
      <c r="R218" s="253"/>
      <c r="S218" s="253"/>
      <c r="T218" s="25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5" t="s">
        <v>168</v>
      </c>
      <c r="AU218" s="255" t="s">
        <v>84</v>
      </c>
      <c r="AV218" s="14" t="s">
        <v>82</v>
      </c>
      <c r="AW218" s="14" t="s">
        <v>35</v>
      </c>
      <c r="AX218" s="14" t="s">
        <v>75</v>
      </c>
      <c r="AY218" s="255" t="s">
        <v>152</v>
      </c>
    </row>
    <row r="219" s="13" customFormat="1">
      <c r="A219" s="13"/>
      <c r="B219" s="235"/>
      <c r="C219" s="236"/>
      <c r="D219" s="228" t="s">
        <v>168</v>
      </c>
      <c r="E219" s="237" t="s">
        <v>19</v>
      </c>
      <c r="F219" s="238" t="s">
        <v>1384</v>
      </c>
      <c r="G219" s="236"/>
      <c r="H219" s="239">
        <v>37.5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5" t="s">
        <v>168</v>
      </c>
      <c r="AU219" s="245" t="s">
        <v>84</v>
      </c>
      <c r="AV219" s="13" t="s">
        <v>84</v>
      </c>
      <c r="AW219" s="13" t="s">
        <v>35</v>
      </c>
      <c r="AX219" s="13" t="s">
        <v>75</v>
      </c>
      <c r="AY219" s="245" t="s">
        <v>152</v>
      </c>
    </row>
    <row r="220" s="15" customFormat="1">
      <c r="A220" s="15"/>
      <c r="B220" s="256"/>
      <c r="C220" s="257"/>
      <c r="D220" s="228" t="s">
        <v>168</v>
      </c>
      <c r="E220" s="258" t="s">
        <v>19</v>
      </c>
      <c r="F220" s="259" t="s">
        <v>203</v>
      </c>
      <c r="G220" s="257"/>
      <c r="H220" s="260">
        <v>37.5</v>
      </c>
      <c r="I220" s="261"/>
      <c r="J220" s="257"/>
      <c r="K220" s="257"/>
      <c r="L220" s="262"/>
      <c r="M220" s="263"/>
      <c r="N220" s="264"/>
      <c r="O220" s="264"/>
      <c r="P220" s="264"/>
      <c r="Q220" s="264"/>
      <c r="R220" s="264"/>
      <c r="S220" s="264"/>
      <c r="T220" s="26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6" t="s">
        <v>168</v>
      </c>
      <c r="AU220" s="266" t="s">
        <v>84</v>
      </c>
      <c r="AV220" s="15" t="s">
        <v>161</v>
      </c>
      <c r="AW220" s="15" t="s">
        <v>35</v>
      </c>
      <c r="AX220" s="15" t="s">
        <v>82</v>
      </c>
      <c r="AY220" s="266" t="s">
        <v>152</v>
      </c>
    </row>
    <row r="221" s="2" customFormat="1" ht="24.15" customHeight="1">
      <c r="A221" s="41"/>
      <c r="B221" s="42"/>
      <c r="C221" s="267" t="s">
        <v>372</v>
      </c>
      <c r="D221" s="267" t="s">
        <v>439</v>
      </c>
      <c r="E221" s="268" t="s">
        <v>1385</v>
      </c>
      <c r="F221" s="269" t="s">
        <v>1386</v>
      </c>
      <c r="G221" s="270" t="s">
        <v>215</v>
      </c>
      <c r="H221" s="271">
        <v>43.125</v>
      </c>
      <c r="I221" s="272"/>
      <c r="J221" s="273">
        <f>ROUND(I221*H221,2)</f>
        <v>0</v>
      </c>
      <c r="K221" s="269" t="s">
        <v>160</v>
      </c>
      <c r="L221" s="274"/>
      <c r="M221" s="275" t="s">
        <v>19</v>
      </c>
      <c r="N221" s="276" t="s">
        <v>46</v>
      </c>
      <c r="O221" s="87"/>
      <c r="P221" s="224">
        <f>O221*H221</f>
        <v>0</v>
      </c>
      <c r="Q221" s="224">
        <v>0.00012</v>
      </c>
      <c r="R221" s="224">
        <f>Q221*H221</f>
        <v>0.0051749999999999999</v>
      </c>
      <c r="S221" s="224">
        <v>0</v>
      </c>
      <c r="T221" s="225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26" t="s">
        <v>667</v>
      </c>
      <c r="AT221" s="226" t="s">
        <v>439</v>
      </c>
      <c r="AU221" s="226" t="s">
        <v>84</v>
      </c>
      <c r="AY221" s="20" t="s">
        <v>152</v>
      </c>
      <c r="BE221" s="227">
        <f>IF(N221="základní",J221,0)</f>
        <v>0</v>
      </c>
      <c r="BF221" s="227">
        <f>IF(N221="snížená",J221,0)</f>
        <v>0</v>
      </c>
      <c r="BG221" s="227">
        <f>IF(N221="zákl. přenesená",J221,0)</f>
        <v>0</v>
      </c>
      <c r="BH221" s="227">
        <f>IF(N221="sníž. přenesená",J221,0)</f>
        <v>0</v>
      </c>
      <c r="BI221" s="227">
        <f>IF(N221="nulová",J221,0)</f>
        <v>0</v>
      </c>
      <c r="BJ221" s="20" t="s">
        <v>82</v>
      </c>
      <c r="BK221" s="227">
        <f>ROUND(I221*H221,2)</f>
        <v>0</v>
      </c>
      <c r="BL221" s="20" t="s">
        <v>667</v>
      </c>
      <c r="BM221" s="226" t="s">
        <v>1387</v>
      </c>
    </row>
    <row r="222" s="2" customFormat="1">
      <c r="A222" s="41"/>
      <c r="B222" s="42"/>
      <c r="C222" s="43"/>
      <c r="D222" s="228" t="s">
        <v>164</v>
      </c>
      <c r="E222" s="43"/>
      <c r="F222" s="229" t="s">
        <v>1386</v>
      </c>
      <c r="G222" s="43"/>
      <c r="H222" s="43"/>
      <c r="I222" s="230"/>
      <c r="J222" s="43"/>
      <c r="K222" s="43"/>
      <c r="L222" s="47"/>
      <c r="M222" s="231"/>
      <c r="N222" s="232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164</v>
      </c>
      <c r="AU222" s="20" t="s">
        <v>84</v>
      </c>
    </row>
    <row r="223" s="13" customFormat="1">
      <c r="A223" s="13"/>
      <c r="B223" s="235"/>
      <c r="C223" s="236"/>
      <c r="D223" s="228" t="s">
        <v>168</v>
      </c>
      <c r="E223" s="236"/>
      <c r="F223" s="238" t="s">
        <v>1388</v>
      </c>
      <c r="G223" s="236"/>
      <c r="H223" s="239">
        <v>43.125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168</v>
      </c>
      <c r="AU223" s="245" t="s">
        <v>84</v>
      </c>
      <c r="AV223" s="13" t="s">
        <v>84</v>
      </c>
      <c r="AW223" s="13" t="s">
        <v>4</v>
      </c>
      <c r="AX223" s="13" t="s">
        <v>82</v>
      </c>
      <c r="AY223" s="245" t="s">
        <v>152</v>
      </c>
    </row>
    <row r="224" s="2" customFormat="1" ht="37.8" customHeight="1">
      <c r="A224" s="41"/>
      <c r="B224" s="42"/>
      <c r="C224" s="215" t="s">
        <v>378</v>
      </c>
      <c r="D224" s="215" t="s">
        <v>156</v>
      </c>
      <c r="E224" s="216" t="s">
        <v>1389</v>
      </c>
      <c r="F224" s="217" t="s">
        <v>1390</v>
      </c>
      <c r="G224" s="218" t="s">
        <v>215</v>
      </c>
      <c r="H224" s="219">
        <v>129.36000000000001</v>
      </c>
      <c r="I224" s="220"/>
      <c r="J224" s="221">
        <f>ROUND(I224*H224,2)</f>
        <v>0</v>
      </c>
      <c r="K224" s="217" t="s">
        <v>160</v>
      </c>
      <c r="L224" s="47"/>
      <c r="M224" s="222" t="s">
        <v>19</v>
      </c>
      <c r="N224" s="223" t="s">
        <v>46</v>
      </c>
      <c r="O224" s="87"/>
      <c r="P224" s="224">
        <f>O224*H224</f>
        <v>0</v>
      </c>
      <c r="Q224" s="224">
        <v>0</v>
      </c>
      <c r="R224" s="224">
        <f>Q224*H224</f>
        <v>0</v>
      </c>
      <c r="S224" s="224">
        <v>0</v>
      </c>
      <c r="T224" s="225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6" t="s">
        <v>580</v>
      </c>
      <c r="AT224" s="226" t="s">
        <v>156</v>
      </c>
      <c r="AU224" s="226" t="s">
        <v>84</v>
      </c>
      <c r="AY224" s="20" t="s">
        <v>152</v>
      </c>
      <c r="BE224" s="227">
        <f>IF(N224="základní",J224,0)</f>
        <v>0</v>
      </c>
      <c r="BF224" s="227">
        <f>IF(N224="snížená",J224,0)</f>
        <v>0</v>
      </c>
      <c r="BG224" s="227">
        <f>IF(N224="zákl. přenesená",J224,0)</f>
        <v>0</v>
      </c>
      <c r="BH224" s="227">
        <f>IF(N224="sníž. přenesená",J224,0)</f>
        <v>0</v>
      </c>
      <c r="BI224" s="227">
        <f>IF(N224="nulová",J224,0)</f>
        <v>0</v>
      </c>
      <c r="BJ224" s="20" t="s">
        <v>82</v>
      </c>
      <c r="BK224" s="227">
        <f>ROUND(I224*H224,2)</f>
        <v>0</v>
      </c>
      <c r="BL224" s="20" t="s">
        <v>580</v>
      </c>
      <c r="BM224" s="226" t="s">
        <v>1391</v>
      </c>
    </row>
    <row r="225" s="2" customFormat="1">
      <c r="A225" s="41"/>
      <c r="B225" s="42"/>
      <c r="C225" s="43"/>
      <c r="D225" s="228" t="s">
        <v>164</v>
      </c>
      <c r="E225" s="43"/>
      <c r="F225" s="229" t="s">
        <v>1392</v>
      </c>
      <c r="G225" s="43"/>
      <c r="H225" s="43"/>
      <c r="I225" s="230"/>
      <c r="J225" s="43"/>
      <c r="K225" s="43"/>
      <c r="L225" s="47"/>
      <c r="M225" s="231"/>
      <c r="N225" s="232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164</v>
      </c>
      <c r="AU225" s="20" t="s">
        <v>84</v>
      </c>
    </row>
    <row r="226" s="2" customFormat="1">
      <c r="A226" s="41"/>
      <c r="B226" s="42"/>
      <c r="C226" s="43"/>
      <c r="D226" s="233" t="s">
        <v>166</v>
      </c>
      <c r="E226" s="43"/>
      <c r="F226" s="234" t="s">
        <v>1393</v>
      </c>
      <c r="G226" s="43"/>
      <c r="H226" s="43"/>
      <c r="I226" s="230"/>
      <c r="J226" s="43"/>
      <c r="K226" s="43"/>
      <c r="L226" s="47"/>
      <c r="M226" s="231"/>
      <c r="N226" s="232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166</v>
      </c>
      <c r="AU226" s="20" t="s">
        <v>84</v>
      </c>
    </row>
    <row r="227" s="14" customFormat="1">
      <c r="A227" s="14"/>
      <c r="B227" s="246"/>
      <c r="C227" s="247"/>
      <c r="D227" s="228" t="s">
        <v>168</v>
      </c>
      <c r="E227" s="248" t="s">
        <v>19</v>
      </c>
      <c r="F227" s="249" t="s">
        <v>1339</v>
      </c>
      <c r="G227" s="247"/>
      <c r="H227" s="248" t="s">
        <v>19</v>
      </c>
      <c r="I227" s="250"/>
      <c r="J227" s="247"/>
      <c r="K227" s="247"/>
      <c r="L227" s="251"/>
      <c r="M227" s="252"/>
      <c r="N227" s="253"/>
      <c r="O227" s="253"/>
      <c r="P227" s="253"/>
      <c r="Q227" s="253"/>
      <c r="R227" s="253"/>
      <c r="S227" s="253"/>
      <c r="T227" s="25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5" t="s">
        <v>168</v>
      </c>
      <c r="AU227" s="255" t="s">
        <v>84</v>
      </c>
      <c r="AV227" s="14" t="s">
        <v>82</v>
      </c>
      <c r="AW227" s="14" t="s">
        <v>35</v>
      </c>
      <c r="AX227" s="14" t="s">
        <v>75</v>
      </c>
      <c r="AY227" s="255" t="s">
        <v>152</v>
      </c>
    </row>
    <row r="228" s="13" customFormat="1">
      <c r="A228" s="13"/>
      <c r="B228" s="235"/>
      <c r="C228" s="236"/>
      <c r="D228" s="228" t="s">
        <v>168</v>
      </c>
      <c r="E228" s="237" t="s">
        <v>19</v>
      </c>
      <c r="F228" s="238" t="s">
        <v>1340</v>
      </c>
      <c r="G228" s="236"/>
      <c r="H228" s="239">
        <v>114.36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168</v>
      </c>
      <c r="AU228" s="245" t="s">
        <v>84</v>
      </c>
      <c r="AV228" s="13" t="s">
        <v>84</v>
      </c>
      <c r="AW228" s="13" t="s">
        <v>35</v>
      </c>
      <c r="AX228" s="13" t="s">
        <v>75</v>
      </c>
      <c r="AY228" s="245" t="s">
        <v>152</v>
      </c>
    </row>
    <row r="229" s="16" customFormat="1">
      <c r="A229" s="16"/>
      <c r="B229" s="277"/>
      <c r="C229" s="278"/>
      <c r="D229" s="228" t="s">
        <v>168</v>
      </c>
      <c r="E229" s="279" t="s">
        <v>19</v>
      </c>
      <c r="F229" s="280" t="s">
        <v>646</v>
      </c>
      <c r="G229" s="278"/>
      <c r="H229" s="281">
        <v>114.36</v>
      </c>
      <c r="I229" s="282"/>
      <c r="J229" s="278"/>
      <c r="K229" s="278"/>
      <c r="L229" s="283"/>
      <c r="M229" s="284"/>
      <c r="N229" s="285"/>
      <c r="O229" s="285"/>
      <c r="P229" s="285"/>
      <c r="Q229" s="285"/>
      <c r="R229" s="285"/>
      <c r="S229" s="285"/>
      <c r="T229" s="28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T229" s="287" t="s">
        <v>168</v>
      </c>
      <c r="AU229" s="287" t="s">
        <v>84</v>
      </c>
      <c r="AV229" s="16" t="s">
        <v>162</v>
      </c>
      <c r="AW229" s="16" t="s">
        <v>35</v>
      </c>
      <c r="AX229" s="16" t="s">
        <v>75</v>
      </c>
      <c r="AY229" s="287" t="s">
        <v>152</v>
      </c>
    </row>
    <row r="230" s="14" customFormat="1">
      <c r="A230" s="14"/>
      <c r="B230" s="246"/>
      <c r="C230" s="247"/>
      <c r="D230" s="228" t="s">
        <v>168</v>
      </c>
      <c r="E230" s="248" t="s">
        <v>19</v>
      </c>
      <c r="F230" s="249" t="s">
        <v>1263</v>
      </c>
      <c r="G230" s="247"/>
      <c r="H230" s="248" t="s">
        <v>19</v>
      </c>
      <c r="I230" s="250"/>
      <c r="J230" s="247"/>
      <c r="K230" s="247"/>
      <c r="L230" s="251"/>
      <c r="M230" s="252"/>
      <c r="N230" s="253"/>
      <c r="O230" s="253"/>
      <c r="P230" s="253"/>
      <c r="Q230" s="253"/>
      <c r="R230" s="253"/>
      <c r="S230" s="253"/>
      <c r="T230" s="25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5" t="s">
        <v>168</v>
      </c>
      <c r="AU230" s="255" t="s">
        <v>84</v>
      </c>
      <c r="AV230" s="14" t="s">
        <v>82</v>
      </c>
      <c r="AW230" s="14" t="s">
        <v>35</v>
      </c>
      <c r="AX230" s="14" t="s">
        <v>75</v>
      </c>
      <c r="AY230" s="255" t="s">
        <v>152</v>
      </c>
    </row>
    <row r="231" s="13" customFormat="1">
      <c r="A231" s="13"/>
      <c r="B231" s="235"/>
      <c r="C231" s="236"/>
      <c r="D231" s="228" t="s">
        <v>168</v>
      </c>
      <c r="E231" s="237" t="s">
        <v>19</v>
      </c>
      <c r="F231" s="238" t="s">
        <v>1394</v>
      </c>
      <c r="G231" s="236"/>
      <c r="H231" s="239">
        <v>15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5" t="s">
        <v>168</v>
      </c>
      <c r="AU231" s="245" t="s">
        <v>84</v>
      </c>
      <c r="AV231" s="13" t="s">
        <v>84</v>
      </c>
      <c r="AW231" s="13" t="s">
        <v>35</v>
      </c>
      <c r="AX231" s="13" t="s">
        <v>75</v>
      </c>
      <c r="AY231" s="245" t="s">
        <v>152</v>
      </c>
    </row>
    <row r="232" s="16" customFormat="1">
      <c r="A232" s="16"/>
      <c r="B232" s="277"/>
      <c r="C232" s="278"/>
      <c r="D232" s="228" t="s">
        <v>168</v>
      </c>
      <c r="E232" s="279" t="s">
        <v>19</v>
      </c>
      <c r="F232" s="280" t="s">
        <v>646</v>
      </c>
      <c r="G232" s="278"/>
      <c r="H232" s="281">
        <v>15</v>
      </c>
      <c r="I232" s="282"/>
      <c r="J232" s="278"/>
      <c r="K232" s="278"/>
      <c r="L232" s="283"/>
      <c r="M232" s="284"/>
      <c r="N232" s="285"/>
      <c r="O232" s="285"/>
      <c r="P232" s="285"/>
      <c r="Q232" s="285"/>
      <c r="R232" s="285"/>
      <c r="S232" s="285"/>
      <c r="T232" s="28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87" t="s">
        <v>168</v>
      </c>
      <c r="AU232" s="287" t="s">
        <v>84</v>
      </c>
      <c r="AV232" s="16" t="s">
        <v>162</v>
      </c>
      <c r="AW232" s="16" t="s">
        <v>35</v>
      </c>
      <c r="AX232" s="16" t="s">
        <v>75</v>
      </c>
      <c r="AY232" s="287" t="s">
        <v>152</v>
      </c>
    </row>
    <row r="233" s="15" customFormat="1">
      <c r="A233" s="15"/>
      <c r="B233" s="256"/>
      <c r="C233" s="257"/>
      <c r="D233" s="228" t="s">
        <v>168</v>
      </c>
      <c r="E233" s="258" t="s">
        <v>19</v>
      </c>
      <c r="F233" s="259" t="s">
        <v>203</v>
      </c>
      <c r="G233" s="257"/>
      <c r="H233" s="260">
        <v>129.36000000000001</v>
      </c>
      <c r="I233" s="261"/>
      <c r="J233" s="257"/>
      <c r="K233" s="257"/>
      <c r="L233" s="262"/>
      <c r="M233" s="263"/>
      <c r="N233" s="264"/>
      <c r="O233" s="264"/>
      <c r="P233" s="264"/>
      <c r="Q233" s="264"/>
      <c r="R233" s="264"/>
      <c r="S233" s="264"/>
      <c r="T233" s="26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6" t="s">
        <v>168</v>
      </c>
      <c r="AU233" s="266" t="s">
        <v>84</v>
      </c>
      <c r="AV233" s="15" t="s">
        <v>161</v>
      </c>
      <c r="AW233" s="15" t="s">
        <v>35</v>
      </c>
      <c r="AX233" s="15" t="s">
        <v>82</v>
      </c>
      <c r="AY233" s="266" t="s">
        <v>152</v>
      </c>
    </row>
    <row r="234" s="2" customFormat="1" ht="24.15" customHeight="1">
      <c r="A234" s="41"/>
      <c r="B234" s="42"/>
      <c r="C234" s="267" t="s">
        <v>385</v>
      </c>
      <c r="D234" s="267" t="s">
        <v>439</v>
      </c>
      <c r="E234" s="268" t="s">
        <v>1395</v>
      </c>
      <c r="F234" s="269" t="s">
        <v>1396</v>
      </c>
      <c r="G234" s="270" t="s">
        <v>215</v>
      </c>
      <c r="H234" s="271">
        <v>148.76400000000001</v>
      </c>
      <c r="I234" s="272"/>
      <c r="J234" s="273">
        <f>ROUND(I234*H234,2)</f>
        <v>0</v>
      </c>
      <c r="K234" s="269" t="s">
        <v>160</v>
      </c>
      <c r="L234" s="274"/>
      <c r="M234" s="275" t="s">
        <v>19</v>
      </c>
      <c r="N234" s="276" t="s">
        <v>46</v>
      </c>
      <c r="O234" s="87"/>
      <c r="P234" s="224">
        <f>O234*H234</f>
        <v>0</v>
      </c>
      <c r="Q234" s="224">
        <v>0.00064000000000000005</v>
      </c>
      <c r="R234" s="224">
        <f>Q234*H234</f>
        <v>0.095208960000000009</v>
      </c>
      <c r="S234" s="224">
        <v>0</v>
      </c>
      <c r="T234" s="225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6" t="s">
        <v>667</v>
      </c>
      <c r="AT234" s="226" t="s">
        <v>439</v>
      </c>
      <c r="AU234" s="226" t="s">
        <v>84</v>
      </c>
      <c r="AY234" s="20" t="s">
        <v>152</v>
      </c>
      <c r="BE234" s="227">
        <f>IF(N234="základní",J234,0)</f>
        <v>0</v>
      </c>
      <c r="BF234" s="227">
        <f>IF(N234="snížená",J234,0)</f>
        <v>0</v>
      </c>
      <c r="BG234" s="227">
        <f>IF(N234="zákl. přenesená",J234,0)</f>
        <v>0</v>
      </c>
      <c r="BH234" s="227">
        <f>IF(N234="sníž. přenesená",J234,0)</f>
        <v>0</v>
      </c>
      <c r="BI234" s="227">
        <f>IF(N234="nulová",J234,0)</f>
        <v>0</v>
      </c>
      <c r="BJ234" s="20" t="s">
        <v>82</v>
      </c>
      <c r="BK234" s="227">
        <f>ROUND(I234*H234,2)</f>
        <v>0</v>
      </c>
      <c r="BL234" s="20" t="s">
        <v>667</v>
      </c>
      <c r="BM234" s="226" t="s">
        <v>1397</v>
      </c>
    </row>
    <row r="235" s="2" customFormat="1">
      <c r="A235" s="41"/>
      <c r="B235" s="42"/>
      <c r="C235" s="43"/>
      <c r="D235" s="228" t="s">
        <v>164</v>
      </c>
      <c r="E235" s="43"/>
      <c r="F235" s="229" t="s">
        <v>1396</v>
      </c>
      <c r="G235" s="43"/>
      <c r="H235" s="43"/>
      <c r="I235" s="230"/>
      <c r="J235" s="43"/>
      <c r="K235" s="43"/>
      <c r="L235" s="47"/>
      <c r="M235" s="231"/>
      <c r="N235" s="232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164</v>
      </c>
      <c r="AU235" s="20" t="s">
        <v>84</v>
      </c>
    </row>
    <row r="236" s="13" customFormat="1">
      <c r="A236" s="13"/>
      <c r="B236" s="235"/>
      <c r="C236" s="236"/>
      <c r="D236" s="228" t="s">
        <v>168</v>
      </c>
      <c r="E236" s="236"/>
      <c r="F236" s="238" t="s">
        <v>1398</v>
      </c>
      <c r="G236" s="236"/>
      <c r="H236" s="239">
        <v>148.76400000000001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168</v>
      </c>
      <c r="AU236" s="245" t="s">
        <v>84</v>
      </c>
      <c r="AV236" s="13" t="s">
        <v>84</v>
      </c>
      <c r="AW236" s="13" t="s">
        <v>4</v>
      </c>
      <c r="AX236" s="13" t="s">
        <v>82</v>
      </c>
      <c r="AY236" s="245" t="s">
        <v>152</v>
      </c>
    </row>
    <row r="237" s="12" customFormat="1" ht="22.8" customHeight="1">
      <c r="A237" s="12"/>
      <c r="B237" s="199"/>
      <c r="C237" s="200"/>
      <c r="D237" s="201" t="s">
        <v>74</v>
      </c>
      <c r="E237" s="213" t="s">
        <v>747</v>
      </c>
      <c r="F237" s="213" t="s">
        <v>748</v>
      </c>
      <c r="G237" s="200"/>
      <c r="H237" s="200"/>
      <c r="I237" s="203"/>
      <c r="J237" s="214">
        <f>BK237</f>
        <v>0</v>
      </c>
      <c r="K237" s="200"/>
      <c r="L237" s="205"/>
      <c r="M237" s="206"/>
      <c r="N237" s="207"/>
      <c r="O237" s="207"/>
      <c r="P237" s="208">
        <f>SUM(P238:P357)</f>
        <v>0</v>
      </c>
      <c r="Q237" s="207"/>
      <c r="R237" s="208">
        <f>SUM(R238:R357)</f>
        <v>0.63831047400000018</v>
      </c>
      <c r="S237" s="207"/>
      <c r="T237" s="209">
        <f>SUM(T238:T357)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0" t="s">
        <v>162</v>
      </c>
      <c r="AT237" s="211" t="s">
        <v>74</v>
      </c>
      <c r="AU237" s="211" t="s">
        <v>82</v>
      </c>
      <c r="AY237" s="210" t="s">
        <v>152</v>
      </c>
      <c r="BK237" s="212">
        <f>SUM(BK238:BK357)</f>
        <v>0</v>
      </c>
    </row>
    <row r="238" s="2" customFormat="1" ht="24.15" customHeight="1">
      <c r="A238" s="41"/>
      <c r="B238" s="42"/>
      <c r="C238" s="215" t="s">
        <v>388</v>
      </c>
      <c r="D238" s="215" t="s">
        <v>156</v>
      </c>
      <c r="E238" s="216" t="s">
        <v>1399</v>
      </c>
      <c r="F238" s="217" t="s">
        <v>1400</v>
      </c>
      <c r="G238" s="218" t="s">
        <v>215</v>
      </c>
      <c r="H238" s="219">
        <v>114.36</v>
      </c>
      <c r="I238" s="220"/>
      <c r="J238" s="221">
        <f>ROUND(I238*H238,2)</f>
        <v>0</v>
      </c>
      <c r="K238" s="217" t="s">
        <v>160</v>
      </c>
      <c r="L238" s="47"/>
      <c r="M238" s="222" t="s">
        <v>19</v>
      </c>
      <c r="N238" s="223" t="s">
        <v>46</v>
      </c>
      <c r="O238" s="87"/>
      <c r="P238" s="224">
        <f>O238*H238</f>
        <v>0</v>
      </c>
      <c r="Q238" s="224">
        <v>0</v>
      </c>
      <c r="R238" s="224">
        <f>Q238*H238</f>
        <v>0</v>
      </c>
      <c r="S238" s="224">
        <v>0</v>
      </c>
      <c r="T238" s="225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26" t="s">
        <v>580</v>
      </c>
      <c r="AT238" s="226" t="s">
        <v>156</v>
      </c>
      <c r="AU238" s="226" t="s">
        <v>84</v>
      </c>
      <c r="AY238" s="20" t="s">
        <v>152</v>
      </c>
      <c r="BE238" s="227">
        <f>IF(N238="základní",J238,0)</f>
        <v>0</v>
      </c>
      <c r="BF238" s="227">
        <f>IF(N238="snížená",J238,0)</f>
        <v>0</v>
      </c>
      <c r="BG238" s="227">
        <f>IF(N238="zákl. přenesená",J238,0)</f>
        <v>0</v>
      </c>
      <c r="BH238" s="227">
        <f>IF(N238="sníž. přenesená",J238,0)</f>
        <v>0</v>
      </c>
      <c r="BI238" s="227">
        <f>IF(N238="nulová",J238,0)</f>
        <v>0</v>
      </c>
      <c r="BJ238" s="20" t="s">
        <v>82</v>
      </c>
      <c r="BK238" s="227">
        <f>ROUND(I238*H238,2)</f>
        <v>0</v>
      </c>
      <c r="BL238" s="20" t="s">
        <v>580</v>
      </c>
      <c r="BM238" s="226" t="s">
        <v>1401</v>
      </c>
    </row>
    <row r="239" s="2" customFormat="1">
      <c r="A239" s="41"/>
      <c r="B239" s="42"/>
      <c r="C239" s="43"/>
      <c r="D239" s="228" t="s">
        <v>164</v>
      </c>
      <c r="E239" s="43"/>
      <c r="F239" s="229" t="s">
        <v>1402</v>
      </c>
      <c r="G239" s="43"/>
      <c r="H239" s="43"/>
      <c r="I239" s="230"/>
      <c r="J239" s="43"/>
      <c r="K239" s="43"/>
      <c r="L239" s="47"/>
      <c r="M239" s="231"/>
      <c r="N239" s="232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164</v>
      </c>
      <c r="AU239" s="20" t="s">
        <v>84</v>
      </c>
    </row>
    <row r="240" s="2" customFormat="1">
      <c r="A240" s="41"/>
      <c r="B240" s="42"/>
      <c r="C240" s="43"/>
      <c r="D240" s="233" t="s">
        <v>166</v>
      </c>
      <c r="E240" s="43"/>
      <c r="F240" s="234" t="s">
        <v>1403</v>
      </c>
      <c r="G240" s="43"/>
      <c r="H240" s="43"/>
      <c r="I240" s="230"/>
      <c r="J240" s="43"/>
      <c r="K240" s="43"/>
      <c r="L240" s="47"/>
      <c r="M240" s="231"/>
      <c r="N240" s="232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166</v>
      </c>
      <c r="AU240" s="20" t="s">
        <v>84</v>
      </c>
    </row>
    <row r="241" s="14" customFormat="1">
      <c r="A241" s="14"/>
      <c r="B241" s="246"/>
      <c r="C241" s="247"/>
      <c r="D241" s="228" t="s">
        <v>168</v>
      </c>
      <c r="E241" s="248" t="s">
        <v>19</v>
      </c>
      <c r="F241" s="249" t="s">
        <v>1339</v>
      </c>
      <c r="G241" s="247"/>
      <c r="H241" s="248" t="s">
        <v>19</v>
      </c>
      <c r="I241" s="250"/>
      <c r="J241" s="247"/>
      <c r="K241" s="247"/>
      <c r="L241" s="251"/>
      <c r="M241" s="252"/>
      <c r="N241" s="253"/>
      <c r="O241" s="253"/>
      <c r="P241" s="253"/>
      <c r="Q241" s="253"/>
      <c r="R241" s="253"/>
      <c r="S241" s="253"/>
      <c r="T241" s="25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5" t="s">
        <v>168</v>
      </c>
      <c r="AU241" s="255" t="s">
        <v>84</v>
      </c>
      <c r="AV241" s="14" t="s">
        <v>82</v>
      </c>
      <c r="AW241" s="14" t="s">
        <v>35</v>
      </c>
      <c r="AX241" s="14" t="s">
        <v>75</v>
      </c>
      <c r="AY241" s="255" t="s">
        <v>152</v>
      </c>
    </row>
    <row r="242" s="13" customFormat="1">
      <c r="A242" s="13"/>
      <c r="B242" s="235"/>
      <c r="C242" s="236"/>
      <c r="D242" s="228" t="s">
        <v>168</v>
      </c>
      <c r="E242" s="237" t="s">
        <v>19</v>
      </c>
      <c r="F242" s="238" t="s">
        <v>1340</v>
      </c>
      <c r="G242" s="236"/>
      <c r="H242" s="239">
        <v>114.36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5" t="s">
        <v>168</v>
      </c>
      <c r="AU242" s="245" t="s">
        <v>84</v>
      </c>
      <c r="AV242" s="13" t="s">
        <v>84</v>
      </c>
      <c r="AW242" s="13" t="s">
        <v>35</v>
      </c>
      <c r="AX242" s="13" t="s">
        <v>75</v>
      </c>
      <c r="AY242" s="245" t="s">
        <v>152</v>
      </c>
    </row>
    <row r="243" s="16" customFormat="1">
      <c r="A243" s="16"/>
      <c r="B243" s="277"/>
      <c r="C243" s="278"/>
      <c r="D243" s="228" t="s">
        <v>168</v>
      </c>
      <c r="E243" s="279" t="s">
        <v>19</v>
      </c>
      <c r="F243" s="280" t="s">
        <v>646</v>
      </c>
      <c r="G243" s="278"/>
      <c r="H243" s="281">
        <v>114.36</v>
      </c>
      <c r="I243" s="282"/>
      <c r="J243" s="278"/>
      <c r="K243" s="278"/>
      <c r="L243" s="283"/>
      <c r="M243" s="284"/>
      <c r="N243" s="285"/>
      <c r="O243" s="285"/>
      <c r="P243" s="285"/>
      <c r="Q243" s="285"/>
      <c r="R243" s="285"/>
      <c r="S243" s="285"/>
      <c r="T243" s="28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87" t="s">
        <v>168</v>
      </c>
      <c r="AU243" s="287" t="s">
        <v>84</v>
      </c>
      <c r="AV243" s="16" t="s">
        <v>162</v>
      </c>
      <c r="AW243" s="16" t="s">
        <v>35</v>
      </c>
      <c r="AX243" s="16" t="s">
        <v>75</v>
      </c>
      <c r="AY243" s="287" t="s">
        <v>152</v>
      </c>
    </row>
    <row r="244" s="15" customFormat="1">
      <c r="A244" s="15"/>
      <c r="B244" s="256"/>
      <c r="C244" s="257"/>
      <c r="D244" s="228" t="s">
        <v>168</v>
      </c>
      <c r="E244" s="258" t="s">
        <v>19</v>
      </c>
      <c r="F244" s="259" t="s">
        <v>203</v>
      </c>
      <c r="G244" s="257"/>
      <c r="H244" s="260">
        <v>114.36</v>
      </c>
      <c r="I244" s="261"/>
      <c r="J244" s="257"/>
      <c r="K244" s="257"/>
      <c r="L244" s="262"/>
      <c r="M244" s="263"/>
      <c r="N244" s="264"/>
      <c r="O244" s="264"/>
      <c r="P244" s="264"/>
      <c r="Q244" s="264"/>
      <c r="R244" s="264"/>
      <c r="S244" s="264"/>
      <c r="T244" s="26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6" t="s">
        <v>168</v>
      </c>
      <c r="AU244" s="266" t="s">
        <v>84</v>
      </c>
      <c r="AV244" s="15" t="s">
        <v>161</v>
      </c>
      <c r="AW244" s="15" t="s">
        <v>35</v>
      </c>
      <c r="AX244" s="15" t="s">
        <v>82</v>
      </c>
      <c r="AY244" s="266" t="s">
        <v>152</v>
      </c>
    </row>
    <row r="245" s="2" customFormat="1" ht="37.8" customHeight="1">
      <c r="A245" s="41"/>
      <c r="B245" s="42"/>
      <c r="C245" s="215" t="s">
        <v>394</v>
      </c>
      <c r="D245" s="215" t="s">
        <v>156</v>
      </c>
      <c r="E245" s="216" t="s">
        <v>1404</v>
      </c>
      <c r="F245" s="217" t="s">
        <v>1405</v>
      </c>
      <c r="G245" s="218" t="s">
        <v>283</v>
      </c>
      <c r="H245" s="219">
        <v>10.006500000000001</v>
      </c>
      <c r="I245" s="220"/>
      <c r="J245" s="221">
        <f>ROUND(I245*H245,2)</f>
        <v>0</v>
      </c>
      <c r="K245" s="217" t="s">
        <v>160</v>
      </c>
      <c r="L245" s="47"/>
      <c r="M245" s="222" t="s">
        <v>19</v>
      </c>
      <c r="N245" s="223" t="s">
        <v>46</v>
      </c>
      <c r="O245" s="87"/>
      <c r="P245" s="224">
        <f>O245*H245</f>
        <v>0</v>
      </c>
      <c r="Q245" s="224">
        <v>0</v>
      </c>
      <c r="R245" s="224">
        <f>Q245*H245</f>
        <v>0</v>
      </c>
      <c r="S245" s="224">
        <v>0</v>
      </c>
      <c r="T245" s="225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6" t="s">
        <v>580</v>
      </c>
      <c r="AT245" s="226" t="s">
        <v>156</v>
      </c>
      <c r="AU245" s="226" t="s">
        <v>84</v>
      </c>
      <c r="AY245" s="20" t="s">
        <v>152</v>
      </c>
      <c r="BE245" s="227">
        <f>IF(N245="základní",J245,0)</f>
        <v>0</v>
      </c>
      <c r="BF245" s="227">
        <f>IF(N245="snížená",J245,0)</f>
        <v>0</v>
      </c>
      <c r="BG245" s="227">
        <f>IF(N245="zákl. přenesená",J245,0)</f>
        <v>0</v>
      </c>
      <c r="BH245" s="227">
        <f>IF(N245="sníž. přenesená",J245,0)</f>
        <v>0</v>
      </c>
      <c r="BI245" s="227">
        <f>IF(N245="nulová",J245,0)</f>
        <v>0</v>
      </c>
      <c r="BJ245" s="20" t="s">
        <v>82</v>
      </c>
      <c r="BK245" s="227">
        <f>ROUND(I245*H245,2)</f>
        <v>0</v>
      </c>
      <c r="BL245" s="20" t="s">
        <v>580</v>
      </c>
      <c r="BM245" s="226" t="s">
        <v>1406</v>
      </c>
    </row>
    <row r="246" s="2" customFormat="1">
      <c r="A246" s="41"/>
      <c r="B246" s="42"/>
      <c r="C246" s="43"/>
      <c r="D246" s="228" t="s">
        <v>164</v>
      </c>
      <c r="E246" s="43"/>
      <c r="F246" s="229" t="s">
        <v>1407</v>
      </c>
      <c r="G246" s="43"/>
      <c r="H246" s="43"/>
      <c r="I246" s="230"/>
      <c r="J246" s="43"/>
      <c r="K246" s="43"/>
      <c r="L246" s="47"/>
      <c r="M246" s="231"/>
      <c r="N246" s="232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164</v>
      </c>
      <c r="AU246" s="20" t="s">
        <v>84</v>
      </c>
    </row>
    <row r="247" s="2" customFormat="1">
      <c r="A247" s="41"/>
      <c r="B247" s="42"/>
      <c r="C247" s="43"/>
      <c r="D247" s="233" t="s">
        <v>166</v>
      </c>
      <c r="E247" s="43"/>
      <c r="F247" s="234" t="s">
        <v>1408</v>
      </c>
      <c r="G247" s="43"/>
      <c r="H247" s="43"/>
      <c r="I247" s="230"/>
      <c r="J247" s="43"/>
      <c r="K247" s="43"/>
      <c r="L247" s="47"/>
      <c r="M247" s="231"/>
      <c r="N247" s="232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166</v>
      </c>
      <c r="AU247" s="20" t="s">
        <v>84</v>
      </c>
    </row>
    <row r="248" s="14" customFormat="1">
      <c r="A248" s="14"/>
      <c r="B248" s="246"/>
      <c r="C248" s="247"/>
      <c r="D248" s="228" t="s">
        <v>168</v>
      </c>
      <c r="E248" s="248" t="s">
        <v>19</v>
      </c>
      <c r="F248" s="249" t="s">
        <v>1409</v>
      </c>
      <c r="G248" s="247"/>
      <c r="H248" s="248" t="s">
        <v>19</v>
      </c>
      <c r="I248" s="250"/>
      <c r="J248" s="247"/>
      <c r="K248" s="247"/>
      <c r="L248" s="251"/>
      <c r="M248" s="252"/>
      <c r="N248" s="253"/>
      <c r="O248" s="253"/>
      <c r="P248" s="253"/>
      <c r="Q248" s="253"/>
      <c r="R248" s="253"/>
      <c r="S248" s="253"/>
      <c r="T248" s="25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5" t="s">
        <v>168</v>
      </c>
      <c r="AU248" s="255" t="s">
        <v>84</v>
      </c>
      <c r="AV248" s="14" t="s">
        <v>82</v>
      </c>
      <c r="AW248" s="14" t="s">
        <v>35</v>
      </c>
      <c r="AX248" s="14" t="s">
        <v>75</v>
      </c>
      <c r="AY248" s="255" t="s">
        <v>152</v>
      </c>
    </row>
    <row r="249" s="13" customFormat="1">
      <c r="A249" s="13"/>
      <c r="B249" s="235"/>
      <c r="C249" s="236"/>
      <c r="D249" s="228" t="s">
        <v>168</v>
      </c>
      <c r="E249" s="237" t="s">
        <v>19</v>
      </c>
      <c r="F249" s="238" t="s">
        <v>1410</v>
      </c>
      <c r="G249" s="236"/>
      <c r="H249" s="239">
        <v>10.006500000000001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168</v>
      </c>
      <c r="AU249" s="245" t="s">
        <v>84</v>
      </c>
      <c r="AV249" s="13" t="s">
        <v>84</v>
      </c>
      <c r="AW249" s="13" t="s">
        <v>35</v>
      </c>
      <c r="AX249" s="13" t="s">
        <v>75</v>
      </c>
      <c r="AY249" s="245" t="s">
        <v>152</v>
      </c>
    </row>
    <row r="250" s="16" customFormat="1">
      <c r="A250" s="16"/>
      <c r="B250" s="277"/>
      <c r="C250" s="278"/>
      <c r="D250" s="228" t="s">
        <v>168</v>
      </c>
      <c r="E250" s="279" t="s">
        <v>19</v>
      </c>
      <c r="F250" s="280" t="s">
        <v>646</v>
      </c>
      <c r="G250" s="278"/>
      <c r="H250" s="281">
        <v>10.006500000000001</v>
      </c>
      <c r="I250" s="282"/>
      <c r="J250" s="278"/>
      <c r="K250" s="278"/>
      <c r="L250" s="283"/>
      <c r="M250" s="284"/>
      <c r="N250" s="285"/>
      <c r="O250" s="285"/>
      <c r="P250" s="285"/>
      <c r="Q250" s="285"/>
      <c r="R250" s="285"/>
      <c r="S250" s="285"/>
      <c r="T250" s="28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T250" s="287" t="s">
        <v>168</v>
      </c>
      <c r="AU250" s="287" t="s">
        <v>84</v>
      </c>
      <c r="AV250" s="16" t="s">
        <v>162</v>
      </c>
      <c r="AW250" s="16" t="s">
        <v>35</v>
      </c>
      <c r="AX250" s="16" t="s">
        <v>75</v>
      </c>
      <c r="AY250" s="287" t="s">
        <v>152</v>
      </c>
    </row>
    <row r="251" s="15" customFormat="1">
      <c r="A251" s="15"/>
      <c r="B251" s="256"/>
      <c r="C251" s="257"/>
      <c r="D251" s="228" t="s">
        <v>168</v>
      </c>
      <c r="E251" s="258" t="s">
        <v>19</v>
      </c>
      <c r="F251" s="259" t="s">
        <v>203</v>
      </c>
      <c r="G251" s="257"/>
      <c r="H251" s="260">
        <v>10.006500000000001</v>
      </c>
      <c r="I251" s="261"/>
      <c r="J251" s="257"/>
      <c r="K251" s="257"/>
      <c r="L251" s="262"/>
      <c r="M251" s="263"/>
      <c r="N251" s="264"/>
      <c r="O251" s="264"/>
      <c r="P251" s="264"/>
      <c r="Q251" s="264"/>
      <c r="R251" s="264"/>
      <c r="S251" s="264"/>
      <c r="T251" s="26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6" t="s">
        <v>168</v>
      </c>
      <c r="AU251" s="266" t="s">
        <v>84</v>
      </c>
      <c r="AV251" s="15" t="s">
        <v>161</v>
      </c>
      <c r="AW251" s="15" t="s">
        <v>35</v>
      </c>
      <c r="AX251" s="15" t="s">
        <v>82</v>
      </c>
      <c r="AY251" s="266" t="s">
        <v>152</v>
      </c>
    </row>
    <row r="252" s="2" customFormat="1" ht="37.8" customHeight="1">
      <c r="A252" s="41"/>
      <c r="B252" s="42"/>
      <c r="C252" s="215" t="s">
        <v>400</v>
      </c>
      <c r="D252" s="215" t="s">
        <v>156</v>
      </c>
      <c r="E252" s="216" t="s">
        <v>1411</v>
      </c>
      <c r="F252" s="217" t="s">
        <v>1412</v>
      </c>
      <c r="G252" s="218" t="s">
        <v>283</v>
      </c>
      <c r="H252" s="219">
        <v>90.058499999999995</v>
      </c>
      <c r="I252" s="220"/>
      <c r="J252" s="221">
        <f>ROUND(I252*H252,2)</f>
        <v>0</v>
      </c>
      <c r="K252" s="217" t="s">
        <v>160</v>
      </c>
      <c r="L252" s="47"/>
      <c r="M252" s="222" t="s">
        <v>19</v>
      </c>
      <c r="N252" s="223" t="s">
        <v>46</v>
      </c>
      <c r="O252" s="87"/>
      <c r="P252" s="224">
        <f>O252*H252</f>
        <v>0</v>
      </c>
      <c r="Q252" s="224">
        <v>0</v>
      </c>
      <c r="R252" s="224">
        <f>Q252*H252</f>
        <v>0</v>
      </c>
      <c r="S252" s="224">
        <v>0</v>
      </c>
      <c r="T252" s="225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26" t="s">
        <v>580</v>
      </c>
      <c r="AT252" s="226" t="s">
        <v>156</v>
      </c>
      <c r="AU252" s="226" t="s">
        <v>84</v>
      </c>
      <c r="AY252" s="20" t="s">
        <v>152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20" t="s">
        <v>82</v>
      </c>
      <c r="BK252" s="227">
        <f>ROUND(I252*H252,2)</f>
        <v>0</v>
      </c>
      <c r="BL252" s="20" t="s">
        <v>580</v>
      </c>
      <c r="BM252" s="226" t="s">
        <v>1413</v>
      </c>
    </row>
    <row r="253" s="2" customFormat="1">
      <c r="A253" s="41"/>
      <c r="B253" s="42"/>
      <c r="C253" s="43"/>
      <c r="D253" s="228" t="s">
        <v>164</v>
      </c>
      <c r="E253" s="43"/>
      <c r="F253" s="229" t="s">
        <v>1414</v>
      </c>
      <c r="G253" s="43"/>
      <c r="H253" s="43"/>
      <c r="I253" s="230"/>
      <c r="J253" s="43"/>
      <c r="K253" s="43"/>
      <c r="L253" s="47"/>
      <c r="M253" s="231"/>
      <c r="N253" s="232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164</v>
      </c>
      <c r="AU253" s="20" t="s">
        <v>84</v>
      </c>
    </row>
    <row r="254" s="2" customFormat="1">
      <c r="A254" s="41"/>
      <c r="B254" s="42"/>
      <c r="C254" s="43"/>
      <c r="D254" s="233" t="s">
        <v>166</v>
      </c>
      <c r="E254" s="43"/>
      <c r="F254" s="234" t="s">
        <v>1415</v>
      </c>
      <c r="G254" s="43"/>
      <c r="H254" s="43"/>
      <c r="I254" s="230"/>
      <c r="J254" s="43"/>
      <c r="K254" s="43"/>
      <c r="L254" s="47"/>
      <c r="M254" s="231"/>
      <c r="N254" s="232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166</v>
      </c>
      <c r="AU254" s="20" t="s">
        <v>84</v>
      </c>
    </row>
    <row r="255" s="2" customFormat="1">
      <c r="A255" s="41"/>
      <c r="B255" s="42"/>
      <c r="C255" s="43"/>
      <c r="D255" s="228" t="s">
        <v>778</v>
      </c>
      <c r="E255" s="43"/>
      <c r="F255" s="288" t="s">
        <v>1416</v>
      </c>
      <c r="G255" s="43"/>
      <c r="H255" s="43"/>
      <c r="I255" s="230"/>
      <c r="J255" s="43"/>
      <c r="K255" s="43"/>
      <c r="L255" s="47"/>
      <c r="M255" s="231"/>
      <c r="N255" s="232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778</v>
      </c>
      <c r="AU255" s="20" t="s">
        <v>84</v>
      </c>
    </row>
    <row r="256" s="13" customFormat="1">
      <c r="A256" s="13"/>
      <c r="B256" s="235"/>
      <c r="C256" s="236"/>
      <c r="D256" s="228" t="s">
        <v>168</v>
      </c>
      <c r="E256" s="236"/>
      <c r="F256" s="238" t="s">
        <v>1417</v>
      </c>
      <c r="G256" s="236"/>
      <c r="H256" s="239">
        <v>90.058499999999995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168</v>
      </c>
      <c r="AU256" s="245" t="s">
        <v>84</v>
      </c>
      <c r="AV256" s="13" t="s">
        <v>84</v>
      </c>
      <c r="AW256" s="13" t="s">
        <v>4</v>
      </c>
      <c r="AX256" s="13" t="s">
        <v>82</v>
      </c>
      <c r="AY256" s="245" t="s">
        <v>152</v>
      </c>
    </row>
    <row r="257" s="2" customFormat="1" ht="24.15" customHeight="1">
      <c r="A257" s="41"/>
      <c r="B257" s="42"/>
      <c r="C257" s="215" t="s">
        <v>407</v>
      </c>
      <c r="D257" s="215" t="s">
        <v>156</v>
      </c>
      <c r="E257" s="216" t="s">
        <v>1418</v>
      </c>
      <c r="F257" s="217" t="s">
        <v>1419</v>
      </c>
      <c r="G257" s="218" t="s">
        <v>172</v>
      </c>
      <c r="H257" s="219">
        <v>18.011700000000001</v>
      </c>
      <c r="I257" s="220"/>
      <c r="J257" s="221">
        <f>ROUND(I257*H257,2)</f>
        <v>0</v>
      </c>
      <c r="K257" s="217" t="s">
        <v>160</v>
      </c>
      <c r="L257" s="47"/>
      <c r="M257" s="222" t="s">
        <v>19</v>
      </c>
      <c r="N257" s="223" t="s">
        <v>46</v>
      </c>
      <c r="O257" s="87"/>
      <c r="P257" s="224">
        <f>O257*H257</f>
        <v>0</v>
      </c>
      <c r="Q257" s="224">
        <v>0</v>
      </c>
      <c r="R257" s="224">
        <f>Q257*H257</f>
        <v>0</v>
      </c>
      <c r="S257" s="224">
        <v>0</v>
      </c>
      <c r="T257" s="225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6" t="s">
        <v>580</v>
      </c>
      <c r="AT257" s="226" t="s">
        <v>156</v>
      </c>
      <c r="AU257" s="226" t="s">
        <v>84</v>
      </c>
      <c r="AY257" s="20" t="s">
        <v>152</v>
      </c>
      <c r="BE257" s="227">
        <f>IF(N257="základní",J257,0)</f>
        <v>0</v>
      </c>
      <c r="BF257" s="227">
        <f>IF(N257="snížená",J257,0)</f>
        <v>0</v>
      </c>
      <c r="BG257" s="227">
        <f>IF(N257="zákl. přenesená",J257,0)</f>
        <v>0</v>
      </c>
      <c r="BH257" s="227">
        <f>IF(N257="sníž. přenesená",J257,0)</f>
        <v>0</v>
      </c>
      <c r="BI257" s="227">
        <f>IF(N257="nulová",J257,0)</f>
        <v>0</v>
      </c>
      <c r="BJ257" s="20" t="s">
        <v>82</v>
      </c>
      <c r="BK257" s="227">
        <f>ROUND(I257*H257,2)</f>
        <v>0</v>
      </c>
      <c r="BL257" s="20" t="s">
        <v>580</v>
      </c>
      <c r="BM257" s="226" t="s">
        <v>1420</v>
      </c>
    </row>
    <row r="258" s="2" customFormat="1">
      <c r="A258" s="41"/>
      <c r="B258" s="42"/>
      <c r="C258" s="43"/>
      <c r="D258" s="228" t="s">
        <v>164</v>
      </c>
      <c r="E258" s="43"/>
      <c r="F258" s="229" t="s">
        <v>1421</v>
      </c>
      <c r="G258" s="43"/>
      <c r="H258" s="43"/>
      <c r="I258" s="230"/>
      <c r="J258" s="43"/>
      <c r="K258" s="43"/>
      <c r="L258" s="47"/>
      <c r="M258" s="231"/>
      <c r="N258" s="232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164</v>
      </c>
      <c r="AU258" s="20" t="s">
        <v>84</v>
      </c>
    </row>
    <row r="259" s="2" customFormat="1">
      <c r="A259" s="41"/>
      <c r="B259" s="42"/>
      <c r="C259" s="43"/>
      <c r="D259" s="233" t="s">
        <v>166</v>
      </c>
      <c r="E259" s="43"/>
      <c r="F259" s="234" t="s">
        <v>1422</v>
      </c>
      <c r="G259" s="43"/>
      <c r="H259" s="43"/>
      <c r="I259" s="230"/>
      <c r="J259" s="43"/>
      <c r="K259" s="43"/>
      <c r="L259" s="47"/>
      <c r="M259" s="231"/>
      <c r="N259" s="232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166</v>
      </c>
      <c r="AU259" s="20" t="s">
        <v>84</v>
      </c>
    </row>
    <row r="260" s="14" customFormat="1">
      <c r="A260" s="14"/>
      <c r="B260" s="246"/>
      <c r="C260" s="247"/>
      <c r="D260" s="228" t="s">
        <v>168</v>
      </c>
      <c r="E260" s="248" t="s">
        <v>19</v>
      </c>
      <c r="F260" s="249" t="s">
        <v>1409</v>
      </c>
      <c r="G260" s="247"/>
      <c r="H260" s="248" t="s">
        <v>19</v>
      </c>
      <c r="I260" s="250"/>
      <c r="J260" s="247"/>
      <c r="K260" s="247"/>
      <c r="L260" s="251"/>
      <c r="M260" s="252"/>
      <c r="N260" s="253"/>
      <c r="O260" s="253"/>
      <c r="P260" s="253"/>
      <c r="Q260" s="253"/>
      <c r="R260" s="253"/>
      <c r="S260" s="253"/>
      <c r="T260" s="25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5" t="s">
        <v>168</v>
      </c>
      <c r="AU260" s="255" t="s">
        <v>84</v>
      </c>
      <c r="AV260" s="14" t="s">
        <v>82</v>
      </c>
      <c r="AW260" s="14" t="s">
        <v>35</v>
      </c>
      <c r="AX260" s="14" t="s">
        <v>75</v>
      </c>
      <c r="AY260" s="255" t="s">
        <v>152</v>
      </c>
    </row>
    <row r="261" s="13" customFormat="1">
      <c r="A261" s="13"/>
      <c r="B261" s="235"/>
      <c r="C261" s="236"/>
      <c r="D261" s="228" t="s">
        <v>168</v>
      </c>
      <c r="E261" s="237" t="s">
        <v>19</v>
      </c>
      <c r="F261" s="238" t="s">
        <v>1410</v>
      </c>
      <c r="G261" s="236"/>
      <c r="H261" s="239">
        <v>10.006500000000001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168</v>
      </c>
      <c r="AU261" s="245" t="s">
        <v>84</v>
      </c>
      <c r="AV261" s="13" t="s">
        <v>84</v>
      </c>
      <c r="AW261" s="13" t="s">
        <v>35</v>
      </c>
      <c r="AX261" s="13" t="s">
        <v>75</v>
      </c>
      <c r="AY261" s="245" t="s">
        <v>152</v>
      </c>
    </row>
    <row r="262" s="16" customFormat="1">
      <c r="A262" s="16"/>
      <c r="B262" s="277"/>
      <c r="C262" s="278"/>
      <c r="D262" s="228" t="s">
        <v>168</v>
      </c>
      <c r="E262" s="279" t="s">
        <v>19</v>
      </c>
      <c r="F262" s="280" t="s">
        <v>646</v>
      </c>
      <c r="G262" s="278"/>
      <c r="H262" s="281">
        <v>10.006500000000001</v>
      </c>
      <c r="I262" s="282"/>
      <c r="J262" s="278"/>
      <c r="K262" s="278"/>
      <c r="L262" s="283"/>
      <c r="M262" s="284"/>
      <c r="N262" s="285"/>
      <c r="O262" s="285"/>
      <c r="P262" s="285"/>
      <c r="Q262" s="285"/>
      <c r="R262" s="285"/>
      <c r="S262" s="285"/>
      <c r="T262" s="28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T262" s="287" t="s">
        <v>168</v>
      </c>
      <c r="AU262" s="287" t="s">
        <v>84</v>
      </c>
      <c r="AV262" s="16" t="s">
        <v>162</v>
      </c>
      <c r="AW262" s="16" t="s">
        <v>35</v>
      </c>
      <c r="AX262" s="16" t="s">
        <v>75</v>
      </c>
      <c r="AY262" s="287" t="s">
        <v>152</v>
      </c>
    </row>
    <row r="263" s="15" customFormat="1">
      <c r="A263" s="15"/>
      <c r="B263" s="256"/>
      <c r="C263" s="257"/>
      <c r="D263" s="228" t="s">
        <v>168</v>
      </c>
      <c r="E263" s="258" t="s">
        <v>19</v>
      </c>
      <c r="F263" s="259" t="s">
        <v>203</v>
      </c>
      <c r="G263" s="257"/>
      <c r="H263" s="260">
        <v>10.006500000000001</v>
      </c>
      <c r="I263" s="261"/>
      <c r="J263" s="257"/>
      <c r="K263" s="257"/>
      <c r="L263" s="262"/>
      <c r="M263" s="263"/>
      <c r="N263" s="264"/>
      <c r="O263" s="264"/>
      <c r="P263" s="264"/>
      <c r="Q263" s="264"/>
      <c r="R263" s="264"/>
      <c r="S263" s="264"/>
      <c r="T263" s="26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6" t="s">
        <v>168</v>
      </c>
      <c r="AU263" s="266" t="s">
        <v>84</v>
      </c>
      <c r="AV263" s="15" t="s">
        <v>161</v>
      </c>
      <c r="AW263" s="15" t="s">
        <v>35</v>
      </c>
      <c r="AX263" s="15" t="s">
        <v>82</v>
      </c>
      <c r="AY263" s="266" t="s">
        <v>152</v>
      </c>
    </row>
    <row r="264" s="13" customFormat="1">
      <c r="A264" s="13"/>
      <c r="B264" s="235"/>
      <c r="C264" s="236"/>
      <c r="D264" s="228" t="s">
        <v>168</v>
      </c>
      <c r="E264" s="236"/>
      <c r="F264" s="238" t="s">
        <v>1423</v>
      </c>
      <c r="G264" s="236"/>
      <c r="H264" s="239">
        <v>18.011700000000001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5" t="s">
        <v>168</v>
      </c>
      <c r="AU264" s="245" t="s">
        <v>84</v>
      </c>
      <c r="AV264" s="13" t="s">
        <v>84</v>
      </c>
      <c r="AW264" s="13" t="s">
        <v>4</v>
      </c>
      <c r="AX264" s="13" t="s">
        <v>82</v>
      </c>
      <c r="AY264" s="245" t="s">
        <v>152</v>
      </c>
    </row>
    <row r="265" s="2" customFormat="1" ht="24.15" customHeight="1">
      <c r="A265" s="41"/>
      <c r="B265" s="42"/>
      <c r="C265" s="215" t="s">
        <v>422</v>
      </c>
      <c r="D265" s="215" t="s">
        <v>156</v>
      </c>
      <c r="E265" s="216" t="s">
        <v>1424</v>
      </c>
      <c r="F265" s="217" t="s">
        <v>1425</v>
      </c>
      <c r="G265" s="218" t="s">
        <v>283</v>
      </c>
      <c r="H265" s="219">
        <v>10.006500000000001</v>
      </c>
      <c r="I265" s="220"/>
      <c r="J265" s="221">
        <f>ROUND(I265*H265,2)</f>
        <v>0</v>
      </c>
      <c r="K265" s="217" t="s">
        <v>160</v>
      </c>
      <c r="L265" s="47"/>
      <c r="M265" s="222" t="s">
        <v>19</v>
      </c>
      <c r="N265" s="223" t="s">
        <v>46</v>
      </c>
      <c r="O265" s="87"/>
      <c r="P265" s="224">
        <f>O265*H265</f>
        <v>0</v>
      </c>
      <c r="Q265" s="224">
        <v>0</v>
      </c>
      <c r="R265" s="224">
        <f>Q265*H265</f>
        <v>0</v>
      </c>
      <c r="S265" s="224">
        <v>0</v>
      </c>
      <c r="T265" s="225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26" t="s">
        <v>580</v>
      </c>
      <c r="AT265" s="226" t="s">
        <v>156</v>
      </c>
      <c r="AU265" s="226" t="s">
        <v>84</v>
      </c>
      <c r="AY265" s="20" t="s">
        <v>152</v>
      </c>
      <c r="BE265" s="227">
        <f>IF(N265="základní",J265,0)</f>
        <v>0</v>
      </c>
      <c r="BF265" s="227">
        <f>IF(N265="snížená",J265,0)</f>
        <v>0</v>
      </c>
      <c r="BG265" s="227">
        <f>IF(N265="zákl. přenesená",J265,0)</f>
        <v>0</v>
      </c>
      <c r="BH265" s="227">
        <f>IF(N265="sníž. přenesená",J265,0)</f>
        <v>0</v>
      </c>
      <c r="BI265" s="227">
        <f>IF(N265="nulová",J265,0)</f>
        <v>0</v>
      </c>
      <c r="BJ265" s="20" t="s">
        <v>82</v>
      </c>
      <c r="BK265" s="227">
        <f>ROUND(I265*H265,2)</f>
        <v>0</v>
      </c>
      <c r="BL265" s="20" t="s">
        <v>580</v>
      </c>
      <c r="BM265" s="226" t="s">
        <v>1426</v>
      </c>
    </row>
    <row r="266" s="2" customFormat="1">
      <c r="A266" s="41"/>
      <c r="B266" s="42"/>
      <c r="C266" s="43"/>
      <c r="D266" s="228" t="s">
        <v>164</v>
      </c>
      <c r="E266" s="43"/>
      <c r="F266" s="229" t="s">
        <v>1427</v>
      </c>
      <c r="G266" s="43"/>
      <c r="H266" s="43"/>
      <c r="I266" s="230"/>
      <c r="J266" s="43"/>
      <c r="K266" s="43"/>
      <c r="L266" s="47"/>
      <c r="M266" s="231"/>
      <c r="N266" s="232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164</v>
      </c>
      <c r="AU266" s="20" t="s">
        <v>84</v>
      </c>
    </row>
    <row r="267" s="2" customFormat="1">
      <c r="A267" s="41"/>
      <c r="B267" s="42"/>
      <c r="C267" s="43"/>
      <c r="D267" s="233" t="s">
        <v>166</v>
      </c>
      <c r="E267" s="43"/>
      <c r="F267" s="234" t="s">
        <v>1428</v>
      </c>
      <c r="G267" s="43"/>
      <c r="H267" s="43"/>
      <c r="I267" s="230"/>
      <c r="J267" s="43"/>
      <c r="K267" s="43"/>
      <c r="L267" s="47"/>
      <c r="M267" s="231"/>
      <c r="N267" s="232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166</v>
      </c>
      <c r="AU267" s="20" t="s">
        <v>84</v>
      </c>
    </row>
    <row r="268" s="14" customFormat="1">
      <c r="A268" s="14"/>
      <c r="B268" s="246"/>
      <c r="C268" s="247"/>
      <c r="D268" s="228" t="s">
        <v>168</v>
      </c>
      <c r="E268" s="248" t="s">
        <v>19</v>
      </c>
      <c r="F268" s="249" t="s">
        <v>1409</v>
      </c>
      <c r="G268" s="247"/>
      <c r="H268" s="248" t="s">
        <v>19</v>
      </c>
      <c r="I268" s="250"/>
      <c r="J268" s="247"/>
      <c r="K268" s="247"/>
      <c r="L268" s="251"/>
      <c r="M268" s="252"/>
      <c r="N268" s="253"/>
      <c r="O268" s="253"/>
      <c r="P268" s="253"/>
      <c r="Q268" s="253"/>
      <c r="R268" s="253"/>
      <c r="S268" s="253"/>
      <c r="T268" s="25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5" t="s">
        <v>168</v>
      </c>
      <c r="AU268" s="255" t="s">
        <v>84</v>
      </c>
      <c r="AV268" s="14" t="s">
        <v>82</v>
      </c>
      <c r="AW268" s="14" t="s">
        <v>35</v>
      </c>
      <c r="AX268" s="14" t="s">
        <v>75</v>
      </c>
      <c r="AY268" s="255" t="s">
        <v>152</v>
      </c>
    </row>
    <row r="269" s="13" customFormat="1">
      <c r="A269" s="13"/>
      <c r="B269" s="235"/>
      <c r="C269" s="236"/>
      <c r="D269" s="228" t="s">
        <v>168</v>
      </c>
      <c r="E269" s="237" t="s">
        <v>19</v>
      </c>
      <c r="F269" s="238" t="s">
        <v>1410</v>
      </c>
      <c r="G269" s="236"/>
      <c r="H269" s="239">
        <v>10.006500000000001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5" t="s">
        <v>168</v>
      </c>
      <c r="AU269" s="245" t="s">
        <v>84</v>
      </c>
      <c r="AV269" s="13" t="s">
        <v>84</v>
      </c>
      <c r="AW269" s="13" t="s">
        <v>35</v>
      </c>
      <c r="AX269" s="13" t="s">
        <v>75</v>
      </c>
      <c r="AY269" s="245" t="s">
        <v>152</v>
      </c>
    </row>
    <row r="270" s="16" customFormat="1">
      <c r="A270" s="16"/>
      <c r="B270" s="277"/>
      <c r="C270" s="278"/>
      <c r="D270" s="228" t="s">
        <v>168</v>
      </c>
      <c r="E270" s="279" t="s">
        <v>19</v>
      </c>
      <c r="F270" s="280" t="s">
        <v>646</v>
      </c>
      <c r="G270" s="278"/>
      <c r="H270" s="281">
        <v>10.006500000000001</v>
      </c>
      <c r="I270" s="282"/>
      <c r="J270" s="278"/>
      <c r="K270" s="278"/>
      <c r="L270" s="283"/>
      <c r="M270" s="284"/>
      <c r="N270" s="285"/>
      <c r="O270" s="285"/>
      <c r="P270" s="285"/>
      <c r="Q270" s="285"/>
      <c r="R270" s="285"/>
      <c r="S270" s="285"/>
      <c r="T270" s="28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T270" s="287" t="s">
        <v>168</v>
      </c>
      <c r="AU270" s="287" t="s">
        <v>84</v>
      </c>
      <c r="AV270" s="16" t="s">
        <v>162</v>
      </c>
      <c r="AW270" s="16" t="s">
        <v>35</v>
      </c>
      <c r="AX270" s="16" t="s">
        <v>75</v>
      </c>
      <c r="AY270" s="287" t="s">
        <v>152</v>
      </c>
    </row>
    <row r="271" s="15" customFormat="1">
      <c r="A271" s="15"/>
      <c r="B271" s="256"/>
      <c r="C271" s="257"/>
      <c r="D271" s="228" t="s">
        <v>168</v>
      </c>
      <c r="E271" s="258" t="s">
        <v>19</v>
      </c>
      <c r="F271" s="259" t="s">
        <v>203</v>
      </c>
      <c r="G271" s="257"/>
      <c r="H271" s="260">
        <v>10.006500000000001</v>
      </c>
      <c r="I271" s="261"/>
      <c r="J271" s="257"/>
      <c r="K271" s="257"/>
      <c r="L271" s="262"/>
      <c r="M271" s="263"/>
      <c r="N271" s="264"/>
      <c r="O271" s="264"/>
      <c r="P271" s="264"/>
      <c r="Q271" s="264"/>
      <c r="R271" s="264"/>
      <c r="S271" s="264"/>
      <c r="T271" s="26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6" t="s">
        <v>168</v>
      </c>
      <c r="AU271" s="266" t="s">
        <v>84</v>
      </c>
      <c r="AV271" s="15" t="s">
        <v>161</v>
      </c>
      <c r="AW271" s="15" t="s">
        <v>35</v>
      </c>
      <c r="AX271" s="15" t="s">
        <v>82</v>
      </c>
      <c r="AY271" s="266" t="s">
        <v>152</v>
      </c>
    </row>
    <row r="272" s="2" customFormat="1" ht="21.75" customHeight="1">
      <c r="A272" s="41"/>
      <c r="B272" s="42"/>
      <c r="C272" s="215" t="s">
        <v>431</v>
      </c>
      <c r="D272" s="215" t="s">
        <v>156</v>
      </c>
      <c r="E272" s="216" t="s">
        <v>1429</v>
      </c>
      <c r="F272" s="217" t="s">
        <v>1430</v>
      </c>
      <c r="G272" s="218" t="s">
        <v>283</v>
      </c>
      <c r="H272" s="219">
        <v>0.2928</v>
      </c>
      <c r="I272" s="220"/>
      <c r="J272" s="221">
        <f>ROUND(I272*H272,2)</f>
        <v>0</v>
      </c>
      <c r="K272" s="217" t="s">
        <v>160</v>
      </c>
      <c r="L272" s="47"/>
      <c r="M272" s="222" t="s">
        <v>19</v>
      </c>
      <c r="N272" s="223" t="s">
        <v>46</v>
      </c>
      <c r="O272" s="87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26" t="s">
        <v>580</v>
      </c>
      <c r="AT272" s="226" t="s">
        <v>156</v>
      </c>
      <c r="AU272" s="226" t="s">
        <v>84</v>
      </c>
      <c r="AY272" s="20" t="s">
        <v>152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20" t="s">
        <v>82</v>
      </c>
      <c r="BK272" s="227">
        <f>ROUND(I272*H272,2)</f>
        <v>0</v>
      </c>
      <c r="BL272" s="20" t="s">
        <v>580</v>
      </c>
      <c r="BM272" s="226" t="s">
        <v>1431</v>
      </c>
    </row>
    <row r="273" s="2" customFormat="1">
      <c r="A273" s="41"/>
      <c r="B273" s="42"/>
      <c r="C273" s="43"/>
      <c r="D273" s="228" t="s">
        <v>164</v>
      </c>
      <c r="E273" s="43"/>
      <c r="F273" s="229" t="s">
        <v>1432</v>
      </c>
      <c r="G273" s="43"/>
      <c r="H273" s="43"/>
      <c r="I273" s="230"/>
      <c r="J273" s="43"/>
      <c r="K273" s="43"/>
      <c r="L273" s="47"/>
      <c r="M273" s="231"/>
      <c r="N273" s="232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164</v>
      </c>
      <c r="AU273" s="20" t="s">
        <v>84</v>
      </c>
    </row>
    <row r="274" s="2" customFormat="1">
      <c r="A274" s="41"/>
      <c r="B274" s="42"/>
      <c r="C274" s="43"/>
      <c r="D274" s="233" t="s">
        <v>166</v>
      </c>
      <c r="E274" s="43"/>
      <c r="F274" s="234" t="s">
        <v>1433</v>
      </c>
      <c r="G274" s="43"/>
      <c r="H274" s="43"/>
      <c r="I274" s="230"/>
      <c r="J274" s="43"/>
      <c r="K274" s="43"/>
      <c r="L274" s="47"/>
      <c r="M274" s="231"/>
      <c r="N274" s="232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166</v>
      </c>
      <c r="AU274" s="20" t="s">
        <v>84</v>
      </c>
    </row>
    <row r="275" s="14" customFormat="1">
      <c r="A275" s="14"/>
      <c r="B275" s="246"/>
      <c r="C275" s="247"/>
      <c r="D275" s="228" t="s">
        <v>168</v>
      </c>
      <c r="E275" s="248" t="s">
        <v>19</v>
      </c>
      <c r="F275" s="249" t="s">
        <v>1263</v>
      </c>
      <c r="G275" s="247"/>
      <c r="H275" s="248" t="s">
        <v>19</v>
      </c>
      <c r="I275" s="250"/>
      <c r="J275" s="247"/>
      <c r="K275" s="247"/>
      <c r="L275" s="251"/>
      <c r="M275" s="252"/>
      <c r="N275" s="253"/>
      <c r="O275" s="253"/>
      <c r="P275" s="253"/>
      <c r="Q275" s="253"/>
      <c r="R275" s="253"/>
      <c r="S275" s="253"/>
      <c r="T275" s="25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5" t="s">
        <v>168</v>
      </c>
      <c r="AU275" s="255" t="s">
        <v>84</v>
      </c>
      <c r="AV275" s="14" t="s">
        <v>82</v>
      </c>
      <c r="AW275" s="14" t="s">
        <v>35</v>
      </c>
      <c r="AX275" s="14" t="s">
        <v>75</v>
      </c>
      <c r="AY275" s="255" t="s">
        <v>152</v>
      </c>
    </row>
    <row r="276" s="13" customFormat="1">
      <c r="A276" s="13"/>
      <c r="B276" s="235"/>
      <c r="C276" s="236"/>
      <c r="D276" s="228" t="s">
        <v>168</v>
      </c>
      <c r="E276" s="237" t="s">
        <v>19</v>
      </c>
      <c r="F276" s="238" t="s">
        <v>1434</v>
      </c>
      <c r="G276" s="236"/>
      <c r="H276" s="239">
        <v>0.2928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168</v>
      </c>
      <c r="AU276" s="245" t="s">
        <v>84</v>
      </c>
      <c r="AV276" s="13" t="s">
        <v>84</v>
      </c>
      <c r="AW276" s="13" t="s">
        <v>35</v>
      </c>
      <c r="AX276" s="13" t="s">
        <v>75</v>
      </c>
      <c r="AY276" s="245" t="s">
        <v>152</v>
      </c>
    </row>
    <row r="277" s="15" customFormat="1">
      <c r="A277" s="15"/>
      <c r="B277" s="256"/>
      <c r="C277" s="257"/>
      <c r="D277" s="228" t="s">
        <v>168</v>
      </c>
      <c r="E277" s="258" t="s">
        <v>19</v>
      </c>
      <c r="F277" s="259" t="s">
        <v>203</v>
      </c>
      <c r="G277" s="257"/>
      <c r="H277" s="260">
        <v>0.2928</v>
      </c>
      <c r="I277" s="261"/>
      <c r="J277" s="257"/>
      <c r="K277" s="257"/>
      <c r="L277" s="262"/>
      <c r="M277" s="263"/>
      <c r="N277" s="264"/>
      <c r="O277" s="264"/>
      <c r="P277" s="264"/>
      <c r="Q277" s="264"/>
      <c r="R277" s="264"/>
      <c r="S277" s="264"/>
      <c r="T277" s="26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6" t="s">
        <v>168</v>
      </c>
      <c r="AU277" s="266" t="s">
        <v>84</v>
      </c>
      <c r="AV277" s="15" t="s">
        <v>161</v>
      </c>
      <c r="AW277" s="15" t="s">
        <v>35</v>
      </c>
      <c r="AX277" s="15" t="s">
        <v>82</v>
      </c>
      <c r="AY277" s="266" t="s">
        <v>152</v>
      </c>
    </row>
    <row r="278" s="2" customFormat="1" ht="16.5" customHeight="1">
      <c r="A278" s="41"/>
      <c r="B278" s="42"/>
      <c r="C278" s="267" t="s">
        <v>438</v>
      </c>
      <c r="D278" s="267" t="s">
        <v>439</v>
      </c>
      <c r="E278" s="268" t="s">
        <v>1435</v>
      </c>
      <c r="F278" s="269" t="s">
        <v>1436</v>
      </c>
      <c r="G278" s="270" t="s">
        <v>172</v>
      </c>
      <c r="H278" s="271">
        <v>0.52700000000000002</v>
      </c>
      <c r="I278" s="272"/>
      <c r="J278" s="273">
        <f>ROUND(I278*H278,2)</f>
        <v>0</v>
      </c>
      <c r="K278" s="269" t="s">
        <v>160</v>
      </c>
      <c r="L278" s="274"/>
      <c r="M278" s="275" t="s">
        <v>19</v>
      </c>
      <c r="N278" s="276" t="s">
        <v>46</v>
      </c>
      <c r="O278" s="87"/>
      <c r="P278" s="224">
        <f>O278*H278</f>
        <v>0</v>
      </c>
      <c r="Q278" s="224">
        <v>1</v>
      </c>
      <c r="R278" s="224">
        <f>Q278*H278</f>
        <v>0.52700000000000002</v>
      </c>
      <c r="S278" s="224">
        <v>0</v>
      </c>
      <c r="T278" s="225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26" t="s">
        <v>667</v>
      </c>
      <c r="AT278" s="226" t="s">
        <v>439</v>
      </c>
      <c r="AU278" s="226" t="s">
        <v>84</v>
      </c>
      <c r="AY278" s="20" t="s">
        <v>152</v>
      </c>
      <c r="BE278" s="227">
        <f>IF(N278="základní",J278,0)</f>
        <v>0</v>
      </c>
      <c r="BF278" s="227">
        <f>IF(N278="snížená",J278,0)</f>
        <v>0</v>
      </c>
      <c r="BG278" s="227">
        <f>IF(N278="zákl. přenesená",J278,0)</f>
        <v>0</v>
      </c>
      <c r="BH278" s="227">
        <f>IF(N278="sníž. přenesená",J278,0)</f>
        <v>0</v>
      </c>
      <c r="BI278" s="227">
        <f>IF(N278="nulová",J278,0)</f>
        <v>0</v>
      </c>
      <c r="BJ278" s="20" t="s">
        <v>82</v>
      </c>
      <c r="BK278" s="227">
        <f>ROUND(I278*H278,2)</f>
        <v>0</v>
      </c>
      <c r="BL278" s="20" t="s">
        <v>667</v>
      </c>
      <c r="BM278" s="226" t="s">
        <v>1437</v>
      </c>
    </row>
    <row r="279" s="2" customFormat="1">
      <c r="A279" s="41"/>
      <c r="B279" s="42"/>
      <c r="C279" s="43"/>
      <c r="D279" s="228" t="s">
        <v>164</v>
      </c>
      <c r="E279" s="43"/>
      <c r="F279" s="229" t="s">
        <v>1436</v>
      </c>
      <c r="G279" s="43"/>
      <c r="H279" s="43"/>
      <c r="I279" s="230"/>
      <c r="J279" s="43"/>
      <c r="K279" s="43"/>
      <c r="L279" s="47"/>
      <c r="M279" s="231"/>
      <c r="N279" s="232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164</v>
      </c>
      <c r="AU279" s="20" t="s">
        <v>84</v>
      </c>
    </row>
    <row r="280" s="13" customFormat="1">
      <c r="A280" s="13"/>
      <c r="B280" s="235"/>
      <c r="C280" s="236"/>
      <c r="D280" s="228" t="s">
        <v>168</v>
      </c>
      <c r="E280" s="236"/>
      <c r="F280" s="238" t="s">
        <v>1438</v>
      </c>
      <c r="G280" s="236"/>
      <c r="H280" s="239">
        <v>0.52700000000000002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5" t="s">
        <v>168</v>
      </c>
      <c r="AU280" s="245" t="s">
        <v>84</v>
      </c>
      <c r="AV280" s="13" t="s">
        <v>84</v>
      </c>
      <c r="AW280" s="13" t="s">
        <v>4</v>
      </c>
      <c r="AX280" s="13" t="s">
        <v>82</v>
      </c>
      <c r="AY280" s="245" t="s">
        <v>152</v>
      </c>
    </row>
    <row r="281" s="2" customFormat="1" ht="24.15" customHeight="1">
      <c r="A281" s="41"/>
      <c r="B281" s="42"/>
      <c r="C281" s="215" t="s">
        <v>444</v>
      </c>
      <c r="D281" s="215" t="s">
        <v>156</v>
      </c>
      <c r="E281" s="216" t="s">
        <v>1439</v>
      </c>
      <c r="F281" s="217" t="s">
        <v>1440</v>
      </c>
      <c r="G281" s="218" t="s">
        <v>215</v>
      </c>
      <c r="H281" s="219">
        <v>114.36</v>
      </c>
      <c r="I281" s="220"/>
      <c r="J281" s="221">
        <f>ROUND(I281*H281,2)</f>
        <v>0</v>
      </c>
      <c r="K281" s="217" t="s">
        <v>160</v>
      </c>
      <c r="L281" s="47"/>
      <c r="M281" s="222" t="s">
        <v>19</v>
      </c>
      <c r="N281" s="223" t="s">
        <v>46</v>
      </c>
      <c r="O281" s="87"/>
      <c r="P281" s="224">
        <f>O281*H281</f>
        <v>0</v>
      </c>
      <c r="Q281" s="224">
        <v>0</v>
      </c>
      <c r="R281" s="224">
        <f>Q281*H281</f>
        <v>0</v>
      </c>
      <c r="S281" s="224">
        <v>0</v>
      </c>
      <c r="T281" s="225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26" t="s">
        <v>580</v>
      </c>
      <c r="AT281" s="226" t="s">
        <v>156</v>
      </c>
      <c r="AU281" s="226" t="s">
        <v>84</v>
      </c>
      <c r="AY281" s="20" t="s">
        <v>152</v>
      </c>
      <c r="BE281" s="227">
        <f>IF(N281="základní",J281,0)</f>
        <v>0</v>
      </c>
      <c r="BF281" s="227">
        <f>IF(N281="snížená",J281,0)</f>
        <v>0</v>
      </c>
      <c r="BG281" s="227">
        <f>IF(N281="zákl. přenesená",J281,0)</f>
        <v>0</v>
      </c>
      <c r="BH281" s="227">
        <f>IF(N281="sníž. přenesená",J281,0)</f>
        <v>0</v>
      </c>
      <c r="BI281" s="227">
        <f>IF(N281="nulová",J281,0)</f>
        <v>0</v>
      </c>
      <c r="BJ281" s="20" t="s">
        <v>82</v>
      </c>
      <c r="BK281" s="227">
        <f>ROUND(I281*H281,2)</f>
        <v>0</v>
      </c>
      <c r="BL281" s="20" t="s">
        <v>580</v>
      </c>
      <c r="BM281" s="226" t="s">
        <v>1441</v>
      </c>
    </row>
    <row r="282" s="2" customFormat="1">
      <c r="A282" s="41"/>
      <c r="B282" s="42"/>
      <c r="C282" s="43"/>
      <c r="D282" s="228" t="s">
        <v>164</v>
      </c>
      <c r="E282" s="43"/>
      <c r="F282" s="229" t="s">
        <v>1442</v>
      </c>
      <c r="G282" s="43"/>
      <c r="H282" s="43"/>
      <c r="I282" s="230"/>
      <c r="J282" s="43"/>
      <c r="K282" s="43"/>
      <c r="L282" s="47"/>
      <c r="M282" s="231"/>
      <c r="N282" s="232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20" t="s">
        <v>164</v>
      </c>
      <c r="AU282" s="20" t="s">
        <v>84</v>
      </c>
    </row>
    <row r="283" s="2" customFormat="1">
      <c r="A283" s="41"/>
      <c r="B283" s="42"/>
      <c r="C283" s="43"/>
      <c r="D283" s="233" t="s">
        <v>166</v>
      </c>
      <c r="E283" s="43"/>
      <c r="F283" s="234" t="s">
        <v>1443</v>
      </c>
      <c r="G283" s="43"/>
      <c r="H283" s="43"/>
      <c r="I283" s="230"/>
      <c r="J283" s="43"/>
      <c r="K283" s="43"/>
      <c r="L283" s="47"/>
      <c r="M283" s="231"/>
      <c r="N283" s="232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166</v>
      </c>
      <c r="AU283" s="20" t="s">
        <v>84</v>
      </c>
    </row>
    <row r="284" s="14" customFormat="1">
      <c r="A284" s="14"/>
      <c r="B284" s="246"/>
      <c r="C284" s="247"/>
      <c r="D284" s="228" t="s">
        <v>168</v>
      </c>
      <c r="E284" s="248" t="s">
        <v>19</v>
      </c>
      <c r="F284" s="249" t="s">
        <v>1339</v>
      </c>
      <c r="G284" s="247"/>
      <c r="H284" s="248" t="s">
        <v>19</v>
      </c>
      <c r="I284" s="250"/>
      <c r="J284" s="247"/>
      <c r="K284" s="247"/>
      <c r="L284" s="251"/>
      <c r="M284" s="252"/>
      <c r="N284" s="253"/>
      <c r="O284" s="253"/>
      <c r="P284" s="253"/>
      <c r="Q284" s="253"/>
      <c r="R284" s="253"/>
      <c r="S284" s="253"/>
      <c r="T284" s="25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5" t="s">
        <v>168</v>
      </c>
      <c r="AU284" s="255" t="s">
        <v>84</v>
      </c>
      <c r="AV284" s="14" t="s">
        <v>82</v>
      </c>
      <c r="AW284" s="14" t="s">
        <v>35</v>
      </c>
      <c r="AX284" s="14" t="s">
        <v>75</v>
      </c>
      <c r="AY284" s="255" t="s">
        <v>152</v>
      </c>
    </row>
    <row r="285" s="13" customFormat="1">
      <c r="A285" s="13"/>
      <c r="B285" s="235"/>
      <c r="C285" s="236"/>
      <c r="D285" s="228" t="s">
        <v>168</v>
      </c>
      <c r="E285" s="237" t="s">
        <v>19</v>
      </c>
      <c r="F285" s="238" t="s">
        <v>1340</v>
      </c>
      <c r="G285" s="236"/>
      <c r="H285" s="239">
        <v>114.36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5" t="s">
        <v>168</v>
      </c>
      <c r="AU285" s="245" t="s">
        <v>84</v>
      </c>
      <c r="AV285" s="13" t="s">
        <v>84</v>
      </c>
      <c r="AW285" s="13" t="s">
        <v>35</v>
      </c>
      <c r="AX285" s="13" t="s">
        <v>75</v>
      </c>
      <c r="AY285" s="245" t="s">
        <v>152</v>
      </c>
    </row>
    <row r="286" s="16" customFormat="1">
      <c r="A286" s="16"/>
      <c r="B286" s="277"/>
      <c r="C286" s="278"/>
      <c r="D286" s="228" t="s">
        <v>168</v>
      </c>
      <c r="E286" s="279" t="s">
        <v>19</v>
      </c>
      <c r="F286" s="280" t="s">
        <v>646</v>
      </c>
      <c r="G286" s="278"/>
      <c r="H286" s="281">
        <v>114.36</v>
      </c>
      <c r="I286" s="282"/>
      <c r="J286" s="278"/>
      <c r="K286" s="278"/>
      <c r="L286" s="283"/>
      <c r="M286" s="284"/>
      <c r="N286" s="285"/>
      <c r="O286" s="285"/>
      <c r="P286" s="285"/>
      <c r="Q286" s="285"/>
      <c r="R286" s="285"/>
      <c r="S286" s="285"/>
      <c r="T286" s="28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T286" s="287" t="s">
        <v>168</v>
      </c>
      <c r="AU286" s="287" t="s">
        <v>84</v>
      </c>
      <c r="AV286" s="16" t="s">
        <v>162</v>
      </c>
      <c r="AW286" s="16" t="s">
        <v>35</v>
      </c>
      <c r="AX286" s="16" t="s">
        <v>75</v>
      </c>
      <c r="AY286" s="287" t="s">
        <v>152</v>
      </c>
    </row>
    <row r="287" s="15" customFormat="1">
      <c r="A287" s="15"/>
      <c r="B287" s="256"/>
      <c r="C287" s="257"/>
      <c r="D287" s="228" t="s">
        <v>168</v>
      </c>
      <c r="E287" s="258" t="s">
        <v>19</v>
      </c>
      <c r="F287" s="259" t="s">
        <v>203</v>
      </c>
      <c r="G287" s="257"/>
      <c r="H287" s="260">
        <v>114.36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6" t="s">
        <v>168</v>
      </c>
      <c r="AU287" s="266" t="s">
        <v>84</v>
      </c>
      <c r="AV287" s="15" t="s">
        <v>161</v>
      </c>
      <c r="AW287" s="15" t="s">
        <v>35</v>
      </c>
      <c r="AX287" s="15" t="s">
        <v>82</v>
      </c>
      <c r="AY287" s="266" t="s">
        <v>152</v>
      </c>
    </row>
    <row r="288" s="2" customFormat="1" ht="33" customHeight="1">
      <c r="A288" s="41"/>
      <c r="B288" s="42"/>
      <c r="C288" s="215" t="s">
        <v>450</v>
      </c>
      <c r="D288" s="215" t="s">
        <v>156</v>
      </c>
      <c r="E288" s="216" t="s">
        <v>1444</v>
      </c>
      <c r="F288" s="217" t="s">
        <v>1445</v>
      </c>
      <c r="G288" s="218" t="s">
        <v>159</v>
      </c>
      <c r="H288" s="219">
        <v>40.026000000000003</v>
      </c>
      <c r="I288" s="220"/>
      <c r="J288" s="221">
        <f>ROUND(I288*H288,2)</f>
        <v>0</v>
      </c>
      <c r="K288" s="217" t="s">
        <v>160</v>
      </c>
      <c r="L288" s="47"/>
      <c r="M288" s="222" t="s">
        <v>19</v>
      </c>
      <c r="N288" s="223" t="s">
        <v>46</v>
      </c>
      <c r="O288" s="87"/>
      <c r="P288" s="224">
        <f>O288*H288</f>
        <v>0</v>
      </c>
      <c r="Q288" s="224">
        <v>0</v>
      </c>
      <c r="R288" s="224">
        <f>Q288*H288</f>
        <v>0</v>
      </c>
      <c r="S288" s="224">
        <v>0</v>
      </c>
      <c r="T288" s="225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26" t="s">
        <v>580</v>
      </c>
      <c r="AT288" s="226" t="s">
        <v>156</v>
      </c>
      <c r="AU288" s="226" t="s">
        <v>84</v>
      </c>
      <c r="AY288" s="20" t="s">
        <v>152</v>
      </c>
      <c r="BE288" s="227">
        <f>IF(N288="základní",J288,0)</f>
        <v>0</v>
      </c>
      <c r="BF288" s="227">
        <f>IF(N288="snížená",J288,0)</f>
        <v>0</v>
      </c>
      <c r="BG288" s="227">
        <f>IF(N288="zákl. přenesená",J288,0)</f>
        <v>0</v>
      </c>
      <c r="BH288" s="227">
        <f>IF(N288="sníž. přenesená",J288,0)</f>
        <v>0</v>
      </c>
      <c r="BI288" s="227">
        <f>IF(N288="nulová",J288,0)</f>
        <v>0</v>
      </c>
      <c r="BJ288" s="20" t="s">
        <v>82</v>
      </c>
      <c r="BK288" s="227">
        <f>ROUND(I288*H288,2)</f>
        <v>0</v>
      </c>
      <c r="BL288" s="20" t="s">
        <v>580</v>
      </c>
      <c r="BM288" s="226" t="s">
        <v>1446</v>
      </c>
    </row>
    <row r="289" s="2" customFormat="1">
      <c r="A289" s="41"/>
      <c r="B289" s="42"/>
      <c r="C289" s="43"/>
      <c r="D289" s="228" t="s">
        <v>164</v>
      </c>
      <c r="E289" s="43"/>
      <c r="F289" s="229" t="s">
        <v>1447</v>
      </c>
      <c r="G289" s="43"/>
      <c r="H289" s="43"/>
      <c r="I289" s="230"/>
      <c r="J289" s="43"/>
      <c r="K289" s="43"/>
      <c r="L289" s="47"/>
      <c r="M289" s="231"/>
      <c r="N289" s="232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164</v>
      </c>
      <c r="AU289" s="20" t="s">
        <v>84</v>
      </c>
    </row>
    <row r="290" s="2" customFormat="1">
      <c r="A290" s="41"/>
      <c r="B290" s="42"/>
      <c r="C290" s="43"/>
      <c r="D290" s="233" t="s">
        <v>166</v>
      </c>
      <c r="E290" s="43"/>
      <c r="F290" s="234" t="s">
        <v>1448</v>
      </c>
      <c r="G290" s="43"/>
      <c r="H290" s="43"/>
      <c r="I290" s="230"/>
      <c r="J290" s="43"/>
      <c r="K290" s="43"/>
      <c r="L290" s="47"/>
      <c r="M290" s="231"/>
      <c r="N290" s="232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166</v>
      </c>
      <c r="AU290" s="20" t="s">
        <v>84</v>
      </c>
    </row>
    <row r="291" s="14" customFormat="1">
      <c r="A291" s="14"/>
      <c r="B291" s="246"/>
      <c r="C291" s="247"/>
      <c r="D291" s="228" t="s">
        <v>168</v>
      </c>
      <c r="E291" s="248" t="s">
        <v>19</v>
      </c>
      <c r="F291" s="249" t="s">
        <v>1339</v>
      </c>
      <c r="G291" s="247"/>
      <c r="H291" s="248" t="s">
        <v>19</v>
      </c>
      <c r="I291" s="250"/>
      <c r="J291" s="247"/>
      <c r="K291" s="247"/>
      <c r="L291" s="251"/>
      <c r="M291" s="252"/>
      <c r="N291" s="253"/>
      <c r="O291" s="253"/>
      <c r="P291" s="253"/>
      <c r="Q291" s="253"/>
      <c r="R291" s="253"/>
      <c r="S291" s="253"/>
      <c r="T291" s="25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5" t="s">
        <v>168</v>
      </c>
      <c r="AU291" s="255" t="s">
        <v>84</v>
      </c>
      <c r="AV291" s="14" t="s">
        <v>82</v>
      </c>
      <c r="AW291" s="14" t="s">
        <v>35</v>
      </c>
      <c r="AX291" s="14" t="s">
        <v>75</v>
      </c>
      <c r="AY291" s="255" t="s">
        <v>152</v>
      </c>
    </row>
    <row r="292" s="13" customFormat="1">
      <c r="A292" s="13"/>
      <c r="B292" s="235"/>
      <c r="C292" s="236"/>
      <c r="D292" s="228" t="s">
        <v>168</v>
      </c>
      <c r="E292" s="237" t="s">
        <v>19</v>
      </c>
      <c r="F292" s="238" t="s">
        <v>1449</v>
      </c>
      <c r="G292" s="236"/>
      <c r="H292" s="239">
        <v>40.026000000000003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5" t="s">
        <v>168</v>
      </c>
      <c r="AU292" s="245" t="s">
        <v>84</v>
      </c>
      <c r="AV292" s="13" t="s">
        <v>84</v>
      </c>
      <c r="AW292" s="13" t="s">
        <v>35</v>
      </c>
      <c r="AX292" s="13" t="s">
        <v>75</v>
      </c>
      <c r="AY292" s="245" t="s">
        <v>152</v>
      </c>
    </row>
    <row r="293" s="16" customFormat="1">
      <c r="A293" s="16"/>
      <c r="B293" s="277"/>
      <c r="C293" s="278"/>
      <c r="D293" s="228" t="s">
        <v>168</v>
      </c>
      <c r="E293" s="279" t="s">
        <v>19</v>
      </c>
      <c r="F293" s="280" t="s">
        <v>646</v>
      </c>
      <c r="G293" s="278"/>
      <c r="H293" s="281">
        <v>40.026000000000003</v>
      </c>
      <c r="I293" s="282"/>
      <c r="J293" s="278"/>
      <c r="K293" s="278"/>
      <c r="L293" s="283"/>
      <c r="M293" s="284"/>
      <c r="N293" s="285"/>
      <c r="O293" s="285"/>
      <c r="P293" s="285"/>
      <c r="Q293" s="285"/>
      <c r="R293" s="285"/>
      <c r="S293" s="285"/>
      <c r="T293" s="28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T293" s="287" t="s">
        <v>168</v>
      </c>
      <c r="AU293" s="287" t="s">
        <v>84</v>
      </c>
      <c r="AV293" s="16" t="s">
        <v>162</v>
      </c>
      <c r="AW293" s="16" t="s">
        <v>35</v>
      </c>
      <c r="AX293" s="16" t="s">
        <v>75</v>
      </c>
      <c r="AY293" s="287" t="s">
        <v>152</v>
      </c>
    </row>
    <row r="294" s="15" customFormat="1">
      <c r="A294" s="15"/>
      <c r="B294" s="256"/>
      <c r="C294" s="257"/>
      <c r="D294" s="228" t="s">
        <v>168</v>
      </c>
      <c r="E294" s="258" t="s">
        <v>19</v>
      </c>
      <c r="F294" s="259" t="s">
        <v>203</v>
      </c>
      <c r="G294" s="257"/>
      <c r="H294" s="260">
        <v>40.026000000000003</v>
      </c>
      <c r="I294" s="261"/>
      <c r="J294" s="257"/>
      <c r="K294" s="257"/>
      <c r="L294" s="262"/>
      <c r="M294" s="263"/>
      <c r="N294" s="264"/>
      <c r="O294" s="264"/>
      <c r="P294" s="264"/>
      <c r="Q294" s="264"/>
      <c r="R294" s="264"/>
      <c r="S294" s="264"/>
      <c r="T294" s="26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6" t="s">
        <v>168</v>
      </c>
      <c r="AU294" s="266" t="s">
        <v>84</v>
      </c>
      <c r="AV294" s="15" t="s">
        <v>161</v>
      </c>
      <c r="AW294" s="15" t="s">
        <v>35</v>
      </c>
      <c r="AX294" s="15" t="s">
        <v>82</v>
      </c>
      <c r="AY294" s="266" t="s">
        <v>152</v>
      </c>
    </row>
    <row r="295" s="2" customFormat="1" ht="44.25" customHeight="1">
      <c r="A295" s="41"/>
      <c r="B295" s="42"/>
      <c r="C295" s="215" t="s">
        <v>455</v>
      </c>
      <c r="D295" s="215" t="s">
        <v>156</v>
      </c>
      <c r="E295" s="216" t="s">
        <v>1450</v>
      </c>
      <c r="F295" s="217" t="s">
        <v>1451</v>
      </c>
      <c r="G295" s="218" t="s">
        <v>159</v>
      </c>
      <c r="H295" s="219">
        <v>114.36</v>
      </c>
      <c r="I295" s="220"/>
      <c r="J295" s="221">
        <f>ROUND(I295*H295,2)</f>
        <v>0</v>
      </c>
      <c r="K295" s="217" t="s">
        <v>160</v>
      </c>
      <c r="L295" s="47"/>
      <c r="M295" s="222" t="s">
        <v>19</v>
      </c>
      <c r="N295" s="223" t="s">
        <v>46</v>
      </c>
      <c r="O295" s="87"/>
      <c r="P295" s="224">
        <f>O295*H295</f>
        <v>0</v>
      </c>
      <c r="Q295" s="224">
        <v>2.0000000000000002E-05</v>
      </c>
      <c r="R295" s="224">
        <f>Q295*H295</f>
        <v>0.0022872000000000001</v>
      </c>
      <c r="S295" s="224">
        <v>0</v>
      </c>
      <c r="T295" s="225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26" t="s">
        <v>580</v>
      </c>
      <c r="AT295" s="226" t="s">
        <v>156</v>
      </c>
      <c r="AU295" s="226" t="s">
        <v>84</v>
      </c>
      <c r="AY295" s="20" t="s">
        <v>152</v>
      </c>
      <c r="BE295" s="227">
        <f>IF(N295="základní",J295,0)</f>
        <v>0</v>
      </c>
      <c r="BF295" s="227">
        <f>IF(N295="snížená",J295,0)</f>
        <v>0</v>
      </c>
      <c r="BG295" s="227">
        <f>IF(N295="zákl. přenesená",J295,0)</f>
        <v>0</v>
      </c>
      <c r="BH295" s="227">
        <f>IF(N295="sníž. přenesená",J295,0)</f>
        <v>0</v>
      </c>
      <c r="BI295" s="227">
        <f>IF(N295="nulová",J295,0)</f>
        <v>0</v>
      </c>
      <c r="BJ295" s="20" t="s">
        <v>82</v>
      </c>
      <c r="BK295" s="227">
        <f>ROUND(I295*H295,2)</f>
        <v>0</v>
      </c>
      <c r="BL295" s="20" t="s">
        <v>580</v>
      </c>
      <c r="BM295" s="226" t="s">
        <v>1452</v>
      </c>
    </row>
    <row r="296" s="2" customFormat="1">
      <c r="A296" s="41"/>
      <c r="B296" s="42"/>
      <c r="C296" s="43"/>
      <c r="D296" s="228" t="s">
        <v>164</v>
      </c>
      <c r="E296" s="43"/>
      <c r="F296" s="229" t="s">
        <v>1453</v>
      </c>
      <c r="G296" s="43"/>
      <c r="H296" s="43"/>
      <c r="I296" s="230"/>
      <c r="J296" s="43"/>
      <c r="K296" s="43"/>
      <c r="L296" s="47"/>
      <c r="M296" s="231"/>
      <c r="N296" s="232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164</v>
      </c>
      <c r="AU296" s="20" t="s">
        <v>84</v>
      </c>
    </row>
    <row r="297" s="2" customFormat="1">
      <c r="A297" s="41"/>
      <c r="B297" s="42"/>
      <c r="C297" s="43"/>
      <c r="D297" s="233" t="s">
        <v>166</v>
      </c>
      <c r="E297" s="43"/>
      <c r="F297" s="234" t="s">
        <v>1454</v>
      </c>
      <c r="G297" s="43"/>
      <c r="H297" s="43"/>
      <c r="I297" s="230"/>
      <c r="J297" s="43"/>
      <c r="K297" s="43"/>
      <c r="L297" s="47"/>
      <c r="M297" s="231"/>
      <c r="N297" s="232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166</v>
      </c>
      <c r="AU297" s="20" t="s">
        <v>84</v>
      </c>
    </row>
    <row r="298" s="14" customFormat="1">
      <c r="A298" s="14"/>
      <c r="B298" s="246"/>
      <c r="C298" s="247"/>
      <c r="D298" s="228" t="s">
        <v>168</v>
      </c>
      <c r="E298" s="248" t="s">
        <v>19</v>
      </c>
      <c r="F298" s="249" t="s">
        <v>1339</v>
      </c>
      <c r="G298" s="247"/>
      <c r="H298" s="248" t="s">
        <v>19</v>
      </c>
      <c r="I298" s="250"/>
      <c r="J298" s="247"/>
      <c r="K298" s="247"/>
      <c r="L298" s="251"/>
      <c r="M298" s="252"/>
      <c r="N298" s="253"/>
      <c r="O298" s="253"/>
      <c r="P298" s="253"/>
      <c r="Q298" s="253"/>
      <c r="R298" s="253"/>
      <c r="S298" s="253"/>
      <c r="T298" s="25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5" t="s">
        <v>168</v>
      </c>
      <c r="AU298" s="255" t="s">
        <v>84</v>
      </c>
      <c r="AV298" s="14" t="s">
        <v>82</v>
      </c>
      <c r="AW298" s="14" t="s">
        <v>35</v>
      </c>
      <c r="AX298" s="14" t="s">
        <v>75</v>
      </c>
      <c r="AY298" s="255" t="s">
        <v>152</v>
      </c>
    </row>
    <row r="299" s="13" customFormat="1">
      <c r="A299" s="13"/>
      <c r="B299" s="235"/>
      <c r="C299" s="236"/>
      <c r="D299" s="228" t="s">
        <v>168</v>
      </c>
      <c r="E299" s="237" t="s">
        <v>19</v>
      </c>
      <c r="F299" s="238" t="s">
        <v>1340</v>
      </c>
      <c r="G299" s="236"/>
      <c r="H299" s="239">
        <v>114.36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168</v>
      </c>
      <c r="AU299" s="245" t="s">
        <v>84</v>
      </c>
      <c r="AV299" s="13" t="s">
        <v>84</v>
      </c>
      <c r="AW299" s="13" t="s">
        <v>35</v>
      </c>
      <c r="AX299" s="13" t="s">
        <v>75</v>
      </c>
      <c r="AY299" s="245" t="s">
        <v>152</v>
      </c>
    </row>
    <row r="300" s="16" customFormat="1">
      <c r="A300" s="16"/>
      <c r="B300" s="277"/>
      <c r="C300" s="278"/>
      <c r="D300" s="228" t="s">
        <v>168</v>
      </c>
      <c r="E300" s="279" t="s">
        <v>19</v>
      </c>
      <c r="F300" s="280" t="s">
        <v>646</v>
      </c>
      <c r="G300" s="278"/>
      <c r="H300" s="281">
        <v>114.36</v>
      </c>
      <c r="I300" s="282"/>
      <c r="J300" s="278"/>
      <c r="K300" s="278"/>
      <c r="L300" s="283"/>
      <c r="M300" s="284"/>
      <c r="N300" s="285"/>
      <c r="O300" s="285"/>
      <c r="P300" s="285"/>
      <c r="Q300" s="285"/>
      <c r="R300" s="285"/>
      <c r="S300" s="285"/>
      <c r="T300" s="28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T300" s="287" t="s">
        <v>168</v>
      </c>
      <c r="AU300" s="287" t="s">
        <v>84</v>
      </c>
      <c r="AV300" s="16" t="s">
        <v>162</v>
      </c>
      <c r="AW300" s="16" t="s">
        <v>35</v>
      </c>
      <c r="AX300" s="16" t="s">
        <v>75</v>
      </c>
      <c r="AY300" s="287" t="s">
        <v>152</v>
      </c>
    </row>
    <row r="301" s="15" customFormat="1">
      <c r="A301" s="15"/>
      <c r="B301" s="256"/>
      <c r="C301" s="257"/>
      <c r="D301" s="228" t="s">
        <v>168</v>
      </c>
      <c r="E301" s="258" t="s">
        <v>19</v>
      </c>
      <c r="F301" s="259" t="s">
        <v>203</v>
      </c>
      <c r="G301" s="257"/>
      <c r="H301" s="260">
        <v>114.36</v>
      </c>
      <c r="I301" s="261"/>
      <c r="J301" s="257"/>
      <c r="K301" s="257"/>
      <c r="L301" s="262"/>
      <c r="M301" s="263"/>
      <c r="N301" s="264"/>
      <c r="O301" s="264"/>
      <c r="P301" s="264"/>
      <c r="Q301" s="264"/>
      <c r="R301" s="264"/>
      <c r="S301" s="264"/>
      <c r="T301" s="26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6" t="s">
        <v>168</v>
      </c>
      <c r="AU301" s="266" t="s">
        <v>84</v>
      </c>
      <c r="AV301" s="15" t="s">
        <v>161</v>
      </c>
      <c r="AW301" s="15" t="s">
        <v>35</v>
      </c>
      <c r="AX301" s="15" t="s">
        <v>82</v>
      </c>
      <c r="AY301" s="266" t="s">
        <v>152</v>
      </c>
    </row>
    <row r="302" s="2" customFormat="1" ht="24.15" customHeight="1">
      <c r="A302" s="41"/>
      <c r="B302" s="42"/>
      <c r="C302" s="215" t="s">
        <v>462</v>
      </c>
      <c r="D302" s="215" t="s">
        <v>156</v>
      </c>
      <c r="E302" s="216" t="s">
        <v>1455</v>
      </c>
      <c r="F302" s="217" t="s">
        <v>1456</v>
      </c>
      <c r="G302" s="218" t="s">
        <v>215</v>
      </c>
      <c r="H302" s="219">
        <v>4.5</v>
      </c>
      <c r="I302" s="220"/>
      <c r="J302" s="221">
        <f>ROUND(I302*H302,2)</f>
        <v>0</v>
      </c>
      <c r="K302" s="217" t="s">
        <v>160</v>
      </c>
      <c r="L302" s="47"/>
      <c r="M302" s="222" t="s">
        <v>19</v>
      </c>
      <c r="N302" s="223" t="s">
        <v>46</v>
      </c>
      <c r="O302" s="87"/>
      <c r="P302" s="224">
        <f>O302*H302</f>
        <v>0</v>
      </c>
      <c r="Q302" s="224">
        <v>3.0000000000000001E-05</v>
      </c>
      <c r="R302" s="224">
        <f>Q302*H302</f>
        <v>0.000135</v>
      </c>
      <c r="S302" s="224">
        <v>0</v>
      </c>
      <c r="T302" s="225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26" t="s">
        <v>580</v>
      </c>
      <c r="AT302" s="226" t="s">
        <v>156</v>
      </c>
      <c r="AU302" s="226" t="s">
        <v>84</v>
      </c>
      <c r="AY302" s="20" t="s">
        <v>152</v>
      </c>
      <c r="BE302" s="227">
        <f>IF(N302="základní",J302,0)</f>
        <v>0</v>
      </c>
      <c r="BF302" s="227">
        <f>IF(N302="snížená",J302,0)</f>
        <v>0</v>
      </c>
      <c r="BG302" s="227">
        <f>IF(N302="zákl. přenesená",J302,0)</f>
        <v>0</v>
      </c>
      <c r="BH302" s="227">
        <f>IF(N302="sníž. přenesená",J302,0)</f>
        <v>0</v>
      </c>
      <c r="BI302" s="227">
        <f>IF(N302="nulová",J302,0)</f>
        <v>0</v>
      </c>
      <c r="BJ302" s="20" t="s">
        <v>82</v>
      </c>
      <c r="BK302" s="227">
        <f>ROUND(I302*H302,2)</f>
        <v>0</v>
      </c>
      <c r="BL302" s="20" t="s">
        <v>580</v>
      </c>
      <c r="BM302" s="226" t="s">
        <v>1457</v>
      </c>
    </row>
    <row r="303" s="2" customFormat="1">
      <c r="A303" s="41"/>
      <c r="B303" s="42"/>
      <c r="C303" s="43"/>
      <c r="D303" s="228" t="s">
        <v>164</v>
      </c>
      <c r="E303" s="43"/>
      <c r="F303" s="229" t="s">
        <v>1458</v>
      </c>
      <c r="G303" s="43"/>
      <c r="H303" s="43"/>
      <c r="I303" s="230"/>
      <c r="J303" s="43"/>
      <c r="K303" s="43"/>
      <c r="L303" s="47"/>
      <c r="M303" s="231"/>
      <c r="N303" s="232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164</v>
      </c>
      <c r="AU303" s="20" t="s">
        <v>84</v>
      </c>
    </row>
    <row r="304" s="2" customFormat="1">
      <c r="A304" s="41"/>
      <c r="B304" s="42"/>
      <c r="C304" s="43"/>
      <c r="D304" s="233" t="s">
        <v>166</v>
      </c>
      <c r="E304" s="43"/>
      <c r="F304" s="234" t="s">
        <v>1459</v>
      </c>
      <c r="G304" s="43"/>
      <c r="H304" s="43"/>
      <c r="I304" s="230"/>
      <c r="J304" s="43"/>
      <c r="K304" s="43"/>
      <c r="L304" s="47"/>
      <c r="M304" s="231"/>
      <c r="N304" s="232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166</v>
      </c>
      <c r="AU304" s="20" t="s">
        <v>84</v>
      </c>
    </row>
    <row r="305" s="14" customFormat="1">
      <c r="A305" s="14"/>
      <c r="B305" s="246"/>
      <c r="C305" s="247"/>
      <c r="D305" s="228" t="s">
        <v>168</v>
      </c>
      <c r="E305" s="248" t="s">
        <v>19</v>
      </c>
      <c r="F305" s="249" t="s">
        <v>1263</v>
      </c>
      <c r="G305" s="247"/>
      <c r="H305" s="248" t="s">
        <v>19</v>
      </c>
      <c r="I305" s="250"/>
      <c r="J305" s="247"/>
      <c r="K305" s="247"/>
      <c r="L305" s="251"/>
      <c r="M305" s="252"/>
      <c r="N305" s="253"/>
      <c r="O305" s="253"/>
      <c r="P305" s="253"/>
      <c r="Q305" s="253"/>
      <c r="R305" s="253"/>
      <c r="S305" s="253"/>
      <c r="T305" s="25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5" t="s">
        <v>168</v>
      </c>
      <c r="AU305" s="255" t="s">
        <v>84</v>
      </c>
      <c r="AV305" s="14" t="s">
        <v>82</v>
      </c>
      <c r="AW305" s="14" t="s">
        <v>35</v>
      </c>
      <c r="AX305" s="14" t="s">
        <v>75</v>
      </c>
      <c r="AY305" s="255" t="s">
        <v>152</v>
      </c>
    </row>
    <row r="306" s="13" customFormat="1">
      <c r="A306" s="13"/>
      <c r="B306" s="235"/>
      <c r="C306" s="236"/>
      <c r="D306" s="228" t="s">
        <v>168</v>
      </c>
      <c r="E306" s="237" t="s">
        <v>19</v>
      </c>
      <c r="F306" s="238" t="s">
        <v>1460</v>
      </c>
      <c r="G306" s="236"/>
      <c r="H306" s="239">
        <v>4.5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5" t="s">
        <v>168</v>
      </c>
      <c r="AU306" s="245" t="s">
        <v>84</v>
      </c>
      <c r="AV306" s="13" t="s">
        <v>84</v>
      </c>
      <c r="AW306" s="13" t="s">
        <v>35</v>
      </c>
      <c r="AX306" s="13" t="s">
        <v>75</v>
      </c>
      <c r="AY306" s="245" t="s">
        <v>152</v>
      </c>
    </row>
    <row r="307" s="15" customFormat="1">
      <c r="A307" s="15"/>
      <c r="B307" s="256"/>
      <c r="C307" s="257"/>
      <c r="D307" s="228" t="s">
        <v>168</v>
      </c>
      <c r="E307" s="258" t="s">
        <v>19</v>
      </c>
      <c r="F307" s="259" t="s">
        <v>203</v>
      </c>
      <c r="G307" s="257"/>
      <c r="H307" s="260">
        <v>4.5</v>
      </c>
      <c r="I307" s="261"/>
      <c r="J307" s="257"/>
      <c r="K307" s="257"/>
      <c r="L307" s="262"/>
      <c r="M307" s="263"/>
      <c r="N307" s="264"/>
      <c r="O307" s="264"/>
      <c r="P307" s="264"/>
      <c r="Q307" s="264"/>
      <c r="R307" s="264"/>
      <c r="S307" s="264"/>
      <c r="T307" s="26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6" t="s">
        <v>168</v>
      </c>
      <c r="AU307" s="266" t="s">
        <v>84</v>
      </c>
      <c r="AV307" s="15" t="s">
        <v>161</v>
      </c>
      <c r="AW307" s="15" t="s">
        <v>35</v>
      </c>
      <c r="AX307" s="15" t="s">
        <v>82</v>
      </c>
      <c r="AY307" s="266" t="s">
        <v>152</v>
      </c>
    </row>
    <row r="308" s="2" customFormat="1" ht="24.15" customHeight="1">
      <c r="A308" s="41"/>
      <c r="B308" s="42"/>
      <c r="C308" s="215" t="s">
        <v>470</v>
      </c>
      <c r="D308" s="215" t="s">
        <v>156</v>
      </c>
      <c r="E308" s="216" t="s">
        <v>1461</v>
      </c>
      <c r="F308" s="217" t="s">
        <v>1462</v>
      </c>
      <c r="G308" s="218" t="s">
        <v>283</v>
      </c>
      <c r="H308" s="219">
        <v>0.2707</v>
      </c>
      <c r="I308" s="220"/>
      <c r="J308" s="221">
        <f>ROUND(I308*H308,2)</f>
        <v>0</v>
      </c>
      <c r="K308" s="217" t="s">
        <v>160</v>
      </c>
      <c r="L308" s="47"/>
      <c r="M308" s="222" t="s">
        <v>19</v>
      </c>
      <c r="N308" s="223" t="s">
        <v>46</v>
      </c>
      <c r="O308" s="87"/>
      <c r="P308" s="224">
        <f>O308*H308</f>
        <v>0</v>
      </c>
      <c r="Q308" s="224">
        <v>0</v>
      </c>
      <c r="R308" s="224">
        <f>Q308*H308</f>
        <v>0</v>
      </c>
      <c r="S308" s="224">
        <v>0</v>
      </c>
      <c r="T308" s="225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26" t="s">
        <v>580</v>
      </c>
      <c r="AT308" s="226" t="s">
        <v>156</v>
      </c>
      <c r="AU308" s="226" t="s">
        <v>84</v>
      </c>
      <c r="AY308" s="20" t="s">
        <v>152</v>
      </c>
      <c r="BE308" s="227">
        <f>IF(N308="základní",J308,0)</f>
        <v>0</v>
      </c>
      <c r="BF308" s="227">
        <f>IF(N308="snížená",J308,0)</f>
        <v>0</v>
      </c>
      <c r="BG308" s="227">
        <f>IF(N308="zákl. přenesená",J308,0)</f>
        <v>0</v>
      </c>
      <c r="BH308" s="227">
        <f>IF(N308="sníž. přenesená",J308,0)</f>
        <v>0</v>
      </c>
      <c r="BI308" s="227">
        <f>IF(N308="nulová",J308,0)</f>
        <v>0</v>
      </c>
      <c r="BJ308" s="20" t="s">
        <v>82</v>
      </c>
      <c r="BK308" s="227">
        <f>ROUND(I308*H308,2)</f>
        <v>0</v>
      </c>
      <c r="BL308" s="20" t="s">
        <v>580</v>
      </c>
      <c r="BM308" s="226" t="s">
        <v>1463</v>
      </c>
    </row>
    <row r="309" s="2" customFormat="1">
      <c r="A309" s="41"/>
      <c r="B309" s="42"/>
      <c r="C309" s="43"/>
      <c r="D309" s="228" t="s">
        <v>164</v>
      </c>
      <c r="E309" s="43"/>
      <c r="F309" s="229" t="s">
        <v>1464</v>
      </c>
      <c r="G309" s="43"/>
      <c r="H309" s="43"/>
      <c r="I309" s="230"/>
      <c r="J309" s="43"/>
      <c r="K309" s="43"/>
      <c r="L309" s="47"/>
      <c r="M309" s="231"/>
      <c r="N309" s="232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164</v>
      </c>
      <c r="AU309" s="20" t="s">
        <v>84</v>
      </c>
    </row>
    <row r="310" s="2" customFormat="1">
      <c r="A310" s="41"/>
      <c r="B310" s="42"/>
      <c r="C310" s="43"/>
      <c r="D310" s="233" t="s">
        <v>166</v>
      </c>
      <c r="E310" s="43"/>
      <c r="F310" s="234" t="s">
        <v>1465</v>
      </c>
      <c r="G310" s="43"/>
      <c r="H310" s="43"/>
      <c r="I310" s="230"/>
      <c r="J310" s="43"/>
      <c r="K310" s="43"/>
      <c r="L310" s="47"/>
      <c r="M310" s="231"/>
      <c r="N310" s="232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166</v>
      </c>
      <c r="AU310" s="20" t="s">
        <v>84</v>
      </c>
    </row>
    <row r="311" s="14" customFormat="1">
      <c r="A311" s="14"/>
      <c r="B311" s="246"/>
      <c r="C311" s="247"/>
      <c r="D311" s="228" t="s">
        <v>168</v>
      </c>
      <c r="E311" s="248" t="s">
        <v>19</v>
      </c>
      <c r="F311" s="249" t="s">
        <v>1263</v>
      </c>
      <c r="G311" s="247"/>
      <c r="H311" s="248" t="s">
        <v>19</v>
      </c>
      <c r="I311" s="250"/>
      <c r="J311" s="247"/>
      <c r="K311" s="247"/>
      <c r="L311" s="251"/>
      <c r="M311" s="252"/>
      <c r="N311" s="253"/>
      <c r="O311" s="253"/>
      <c r="P311" s="253"/>
      <c r="Q311" s="253"/>
      <c r="R311" s="253"/>
      <c r="S311" s="253"/>
      <c r="T311" s="25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5" t="s">
        <v>168</v>
      </c>
      <c r="AU311" s="255" t="s">
        <v>84</v>
      </c>
      <c r="AV311" s="14" t="s">
        <v>82</v>
      </c>
      <c r="AW311" s="14" t="s">
        <v>35</v>
      </c>
      <c r="AX311" s="14" t="s">
        <v>75</v>
      </c>
      <c r="AY311" s="255" t="s">
        <v>152</v>
      </c>
    </row>
    <row r="312" s="13" customFormat="1">
      <c r="A312" s="13"/>
      <c r="B312" s="235"/>
      <c r="C312" s="236"/>
      <c r="D312" s="228" t="s">
        <v>168</v>
      </c>
      <c r="E312" s="237" t="s">
        <v>19</v>
      </c>
      <c r="F312" s="238" t="s">
        <v>1466</v>
      </c>
      <c r="G312" s="236"/>
      <c r="H312" s="239">
        <v>0.2707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5" t="s">
        <v>168</v>
      </c>
      <c r="AU312" s="245" t="s">
        <v>84</v>
      </c>
      <c r="AV312" s="13" t="s">
        <v>84</v>
      </c>
      <c r="AW312" s="13" t="s">
        <v>35</v>
      </c>
      <c r="AX312" s="13" t="s">
        <v>75</v>
      </c>
      <c r="AY312" s="245" t="s">
        <v>152</v>
      </c>
    </row>
    <row r="313" s="15" customFormat="1">
      <c r="A313" s="15"/>
      <c r="B313" s="256"/>
      <c r="C313" s="257"/>
      <c r="D313" s="228" t="s">
        <v>168</v>
      </c>
      <c r="E313" s="258" t="s">
        <v>19</v>
      </c>
      <c r="F313" s="259" t="s">
        <v>203</v>
      </c>
      <c r="G313" s="257"/>
      <c r="H313" s="260">
        <v>0.2707</v>
      </c>
      <c r="I313" s="261"/>
      <c r="J313" s="257"/>
      <c r="K313" s="257"/>
      <c r="L313" s="262"/>
      <c r="M313" s="263"/>
      <c r="N313" s="264"/>
      <c r="O313" s="264"/>
      <c r="P313" s="264"/>
      <c r="Q313" s="264"/>
      <c r="R313" s="264"/>
      <c r="S313" s="264"/>
      <c r="T313" s="26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6" t="s">
        <v>168</v>
      </c>
      <c r="AU313" s="266" t="s">
        <v>84</v>
      </c>
      <c r="AV313" s="15" t="s">
        <v>161</v>
      </c>
      <c r="AW313" s="15" t="s">
        <v>35</v>
      </c>
      <c r="AX313" s="15" t="s">
        <v>82</v>
      </c>
      <c r="AY313" s="266" t="s">
        <v>152</v>
      </c>
    </row>
    <row r="314" s="2" customFormat="1" ht="24.15" customHeight="1">
      <c r="A314" s="41"/>
      <c r="B314" s="42"/>
      <c r="C314" s="215" t="s">
        <v>480</v>
      </c>
      <c r="D314" s="215" t="s">
        <v>156</v>
      </c>
      <c r="E314" s="216" t="s">
        <v>1467</v>
      </c>
      <c r="F314" s="217" t="s">
        <v>1468</v>
      </c>
      <c r="G314" s="218" t="s">
        <v>283</v>
      </c>
      <c r="H314" s="219">
        <v>0.036600000000000001</v>
      </c>
      <c r="I314" s="220"/>
      <c r="J314" s="221">
        <f>ROUND(I314*H314,2)</f>
        <v>0</v>
      </c>
      <c r="K314" s="217" t="s">
        <v>160</v>
      </c>
      <c r="L314" s="47"/>
      <c r="M314" s="222" t="s">
        <v>19</v>
      </c>
      <c r="N314" s="223" t="s">
        <v>46</v>
      </c>
      <c r="O314" s="87"/>
      <c r="P314" s="224">
        <f>O314*H314</f>
        <v>0</v>
      </c>
      <c r="Q314" s="224">
        <v>2.1600000000000001</v>
      </c>
      <c r="R314" s="224">
        <f>Q314*H314</f>
        <v>0.079056000000000001</v>
      </c>
      <c r="S314" s="224">
        <v>0</v>
      </c>
      <c r="T314" s="225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26" t="s">
        <v>580</v>
      </c>
      <c r="AT314" s="226" t="s">
        <v>156</v>
      </c>
      <c r="AU314" s="226" t="s">
        <v>84</v>
      </c>
      <c r="AY314" s="20" t="s">
        <v>152</v>
      </c>
      <c r="BE314" s="227">
        <f>IF(N314="základní",J314,0)</f>
        <v>0</v>
      </c>
      <c r="BF314" s="227">
        <f>IF(N314="snížená",J314,0)</f>
        <v>0</v>
      </c>
      <c r="BG314" s="227">
        <f>IF(N314="zákl. přenesená",J314,0)</f>
        <v>0</v>
      </c>
      <c r="BH314" s="227">
        <f>IF(N314="sníž. přenesená",J314,0)</f>
        <v>0</v>
      </c>
      <c r="BI314" s="227">
        <f>IF(N314="nulová",J314,0)</f>
        <v>0</v>
      </c>
      <c r="BJ314" s="20" t="s">
        <v>82</v>
      </c>
      <c r="BK314" s="227">
        <f>ROUND(I314*H314,2)</f>
        <v>0</v>
      </c>
      <c r="BL314" s="20" t="s">
        <v>580</v>
      </c>
      <c r="BM314" s="226" t="s">
        <v>1469</v>
      </c>
    </row>
    <row r="315" s="2" customFormat="1">
      <c r="A315" s="41"/>
      <c r="B315" s="42"/>
      <c r="C315" s="43"/>
      <c r="D315" s="228" t="s">
        <v>164</v>
      </c>
      <c r="E315" s="43"/>
      <c r="F315" s="229" t="s">
        <v>1470</v>
      </c>
      <c r="G315" s="43"/>
      <c r="H315" s="43"/>
      <c r="I315" s="230"/>
      <c r="J315" s="43"/>
      <c r="K315" s="43"/>
      <c r="L315" s="47"/>
      <c r="M315" s="231"/>
      <c r="N315" s="232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164</v>
      </c>
      <c r="AU315" s="20" t="s">
        <v>84</v>
      </c>
    </row>
    <row r="316" s="2" customFormat="1">
      <c r="A316" s="41"/>
      <c r="B316" s="42"/>
      <c r="C316" s="43"/>
      <c r="D316" s="233" t="s">
        <v>166</v>
      </c>
      <c r="E316" s="43"/>
      <c r="F316" s="234" t="s">
        <v>1471</v>
      </c>
      <c r="G316" s="43"/>
      <c r="H316" s="43"/>
      <c r="I316" s="230"/>
      <c r="J316" s="43"/>
      <c r="K316" s="43"/>
      <c r="L316" s="47"/>
      <c r="M316" s="231"/>
      <c r="N316" s="232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166</v>
      </c>
      <c r="AU316" s="20" t="s">
        <v>84</v>
      </c>
    </row>
    <row r="317" s="14" customFormat="1">
      <c r="A317" s="14"/>
      <c r="B317" s="246"/>
      <c r="C317" s="247"/>
      <c r="D317" s="228" t="s">
        <v>168</v>
      </c>
      <c r="E317" s="248" t="s">
        <v>19</v>
      </c>
      <c r="F317" s="249" t="s">
        <v>1263</v>
      </c>
      <c r="G317" s="247"/>
      <c r="H317" s="248" t="s">
        <v>19</v>
      </c>
      <c r="I317" s="250"/>
      <c r="J317" s="247"/>
      <c r="K317" s="247"/>
      <c r="L317" s="251"/>
      <c r="M317" s="252"/>
      <c r="N317" s="253"/>
      <c r="O317" s="253"/>
      <c r="P317" s="253"/>
      <c r="Q317" s="253"/>
      <c r="R317" s="253"/>
      <c r="S317" s="253"/>
      <c r="T317" s="25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5" t="s">
        <v>168</v>
      </c>
      <c r="AU317" s="255" t="s">
        <v>84</v>
      </c>
      <c r="AV317" s="14" t="s">
        <v>82</v>
      </c>
      <c r="AW317" s="14" t="s">
        <v>35</v>
      </c>
      <c r="AX317" s="14" t="s">
        <v>75</v>
      </c>
      <c r="AY317" s="255" t="s">
        <v>152</v>
      </c>
    </row>
    <row r="318" s="13" customFormat="1">
      <c r="A318" s="13"/>
      <c r="B318" s="235"/>
      <c r="C318" s="236"/>
      <c r="D318" s="228" t="s">
        <v>168</v>
      </c>
      <c r="E318" s="237" t="s">
        <v>19</v>
      </c>
      <c r="F318" s="238" t="s">
        <v>1472</v>
      </c>
      <c r="G318" s="236"/>
      <c r="H318" s="239">
        <v>0.036600000000000001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168</v>
      </c>
      <c r="AU318" s="245" t="s">
        <v>84</v>
      </c>
      <c r="AV318" s="13" t="s">
        <v>84</v>
      </c>
      <c r="AW318" s="13" t="s">
        <v>35</v>
      </c>
      <c r="AX318" s="13" t="s">
        <v>75</v>
      </c>
      <c r="AY318" s="245" t="s">
        <v>152</v>
      </c>
    </row>
    <row r="319" s="15" customFormat="1">
      <c r="A319" s="15"/>
      <c r="B319" s="256"/>
      <c r="C319" s="257"/>
      <c r="D319" s="228" t="s">
        <v>168</v>
      </c>
      <c r="E319" s="258" t="s">
        <v>19</v>
      </c>
      <c r="F319" s="259" t="s">
        <v>203</v>
      </c>
      <c r="G319" s="257"/>
      <c r="H319" s="260">
        <v>0.036600000000000001</v>
      </c>
      <c r="I319" s="261"/>
      <c r="J319" s="257"/>
      <c r="K319" s="257"/>
      <c r="L319" s="262"/>
      <c r="M319" s="263"/>
      <c r="N319" s="264"/>
      <c r="O319" s="264"/>
      <c r="P319" s="264"/>
      <c r="Q319" s="264"/>
      <c r="R319" s="264"/>
      <c r="S319" s="264"/>
      <c r="T319" s="26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6" t="s">
        <v>168</v>
      </c>
      <c r="AU319" s="266" t="s">
        <v>84</v>
      </c>
      <c r="AV319" s="15" t="s">
        <v>161</v>
      </c>
      <c r="AW319" s="15" t="s">
        <v>35</v>
      </c>
      <c r="AX319" s="15" t="s">
        <v>82</v>
      </c>
      <c r="AY319" s="266" t="s">
        <v>152</v>
      </c>
    </row>
    <row r="320" s="2" customFormat="1" ht="24.15" customHeight="1">
      <c r="A320" s="41"/>
      <c r="B320" s="42"/>
      <c r="C320" s="215" t="s">
        <v>487</v>
      </c>
      <c r="D320" s="215" t="s">
        <v>156</v>
      </c>
      <c r="E320" s="216" t="s">
        <v>1473</v>
      </c>
      <c r="F320" s="217" t="s">
        <v>1474</v>
      </c>
      <c r="G320" s="218" t="s">
        <v>159</v>
      </c>
      <c r="H320" s="219">
        <v>6.1214000000000004</v>
      </c>
      <c r="I320" s="220"/>
      <c r="J320" s="221">
        <f>ROUND(I320*H320,2)</f>
        <v>0</v>
      </c>
      <c r="K320" s="217" t="s">
        <v>160</v>
      </c>
      <c r="L320" s="47"/>
      <c r="M320" s="222" t="s">
        <v>19</v>
      </c>
      <c r="N320" s="223" t="s">
        <v>46</v>
      </c>
      <c r="O320" s="87"/>
      <c r="P320" s="224">
        <f>O320*H320</f>
        <v>0</v>
      </c>
      <c r="Q320" s="224">
        <v>0.00116</v>
      </c>
      <c r="R320" s="224">
        <f>Q320*H320</f>
        <v>0.0071008240000000004</v>
      </c>
      <c r="S320" s="224">
        <v>0</v>
      </c>
      <c r="T320" s="225">
        <f>S320*H320</f>
        <v>0</v>
      </c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R320" s="226" t="s">
        <v>580</v>
      </c>
      <c r="AT320" s="226" t="s">
        <v>156</v>
      </c>
      <c r="AU320" s="226" t="s">
        <v>84</v>
      </c>
      <c r="AY320" s="20" t="s">
        <v>152</v>
      </c>
      <c r="BE320" s="227">
        <f>IF(N320="základní",J320,0)</f>
        <v>0</v>
      </c>
      <c r="BF320" s="227">
        <f>IF(N320="snížená",J320,0)</f>
        <v>0</v>
      </c>
      <c r="BG320" s="227">
        <f>IF(N320="zákl. přenesená",J320,0)</f>
        <v>0</v>
      </c>
      <c r="BH320" s="227">
        <f>IF(N320="sníž. přenesená",J320,0)</f>
        <v>0</v>
      </c>
      <c r="BI320" s="227">
        <f>IF(N320="nulová",J320,0)</f>
        <v>0</v>
      </c>
      <c r="BJ320" s="20" t="s">
        <v>82</v>
      </c>
      <c r="BK320" s="227">
        <f>ROUND(I320*H320,2)</f>
        <v>0</v>
      </c>
      <c r="BL320" s="20" t="s">
        <v>580</v>
      </c>
      <c r="BM320" s="226" t="s">
        <v>1475</v>
      </c>
    </row>
    <row r="321" s="2" customFormat="1">
      <c r="A321" s="41"/>
      <c r="B321" s="42"/>
      <c r="C321" s="43"/>
      <c r="D321" s="228" t="s">
        <v>164</v>
      </c>
      <c r="E321" s="43"/>
      <c r="F321" s="229" t="s">
        <v>1476</v>
      </c>
      <c r="G321" s="43"/>
      <c r="H321" s="43"/>
      <c r="I321" s="230"/>
      <c r="J321" s="43"/>
      <c r="K321" s="43"/>
      <c r="L321" s="47"/>
      <c r="M321" s="231"/>
      <c r="N321" s="232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164</v>
      </c>
      <c r="AU321" s="20" t="s">
        <v>84</v>
      </c>
    </row>
    <row r="322" s="2" customFormat="1">
      <c r="A322" s="41"/>
      <c r="B322" s="42"/>
      <c r="C322" s="43"/>
      <c r="D322" s="233" t="s">
        <v>166</v>
      </c>
      <c r="E322" s="43"/>
      <c r="F322" s="234" t="s">
        <v>1477</v>
      </c>
      <c r="G322" s="43"/>
      <c r="H322" s="43"/>
      <c r="I322" s="230"/>
      <c r="J322" s="43"/>
      <c r="K322" s="43"/>
      <c r="L322" s="47"/>
      <c r="M322" s="231"/>
      <c r="N322" s="232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20" t="s">
        <v>166</v>
      </c>
      <c r="AU322" s="20" t="s">
        <v>84</v>
      </c>
    </row>
    <row r="323" s="14" customFormat="1">
      <c r="A323" s="14"/>
      <c r="B323" s="246"/>
      <c r="C323" s="247"/>
      <c r="D323" s="228" t="s">
        <v>168</v>
      </c>
      <c r="E323" s="248" t="s">
        <v>19</v>
      </c>
      <c r="F323" s="249" t="s">
        <v>1263</v>
      </c>
      <c r="G323" s="247"/>
      <c r="H323" s="248" t="s">
        <v>19</v>
      </c>
      <c r="I323" s="250"/>
      <c r="J323" s="247"/>
      <c r="K323" s="247"/>
      <c r="L323" s="251"/>
      <c r="M323" s="252"/>
      <c r="N323" s="253"/>
      <c r="O323" s="253"/>
      <c r="P323" s="253"/>
      <c r="Q323" s="253"/>
      <c r="R323" s="253"/>
      <c r="S323" s="253"/>
      <c r="T323" s="25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5" t="s">
        <v>168</v>
      </c>
      <c r="AU323" s="255" t="s">
        <v>84</v>
      </c>
      <c r="AV323" s="14" t="s">
        <v>82</v>
      </c>
      <c r="AW323" s="14" t="s">
        <v>35</v>
      </c>
      <c r="AX323" s="14" t="s">
        <v>75</v>
      </c>
      <c r="AY323" s="255" t="s">
        <v>152</v>
      </c>
    </row>
    <row r="324" s="13" customFormat="1">
      <c r="A324" s="13"/>
      <c r="B324" s="235"/>
      <c r="C324" s="236"/>
      <c r="D324" s="228" t="s">
        <v>168</v>
      </c>
      <c r="E324" s="237" t="s">
        <v>19</v>
      </c>
      <c r="F324" s="238" t="s">
        <v>1478</v>
      </c>
      <c r="G324" s="236"/>
      <c r="H324" s="239">
        <v>6.1214000000000004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168</v>
      </c>
      <c r="AU324" s="245" t="s">
        <v>84</v>
      </c>
      <c r="AV324" s="13" t="s">
        <v>84</v>
      </c>
      <c r="AW324" s="13" t="s">
        <v>35</v>
      </c>
      <c r="AX324" s="13" t="s">
        <v>75</v>
      </c>
      <c r="AY324" s="245" t="s">
        <v>152</v>
      </c>
    </row>
    <row r="325" s="15" customFormat="1">
      <c r="A325" s="15"/>
      <c r="B325" s="256"/>
      <c r="C325" s="257"/>
      <c r="D325" s="228" t="s">
        <v>168</v>
      </c>
      <c r="E325" s="258" t="s">
        <v>19</v>
      </c>
      <c r="F325" s="259" t="s">
        <v>203</v>
      </c>
      <c r="G325" s="257"/>
      <c r="H325" s="260">
        <v>6.1214000000000004</v>
      </c>
      <c r="I325" s="261"/>
      <c r="J325" s="257"/>
      <c r="K325" s="257"/>
      <c r="L325" s="262"/>
      <c r="M325" s="263"/>
      <c r="N325" s="264"/>
      <c r="O325" s="264"/>
      <c r="P325" s="264"/>
      <c r="Q325" s="264"/>
      <c r="R325" s="264"/>
      <c r="S325" s="264"/>
      <c r="T325" s="26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6" t="s">
        <v>168</v>
      </c>
      <c r="AU325" s="266" t="s">
        <v>84</v>
      </c>
      <c r="AV325" s="15" t="s">
        <v>161</v>
      </c>
      <c r="AW325" s="15" t="s">
        <v>35</v>
      </c>
      <c r="AX325" s="15" t="s">
        <v>82</v>
      </c>
      <c r="AY325" s="266" t="s">
        <v>152</v>
      </c>
    </row>
    <row r="326" s="2" customFormat="1" ht="24.15" customHeight="1">
      <c r="A326" s="41"/>
      <c r="B326" s="42"/>
      <c r="C326" s="215" t="s">
        <v>489</v>
      </c>
      <c r="D326" s="215" t="s">
        <v>156</v>
      </c>
      <c r="E326" s="216" t="s">
        <v>1479</v>
      </c>
      <c r="F326" s="217" t="s">
        <v>1480</v>
      </c>
      <c r="G326" s="218" t="s">
        <v>159</v>
      </c>
      <c r="H326" s="219">
        <v>6.1214000000000004</v>
      </c>
      <c r="I326" s="220"/>
      <c r="J326" s="221">
        <f>ROUND(I326*H326,2)</f>
        <v>0</v>
      </c>
      <c r="K326" s="217" t="s">
        <v>160</v>
      </c>
      <c r="L326" s="47"/>
      <c r="M326" s="222" t="s">
        <v>19</v>
      </c>
      <c r="N326" s="223" t="s">
        <v>46</v>
      </c>
      <c r="O326" s="87"/>
      <c r="P326" s="224">
        <f>O326*H326</f>
        <v>0</v>
      </c>
      <c r="Q326" s="224">
        <v>0</v>
      </c>
      <c r="R326" s="224">
        <f>Q326*H326</f>
        <v>0</v>
      </c>
      <c r="S326" s="224">
        <v>0</v>
      </c>
      <c r="T326" s="225">
        <f>S326*H326</f>
        <v>0</v>
      </c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R326" s="226" t="s">
        <v>580</v>
      </c>
      <c r="AT326" s="226" t="s">
        <v>156</v>
      </c>
      <c r="AU326" s="226" t="s">
        <v>84</v>
      </c>
      <c r="AY326" s="20" t="s">
        <v>152</v>
      </c>
      <c r="BE326" s="227">
        <f>IF(N326="základní",J326,0)</f>
        <v>0</v>
      </c>
      <c r="BF326" s="227">
        <f>IF(N326="snížená",J326,0)</f>
        <v>0</v>
      </c>
      <c r="BG326" s="227">
        <f>IF(N326="zákl. přenesená",J326,0)</f>
        <v>0</v>
      </c>
      <c r="BH326" s="227">
        <f>IF(N326="sníž. přenesená",J326,0)</f>
        <v>0</v>
      </c>
      <c r="BI326" s="227">
        <f>IF(N326="nulová",J326,0)</f>
        <v>0</v>
      </c>
      <c r="BJ326" s="20" t="s">
        <v>82</v>
      </c>
      <c r="BK326" s="227">
        <f>ROUND(I326*H326,2)</f>
        <v>0</v>
      </c>
      <c r="BL326" s="20" t="s">
        <v>580</v>
      </c>
      <c r="BM326" s="226" t="s">
        <v>1481</v>
      </c>
    </row>
    <row r="327" s="2" customFormat="1">
      <c r="A327" s="41"/>
      <c r="B327" s="42"/>
      <c r="C327" s="43"/>
      <c r="D327" s="228" t="s">
        <v>164</v>
      </c>
      <c r="E327" s="43"/>
      <c r="F327" s="229" t="s">
        <v>1482</v>
      </c>
      <c r="G327" s="43"/>
      <c r="H327" s="43"/>
      <c r="I327" s="230"/>
      <c r="J327" s="43"/>
      <c r="K327" s="43"/>
      <c r="L327" s="47"/>
      <c r="M327" s="231"/>
      <c r="N327" s="232"/>
      <c r="O327" s="87"/>
      <c r="P327" s="87"/>
      <c r="Q327" s="87"/>
      <c r="R327" s="87"/>
      <c r="S327" s="87"/>
      <c r="T327" s="8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20" t="s">
        <v>164</v>
      </c>
      <c r="AU327" s="20" t="s">
        <v>84</v>
      </c>
    </row>
    <row r="328" s="2" customFormat="1">
      <c r="A328" s="41"/>
      <c r="B328" s="42"/>
      <c r="C328" s="43"/>
      <c r="D328" s="233" t="s">
        <v>166</v>
      </c>
      <c r="E328" s="43"/>
      <c r="F328" s="234" t="s">
        <v>1483</v>
      </c>
      <c r="G328" s="43"/>
      <c r="H328" s="43"/>
      <c r="I328" s="230"/>
      <c r="J328" s="43"/>
      <c r="K328" s="43"/>
      <c r="L328" s="47"/>
      <c r="M328" s="231"/>
      <c r="N328" s="232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166</v>
      </c>
      <c r="AU328" s="20" t="s">
        <v>84</v>
      </c>
    </row>
    <row r="329" s="2" customFormat="1" ht="24.15" customHeight="1">
      <c r="A329" s="41"/>
      <c r="B329" s="42"/>
      <c r="C329" s="215" t="s">
        <v>491</v>
      </c>
      <c r="D329" s="215" t="s">
        <v>156</v>
      </c>
      <c r="E329" s="216" t="s">
        <v>1484</v>
      </c>
      <c r="F329" s="217" t="s">
        <v>1485</v>
      </c>
      <c r="G329" s="218" t="s">
        <v>215</v>
      </c>
      <c r="H329" s="219">
        <v>114.36</v>
      </c>
      <c r="I329" s="220"/>
      <c r="J329" s="221">
        <f>ROUND(I329*H329,2)</f>
        <v>0</v>
      </c>
      <c r="K329" s="217" t="s">
        <v>160</v>
      </c>
      <c r="L329" s="47"/>
      <c r="M329" s="222" t="s">
        <v>19</v>
      </c>
      <c r="N329" s="223" t="s">
        <v>46</v>
      </c>
      <c r="O329" s="87"/>
      <c r="P329" s="224">
        <f>O329*H329</f>
        <v>0</v>
      </c>
      <c r="Q329" s="224">
        <v>0</v>
      </c>
      <c r="R329" s="224">
        <f>Q329*H329</f>
        <v>0</v>
      </c>
      <c r="S329" s="224">
        <v>0</v>
      </c>
      <c r="T329" s="225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26" t="s">
        <v>580</v>
      </c>
      <c r="AT329" s="226" t="s">
        <v>156</v>
      </c>
      <c r="AU329" s="226" t="s">
        <v>84</v>
      </c>
      <c r="AY329" s="20" t="s">
        <v>152</v>
      </c>
      <c r="BE329" s="227">
        <f>IF(N329="základní",J329,0)</f>
        <v>0</v>
      </c>
      <c r="BF329" s="227">
        <f>IF(N329="snížená",J329,0)</f>
        <v>0</v>
      </c>
      <c r="BG329" s="227">
        <f>IF(N329="zákl. přenesená",J329,0)</f>
        <v>0</v>
      </c>
      <c r="BH329" s="227">
        <f>IF(N329="sníž. přenesená",J329,0)</f>
        <v>0</v>
      </c>
      <c r="BI329" s="227">
        <f>IF(N329="nulová",J329,0)</f>
        <v>0</v>
      </c>
      <c r="BJ329" s="20" t="s">
        <v>82</v>
      </c>
      <c r="BK329" s="227">
        <f>ROUND(I329*H329,2)</f>
        <v>0</v>
      </c>
      <c r="BL329" s="20" t="s">
        <v>580</v>
      </c>
      <c r="BM329" s="226" t="s">
        <v>1486</v>
      </c>
    </row>
    <row r="330" s="2" customFormat="1">
      <c r="A330" s="41"/>
      <c r="B330" s="42"/>
      <c r="C330" s="43"/>
      <c r="D330" s="228" t="s">
        <v>164</v>
      </c>
      <c r="E330" s="43"/>
      <c r="F330" s="229" t="s">
        <v>1487</v>
      </c>
      <c r="G330" s="43"/>
      <c r="H330" s="43"/>
      <c r="I330" s="230"/>
      <c r="J330" s="43"/>
      <c r="K330" s="43"/>
      <c r="L330" s="47"/>
      <c r="M330" s="231"/>
      <c r="N330" s="232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164</v>
      </c>
      <c r="AU330" s="20" t="s">
        <v>84</v>
      </c>
    </row>
    <row r="331" s="2" customFormat="1">
      <c r="A331" s="41"/>
      <c r="B331" s="42"/>
      <c r="C331" s="43"/>
      <c r="D331" s="233" t="s">
        <v>166</v>
      </c>
      <c r="E331" s="43"/>
      <c r="F331" s="234" t="s">
        <v>1488</v>
      </c>
      <c r="G331" s="43"/>
      <c r="H331" s="43"/>
      <c r="I331" s="230"/>
      <c r="J331" s="43"/>
      <c r="K331" s="43"/>
      <c r="L331" s="47"/>
      <c r="M331" s="231"/>
      <c r="N331" s="232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166</v>
      </c>
      <c r="AU331" s="20" t="s">
        <v>84</v>
      </c>
    </row>
    <row r="332" s="14" customFormat="1">
      <c r="A332" s="14"/>
      <c r="B332" s="246"/>
      <c r="C332" s="247"/>
      <c r="D332" s="228" t="s">
        <v>168</v>
      </c>
      <c r="E332" s="248" t="s">
        <v>19</v>
      </c>
      <c r="F332" s="249" t="s">
        <v>1339</v>
      </c>
      <c r="G332" s="247"/>
      <c r="H332" s="248" t="s">
        <v>19</v>
      </c>
      <c r="I332" s="250"/>
      <c r="J332" s="247"/>
      <c r="K332" s="247"/>
      <c r="L332" s="251"/>
      <c r="M332" s="252"/>
      <c r="N332" s="253"/>
      <c r="O332" s="253"/>
      <c r="P332" s="253"/>
      <c r="Q332" s="253"/>
      <c r="R332" s="253"/>
      <c r="S332" s="253"/>
      <c r="T332" s="25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5" t="s">
        <v>168</v>
      </c>
      <c r="AU332" s="255" t="s">
        <v>84</v>
      </c>
      <c r="AV332" s="14" t="s">
        <v>82</v>
      </c>
      <c r="AW332" s="14" t="s">
        <v>35</v>
      </c>
      <c r="AX332" s="14" t="s">
        <v>75</v>
      </c>
      <c r="AY332" s="255" t="s">
        <v>152</v>
      </c>
    </row>
    <row r="333" s="13" customFormat="1">
      <c r="A333" s="13"/>
      <c r="B333" s="235"/>
      <c r="C333" s="236"/>
      <c r="D333" s="228" t="s">
        <v>168</v>
      </c>
      <c r="E333" s="237" t="s">
        <v>19</v>
      </c>
      <c r="F333" s="238" t="s">
        <v>1340</v>
      </c>
      <c r="G333" s="236"/>
      <c r="H333" s="239">
        <v>114.36</v>
      </c>
      <c r="I333" s="240"/>
      <c r="J333" s="236"/>
      <c r="K333" s="236"/>
      <c r="L333" s="241"/>
      <c r="M333" s="242"/>
      <c r="N333" s="243"/>
      <c r="O333" s="243"/>
      <c r="P333" s="243"/>
      <c r="Q333" s="243"/>
      <c r="R333" s="243"/>
      <c r="S333" s="243"/>
      <c r="T333" s="24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5" t="s">
        <v>168</v>
      </c>
      <c r="AU333" s="245" t="s">
        <v>84</v>
      </c>
      <c r="AV333" s="13" t="s">
        <v>84</v>
      </c>
      <c r="AW333" s="13" t="s">
        <v>35</v>
      </c>
      <c r="AX333" s="13" t="s">
        <v>75</v>
      </c>
      <c r="AY333" s="245" t="s">
        <v>152</v>
      </c>
    </row>
    <row r="334" s="16" customFormat="1">
      <c r="A334" s="16"/>
      <c r="B334" s="277"/>
      <c r="C334" s="278"/>
      <c r="D334" s="228" t="s">
        <v>168</v>
      </c>
      <c r="E334" s="279" t="s">
        <v>19</v>
      </c>
      <c r="F334" s="280" t="s">
        <v>646</v>
      </c>
      <c r="G334" s="278"/>
      <c r="H334" s="281">
        <v>114.36</v>
      </c>
      <c r="I334" s="282"/>
      <c r="J334" s="278"/>
      <c r="K334" s="278"/>
      <c r="L334" s="283"/>
      <c r="M334" s="284"/>
      <c r="N334" s="285"/>
      <c r="O334" s="285"/>
      <c r="P334" s="285"/>
      <c r="Q334" s="285"/>
      <c r="R334" s="285"/>
      <c r="S334" s="285"/>
      <c r="T334" s="28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T334" s="287" t="s">
        <v>168</v>
      </c>
      <c r="AU334" s="287" t="s">
        <v>84</v>
      </c>
      <c r="AV334" s="16" t="s">
        <v>162</v>
      </c>
      <c r="AW334" s="16" t="s">
        <v>35</v>
      </c>
      <c r="AX334" s="16" t="s">
        <v>75</v>
      </c>
      <c r="AY334" s="287" t="s">
        <v>152</v>
      </c>
    </row>
    <row r="335" s="15" customFormat="1">
      <c r="A335" s="15"/>
      <c r="B335" s="256"/>
      <c r="C335" s="257"/>
      <c r="D335" s="228" t="s">
        <v>168</v>
      </c>
      <c r="E335" s="258" t="s">
        <v>19</v>
      </c>
      <c r="F335" s="259" t="s">
        <v>203</v>
      </c>
      <c r="G335" s="257"/>
      <c r="H335" s="260">
        <v>114.36</v>
      </c>
      <c r="I335" s="261"/>
      <c r="J335" s="257"/>
      <c r="K335" s="257"/>
      <c r="L335" s="262"/>
      <c r="M335" s="263"/>
      <c r="N335" s="264"/>
      <c r="O335" s="264"/>
      <c r="P335" s="264"/>
      <c r="Q335" s="264"/>
      <c r="R335" s="264"/>
      <c r="S335" s="264"/>
      <c r="T335" s="26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6" t="s">
        <v>168</v>
      </c>
      <c r="AU335" s="266" t="s">
        <v>84</v>
      </c>
      <c r="AV335" s="15" t="s">
        <v>161</v>
      </c>
      <c r="AW335" s="15" t="s">
        <v>35</v>
      </c>
      <c r="AX335" s="15" t="s">
        <v>82</v>
      </c>
      <c r="AY335" s="266" t="s">
        <v>152</v>
      </c>
    </row>
    <row r="336" s="2" customFormat="1" ht="21.75" customHeight="1">
      <c r="A336" s="41"/>
      <c r="B336" s="42"/>
      <c r="C336" s="215" t="s">
        <v>497</v>
      </c>
      <c r="D336" s="215" t="s">
        <v>156</v>
      </c>
      <c r="E336" s="216" t="s">
        <v>1489</v>
      </c>
      <c r="F336" s="217" t="s">
        <v>1490</v>
      </c>
      <c r="G336" s="218" t="s">
        <v>215</v>
      </c>
      <c r="H336" s="219">
        <v>114.36</v>
      </c>
      <c r="I336" s="220"/>
      <c r="J336" s="221">
        <f>ROUND(I336*H336,2)</f>
        <v>0</v>
      </c>
      <c r="K336" s="217" t="s">
        <v>160</v>
      </c>
      <c r="L336" s="47"/>
      <c r="M336" s="222" t="s">
        <v>19</v>
      </c>
      <c r="N336" s="223" t="s">
        <v>46</v>
      </c>
      <c r="O336" s="87"/>
      <c r="P336" s="224">
        <f>O336*H336</f>
        <v>0</v>
      </c>
      <c r="Q336" s="224">
        <v>6.9999999999999994E-05</v>
      </c>
      <c r="R336" s="224">
        <f>Q336*H336</f>
        <v>0.0080051999999999988</v>
      </c>
      <c r="S336" s="224">
        <v>0</v>
      </c>
      <c r="T336" s="225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26" t="s">
        <v>580</v>
      </c>
      <c r="AT336" s="226" t="s">
        <v>156</v>
      </c>
      <c r="AU336" s="226" t="s">
        <v>84</v>
      </c>
      <c r="AY336" s="20" t="s">
        <v>152</v>
      </c>
      <c r="BE336" s="227">
        <f>IF(N336="základní",J336,0)</f>
        <v>0</v>
      </c>
      <c r="BF336" s="227">
        <f>IF(N336="snížená",J336,0)</f>
        <v>0</v>
      </c>
      <c r="BG336" s="227">
        <f>IF(N336="zákl. přenesená",J336,0)</f>
        <v>0</v>
      </c>
      <c r="BH336" s="227">
        <f>IF(N336="sníž. přenesená",J336,0)</f>
        <v>0</v>
      </c>
      <c r="BI336" s="227">
        <f>IF(N336="nulová",J336,0)</f>
        <v>0</v>
      </c>
      <c r="BJ336" s="20" t="s">
        <v>82</v>
      </c>
      <c r="BK336" s="227">
        <f>ROUND(I336*H336,2)</f>
        <v>0</v>
      </c>
      <c r="BL336" s="20" t="s">
        <v>580</v>
      </c>
      <c r="BM336" s="226" t="s">
        <v>1491</v>
      </c>
    </row>
    <row r="337" s="2" customFormat="1">
      <c r="A337" s="41"/>
      <c r="B337" s="42"/>
      <c r="C337" s="43"/>
      <c r="D337" s="228" t="s">
        <v>164</v>
      </c>
      <c r="E337" s="43"/>
      <c r="F337" s="229" t="s">
        <v>1492</v>
      </c>
      <c r="G337" s="43"/>
      <c r="H337" s="43"/>
      <c r="I337" s="230"/>
      <c r="J337" s="43"/>
      <c r="K337" s="43"/>
      <c r="L337" s="47"/>
      <c r="M337" s="231"/>
      <c r="N337" s="232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164</v>
      </c>
      <c r="AU337" s="20" t="s">
        <v>84</v>
      </c>
    </row>
    <row r="338" s="2" customFormat="1">
      <c r="A338" s="41"/>
      <c r="B338" s="42"/>
      <c r="C338" s="43"/>
      <c r="D338" s="233" t="s">
        <v>166</v>
      </c>
      <c r="E338" s="43"/>
      <c r="F338" s="234" t="s">
        <v>1493</v>
      </c>
      <c r="G338" s="43"/>
      <c r="H338" s="43"/>
      <c r="I338" s="230"/>
      <c r="J338" s="43"/>
      <c r="K338" s="43"/>
      <c r="L338" s="47"/>
      <c r="M338" s="231"/>
      <c r="N338" s="232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166</v>
      </c>
      <c r="AU338" s="20" t="s">
        <v>84</v>
      </c>
    </row>
    <row r="339" s="14" customFormat="1">
      <c r="A339" s="14"/>
      <c r="B339" s="246"/>
      <c r="C339" s="247"/>
      <c r="D339" s="228" t="s">
        <v>168</v>
      </c>
      <c r="E339" s="248" t="s">
        <v>19</v>
      </c>
      <c r="F339" s="249" t="s">
        <v>1339</v>
      </c>
      <c r="G339" s="247"/>
      <c r="H339" s="248" t="s">
        <v>19</v>
      </c>
      <c r="I339" s="250"/>
      <c r="J339" s="247"/>
      <c r="K339" s="247"/>
      <c r="L339" s="251"/>
      <c r="M339" s="252"/>
      <c r="N339" s="253"/>
      <c r="O339" s="253"/>
      <c r="P339" s="253"/>
      <c r="Q339" s="253"/>
      <c r="R339" s="253"/>
      <c r="S339" s="253"/>
      <c r="T339" s="25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5" t="s">
        <v>168</v>
      </c>
      <c r="AU339" s="255" t="s">
        <v>84</v>
      </c>
      <c r="AV339" s="14" t="s">
        <v>82</v>
      </c>
      <c r="AW339" s="14" t="s">
        <v>35</v>
      </c>
      <c r="AX339" s="14" t="s">
        <v>75</v>
      </c>
      <c r="AY339" s="255" t="s">
        <v>152</v>
      </c>
    </row>
    <row r="340" s="13" customFormat="1">
      <c r="A340" s="13"/>
      <c r="B340" s="235"/>
      <c r="C340" s="236"/>
      <c r="D340" s="228" t="s">
        <v>168</v>
      </c>
      <c r="E340" s="237" t="s">
        <v>19</v>
      </c>
      <c r="F340" s="238" t="s">
        <v>1340</v>
      </c>
      <c r="G340" s="236"/>
      <c r="H340" s="239">
        <v>114.36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168</v>
      </c>
      <c r="AU340" s="245" t="s">
        <v>84</v>
      </c>
      <c r="AV340" s="13" t="s">
        <v>84</v>
      </c>
      <c r="AW340" s="13" t="s">
        <v>35</v>
      </c>
      <c r="AX340" s="13" t="s">
        <v>75</v>
      </c>
      <c r="AY340" s="245" t="s">
        <v>152</v>
      </c>
    </row>
    <row r="341" s="15" customFormat="1">
      <c r="A341" s="15"/>
      <c r="B341" s="256"/>
      <c r="C341" s="257"/>
      <c r="D341" s="228" t="s">
        <v>168</v>
      </c>
      <c r="E341" s="258" t="s">
        <v>19</v>
      </c>
      <c r="F341" s="259" t="s">
        <v>203</v>
      </c>
      <c r="G341" s="257"/>
      <c r="H341" s="260">
        <v>114.36</v>
      </c>
      <c r="I341" s="261"/>
      <c r="J341" s="257"/>
      <c r="K341" s="257"/>
      <c r="L341" s="262"/>
      <c r="M341" s="263"/>
      <c r="N341" s="264"/>
      <c r="O341" s="264"/>
      <c r="P341" s="264"/>
      <c r="Q341" s="264"/>
      <c r="R341" s="264"/>
      <c r="S341" s="264"/>
      <c r="T341" s="26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6" t="s">
        <v>168</v>
      </c>
      <c r="AU341" s="266" t="s">
        <v>84</v>
      </c>
      <c r="AV341" s="15" t="s">
        <v>161</v>
      </c>
      <c r="AW341" s="15" t="s">
        <v>35</v>
      </c>
      <c r="AX341" s="15" t="s">
        <v>82</v>
      </c>
      <c r="AY341" s="266" t="s">
        <v>152</v>
      </c>
    </row>
    <row r="342" s="2" customFormat="1" ht="24.15" customHeight="1">
      <c r="A342" s="41"/>
      <c r="B342" s="42"/>
      <c r="C342" s="215" t="s">
        <v>505</v>
      </c>
      <c r="D342" s="215" t="s">
        <v>156</v>
      </c>
      <c r="E342" s="216" t="s">
        <v>1494</v>
      </c>
      <c r="F342" s="217" t="s">
        <v>1495</v>
      </c>
      <c r="G342" s="218" t="s">
        <v>215</v>
      </c>
      <c r="H342" s="219">
        <v>25.5</v>
      </c>
      <c r="I342" s="220"/>
      <c r="J342" s="221">
        <f>ROUND(I342*H342,2)</f>
        <v>0</v>
      </c>
      <c r="K342" s="217" t="s">
        <v>160</v>
      </c>
      <c r="L342" s="47"/>
      <c r="M342" s="222" t="s">
        <v>19</v>
      </c>
      <c r="N342" s="223" t="s">
        <v>46</v>
      </c>
      <c r="O342" s="87"/>
      <c r="P342" s="224">
        <f>O342*H342</f>
        <v>0</v>
      </c>
      <c r="Q342" s="224">
        <v>0</v>
      </c>
      <c r="R342" s="224">
        <f>Q342*H342</f>
        <v>0</v>
      </c>
      <c r="S342" s="224">
        <v>0</v>
      </c>
      <c r="T342" s="225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26" t="s">
        <v>580</v>
      </c>
      <c r="AT342" s="226" t="s">
        <v>156</v>
      </c>
      <c r="AU342" s="226" t="s">
        <v>84</v>
      </c>
      <c r="AY342" s="20" t="s">
        <v>152</v>
      </c>
      <c r="BE342" s="227">
        <f>IF(N342="základní",J342,0)</f>
        <v>0</v>
      </c>
      <c r="BF342" s="227">
        <f>IF(N342="snížená",J342,0)</f>
        <v>0</v>
      </c>
      <c r="BG342" s="227">
        <f>IF(N342="zákl. přenesená",J342,0)</f>
        <v>0</v>
      </c>
      <c r="BH342" s="227">
        <f>IF(N342="sníž. přenesená",J342,0)</f>
        <v>0</v>
      </c>
      <c r="BI342" s="227">
        <f>IF(N342="nulová",J342,0)</f>
        <v>0</v>
      </c>
      <c r="BJ342" s="20" t="s">
        <v>82</v>
      </c>
      <c r="BK342" s="227">
        <f>ROUND(I342*H342,2)</f>
        <v>0</v>
      </c>
      <c r="BL342" s="20" t="s">
        <v>580</v>
      </c>
      <c r="BM342" s="226" t="s">
        <v>1496</v>
      </c>
    </row>
    <row r="343" s="2" customFormat="1">
      <c r="A343" s="41"/>
      <c r="B343" s="42"/>
      <c r="C343" s="43"/>
      <c r="D343" s="228" t="s">
        <v>164</v>
      </c>
      <c r="E343" s="43"/>
      <c r="F343" s="229" t="s">
        <v>1497</v>
      </c>
      <c r="G343" s="43"/>
      <c r="H343" s="43"/>
      <c r="I343" s="230"/>
      <c r="J343" s="43"/>
      <c r="K343" s="43"/>
      <c r="L343" s="47"/>
      <c r="M343" s="231"/>
      <c r="N343" s="232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164</v>
      </c>
      <c r="AU343" s="20" t="s">
        <v>84</v>
      </c>
    </row>
    <row r="344" s="2" customFormat="1">
      <c r="A344" s="41"/>
      <c r="B344" s="42"/>
      <c r="C344" s="43"/>
      <c r="D344" s="233" t="s">
        <v>166</v>
      </c>
      <c r="E344" s="43"/>
      <c r="F344" s="234" t="s">
        <v>1498</v>
      </c>
      <c r="G344" s="43"/>
      <c r="H344" s="43"/>
      <c r="I344" s="230"/>
      <c r="J344" s="43"/>
      <c r="K344" s="43"/>
      <c r="L344" s="47"/>
      <c r="M344" s="231"/>
      <c r="N344" s="232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20" t="s">
        <v>166</v>
      </c>
      <c r="AU344" s="20" t="s">
        <v>84</v>
      </c>
    </row>
    <row r="345" s="14" customFormat="1">
      <c r="A345" s="14"/>
      <c r="B345" s="246"/>
      <c r="C345" s="247"/>
      <c r="D345" s="228" t="s">
        <v>168</v>
      </c>
      <c r="E345" s="248" t="s">
        <v>19</v>
      </c>
      <c r="F345" s="249" t="s">
        <v>1263</v>
      </c>
      <c r="G345" s="247"/>
      <c r="H345" s="248" t="s">
        <v>19</v>
      </c>
      <c r="I345" s="250"/>
      <c r="J345" s="247"/>
      <c r="K345" s="247"/>
      <c r="L345" s="251"/>
      <c r="M345" s="252"/>
      <c r="N345" s="253"/>
      <c r="O345" s="253"/>
      <c r="P345" s="253"/>
      <c r="Q345" s="253"/>
      <c r="R345" s="253"/>
      <c r="S345" s="253"/>
      <c r="T345" s="25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5" t="s">
        <v>168</v>
      </c>
      <c r="AU345" s="255" t="s">
        <v>84</v>
      </c>
      <c r="AV345" s="14" t="s">
        <v>82</v>
      </c>
      <c r="AW345" s="14" t="s">
        <v>35</v>
      </c>
      <c r="AX345" s="14" t="s">
        <v>75</v>
      </c>
      <c r="AY345" s="255" t="s">
        <v>152</v>
      </c>
    </row>
    <row r="346" s="13" customFormat="1">
      <c r="A346" s="13"/>
      <c r="B346" s="235"/>
      <c r="C346" s="236"/>
      <c r="D346" s="228" t="s">
        <v>168</v>
      </c>
      <c r="E346" s="237" t="s">
        <v>19</v>
      </c>
      <c r="F346" s="238" t="s">
        <v>1499</v>
      </c>
      <c r="G346" s="236"/>
      <c r="H346" s="239">
        <v>2.5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168</v>
      </c>
      <c r="AU346" s="245" t="s">
        <v>84</v>
      </c>
      <c r="AV346" s="13" t="s">
        <v>84</v>
      </c>
      <c r="AW346" s="13" t="s">
        <v>35</v>
      </c>
      <c r="AX346" s="13" t="s">
        <v>75</v>
      </c>
      <c r="AY346" s="245" t="s">
        <v>152</v>
      </c>
    </row>
    <row r="347" s="14" customFormat="1">
      <c r="A347" s="14"/>
      <c r="B347" s="246"/>
      <c r="C347" s="247"/>
      <c r="D347" s="228" t="s">
        <v>168</v>
      </c>
      <c r="E347" s="248" t="s">
        <v>19</v>
      </c>
      <c r="F347" s="249" t="s">
        <v>1500</v>
      </c>
      <c r="G347" s="247"/>
      <c r="H347" s="248" t="s">
        <v>19</v>
      </c>
      <c r="I347" s="250"/>
      <c r="J347" s="247"/>
      <c r="K347" s="247"/>
      <c r="L347" s="251"/>
      <c r="M347" s="252"/>
      <c r="N347" s="253"/>
      <c r="O347" s="253"/>
      <c r="P347" s="253"/>
      <c r="Q347" s="253"/>
      <c r="R347" s="253"/>
      <c r="S347" s="253"/>
      <c r="T347" s="25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5" t="s">
        <v>168</v>
      </c>
      <c r="AU347" s="255" t="s">
        <v>84</v>
      </c>
      <c r="AV347" s="14" t="s">
        <v>82</v>
      </c>
      <c r="AW347" s="14" t="s">
        <v>35</v>
      </c>
      <c r="AX347" s="14" t="s">
        <v>75</v>
      </c>
      <c r="AY347" s="255" t="s">
        <v>152</v>
      </c>
    </row>
    <row r="348" s="13" customFormat="1">
      <c r="A348" s="13"/>
      <c r="B348" s="235"/>
      <c r="C348" s="236"/>
      <c r="D348" s="228" t="s">
        <v>168</v>
      </c>
      <c r="E348" s="237" t="s">
        <v>19</v>
      </c>
      <c r="F348" s="238" t="s">
        <v>1501</v>
      </c>
      <c r="G348" s="236"/>
      <c r="H348" s="239">
        <v>23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5" t="s">
        <v>168</v>
      </c>
      <c r="AU348" s="245" t="s">
        <v>84</v>
      </c>
      <c r="AV348" s="13" t="s">
        <v>84</v>
      </c>
      <c r="AW348" s="13" t="s">
        <v>35</v>
      </c>
      <c r="AX348" s="13" t="s">
        <v>75</v>
      </c>
      <c r="AY348" s="245" t="s">
        <v>152</v>
      </c>
    </row>
    <row r="349" s="15" customFormat="1">
      <c r="A349" s="15"/>
      <c r="B349" s="256"/>
      <c r="C349" s="257"/>
      <c r="D349" s="228" t="s">
        <v>168</v>
      </c>
      <c r="E349" s="258" t="s">
        <v>19</v>
      </c>
      <c r="F349" s="259" t="s">
        <v>203</v>
      </c>
      <c r="G349" s="257"/>
      <c r="H349" s="260">
        <v>25.5</v>
      </c>
      <c r="I349" s="261"/>
      <c r="J349" s="257"/>
      <c r="K349" s="257"/>
      <c r="L349" s="262"/>
      <c r="M349" s="263"/>
      <c r="N349" s="264"/>
      <c r="O349" s="264"/>
      <c r="P349" s="264"/>
      <c r="Q349" s="264"/>
      <c r="R349" s="264"/>
      <c r="S349" s="264"/>
      <c r="T349" s="26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6" t="s">
        <v>168</v>
      </c>
      <c r="AU349" s="266" t="s">
        <v>84</v>
      </c>
      <c r="AV349" s="15" t="s">
        <v>161</v>
      </c>
      <c r="AW349" s="15" t="s">
        <v>35</v>
      </c>
      <c r="AX349" s="15" t="s">
        <v>82</v>
      </c>
      <c r="AY349" s="266" t="s">
        <v>152</v>
      </c>
    </row>
    <row r="350" s="2" customFormat="1" ht="24.15" customHeight="1">
      <c r="A350" s="41"/>
      <c r="B350" s="42"/>
      <c r="C350" s="267" t="s">
        <v>512</v>
      </c>
      <c r="D350" s="267" t="s">
        <v>439</v>
      </c>
      <c r="E350" s="268" t="s">
        <v>1502</v>
      </c>
      <c r="F350" s="269" t="s">
        <v>1503</v>
      </c>
      <c r="G350" s="270" t="s">
        <v>215</v>
      </c>
      <c r="H350" s="271">
        <v>26.774999999999999</v>
      </c>
      <c r="I350" s="272"/>
      <c r="J350" s="273">
        <f>ROUND(I350*H350,2)</f>
        <v>0</v>
      </c>
      <c r="K350" s="269" t="s">
        <v>160</v>
      </c>
      <c r="L350" s="274"/>
      <c r="M350" s="275" t="s">
        <v>19</v>
      </c>
      <c r="N350" s="276" t="s">
        <v>46</v>
      </c>
      <c r="O350" s="87"/>
      <c r="P350" s="224">
        <f>O350*H350</f>
        <v>0</v>
      </c>
      <c r="Q350" s="224">
        <v>0.00055000000000000003</v>
      </c>
      <c r="R350" s="224">
        <f>Q350*H350</f>
        <v>0.01472625</v>
      </c>
      <c r="S350" s="224">
        <v>0</v>
      </c>
      <c r="T350" s="225">
        <f>S350*H350</f>
        <v>0</v>
      </c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R350" s="226" t="s">
        <v>667</v>
      </c>
      <c r="AT350" s="226" t="s">
        <v>439</v>
      </c>
      <c r="AU350" s="226" t="s">
        <v>84</v>
      </c>
      <c r="AY350" s="20" t="s">
        <v>152</v>
      </c>
      <c r="BE350" s="227">
        <f>IF(N350="základní",J350,0)</f>
        <v>0</v>
      </c>
      <c r="BF350" s="227">
        <f>IF(N350="snížená",J350,0)</f>
        <v>0</v>
      </c>
      <c r="BG350" s="227">
        <f>IF(N350="zákl. přenesená",J350,0)</f>
        <v>0</v>
      </c>
      <c r="BH350" s="227">
        <f>IF(N350="sníž. přenesená",J350,0)</f>
        <v>0</v>
      </c>
      <c r="BI350" s="227">
        <f>IF(N350="nulová",J350,0)</f>
        <v>0</v>
      </c>
      <c r="BJ350" s="20" t="s">
        <v>82</v>
      </c>
      <c r="BK350" s="227">
        <f>ROUND(I350*H350,2)</f>
        <v>0</v>
      </c>
      <c r="BL350" s="20" t="s">
        <v>667</v>
      </c>
      <c r="BM350" s="226" t="s">
        <v>1504</v>
      </c>
    </row>
    <row r="351" s="2" customFormat="1">
      <c r="A351" s="41"/>
      <c r="B351" s="42"/>
      <c r="C351" s="43"/>
      <c r="D351" s="228" t="s">
        <v>164</v>
      </c>
      <c r="E351" s="43"/>
      <c r="F351" s="229" t="s">
        <v>1503</v>
      </c>
      <c r="G351" s="43"/>
      <c r="H351" s="43"/>
      <c r="I351" s="230"/>
      <c r="J351" s="43"/>
      <c r="K351" s="43"/>
      <c r="L351" s="47"/>
      <c r="M351" s="231"/>
      <c r="N351" s="232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164</v>
      </c>
      <c r="AU351" s="20" t="s">
        <v>84</v>
      </c>
    </row>
    <row r="352" s="13" customFormat="1">
      <c r="A352" s="13"/>
      <c r="B352" s="235"/>
      <c r="C352" s="236"/>
      <c r="D352" s="228" t="s">
        <v>168</v>
      </c>
      <c r="E352" s="236"/>
      <c r="F352" s="238" t="s">
        <v>1505</v>
      </c>
      <c r="G352" s="236"/>
      <c r="H352" s="239">
        <v>26.774999999999999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168</v>
      </c>
      <c r="AU352" s="245" t="s">
        <v>84</v>
      </c>
      <c r="AV352" s="13" t="s">
        <v>84</v>
      </c>
      <c r="AW352" s="13" t="s">
        <v>4</v>
      </c>
      <c r="AX352" s="13" t="s">
        <v>82</v>
      </c>
      <c r="AY352" s="245" t="s">
        <v>152</v>
      </c>
    </row>
    <row r="353" s="2" customFormat="1" ht="21.75" customHeight="1">
      <c r="A353" s="41"/>
      <c r="B353" s="42"/>
      <c r="C353" s="267" t="s">
        <v>519</v>
      </c>
      <c r="D353" s="267" t="s">
        <v>439</v>
      </c>
      <c r="E353" s="268" t="s">
        <v>1506</v>
      </c>
      <c r="F353" s="269" t="s">
        <v>1507</v>
      </c>
      <c r="G353" s="270" t="s">
        <v>359</v>
      </c>
      <c r="H353" s="271">
        <v>4</v>
      </c>
      <c r="I353" s="272"/>
      <c r="J353" s="273">
        <f>ROUND(I353*H353,2)</f>
        <v>0</v>
      </c>
      <c r="K353" s="269" t="s">
        <v>19</v>
      </c>
      <c r="L353" s="274"/>
      <c r="M353" s="275" t="s">
        <v>19</v>
      </c>
      <c r="N353" s="276" t="s">
        <v>46</v>
      </c>
      <c r="O353" s="87"/>
      <c r="P353" s="224">
        <f>O353*H353</f>
        <v>0</v>
      </c>
      <c r="Q353" s="224">
        <v>0</v>
      </c>
      <c r="R353" s="224">
        <f>Q353*H353</f>
        <v>0</v>
      </c>
      <c r="S353" s="224">
        <v>0</v>
      </c>
      <c r="T353" s="225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26" t="s">
        <v>1508</v>
      </c>
      <c r="AT353" s="226" t="s">
        <v>439</v>
      </c>
      <c r="AU353" s="226" t="s">
        <v>84</v>
      </c>
      <c r="AY353" s="20" t="s">
        <v>152</v>
      </c>
      <c r="BE353" s="227">
        <f>IF(N353="základní",J353,0)</f>
        <v>0</v>
      </c>
      <c r="BF353" s="227">
        <f>IF(N353="snížená",J353,0)</f>
        <v>0</v>
      </c>
      <c r="BG353" s="227">
        <f>IF(N353="zákl. přenesená",J353,0)</f>
        <v>0</v>
      </c>
      <c r="BH353" s="227">
        <f>IF(N353="sníž. přenesená",J353,0)</f>
        <v>0</v>
      </c>
      <c r="BI353" s="227">
        <f>IF(N353="nulová",J353,0)</f>
        <v>0</v>
      </c>
      <c r="BJ353" s="20" t="s">
        <v>82</v>
      </c>
      <c r="BK353" s="227">
        <f>ROUND(I353*H353,2)</f>
        <v>0</v>
      </c>
      <c r="BL353" s="20" t="s">
        <v>580</v>
      </c>
      <c r="BM353" s="226" t="s">
        <v>1509</v>
      </c>
    </row>
    <row r="354" s="2" customFormat="1">
      <c r="A354" s="41"/>
      <c r="B354" s="42"/>
      <c r="C354" s="43"/>
      <c r="D354" s="228" t="s">
        <v>164</v>
      </c>
      <c r="E354" s="43"/>
      <c r="F354" s="229" t="s">
        <v>1507</v>
      </c>
      <c r="G354" s="43"/>
      <c r="H354" s="43"/>
      <c r="I354" s="230"/>
      <c r="J354" s="43"/>
      <c r="K354" s="43"/>
      <c r="L354" s="47"/>
      <c r="M354" s="231"/>
      <c r="N354" s="232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20" t="s">
        <v>164</v>
      </c>
      <c r="AU354" s="20" t="s">
        <v>84</v>
      </c>
    </row>
    <row r="355" s="14" customFormat="1">
      <c r="A355" s="14"/>
      <c r="B355" s="246"/>
      <c r="C355" s="247"/>
      <c r="D355" s="228" t="s">
        <v>168</v>
      </c>
      <c r="E355" s="248" t="s">
        <v>19</v>
      </c>
      <c r="F355" s="249" t="s">
        <v>1500</v>
      </c>
      <c r="G355" s="247"/>
      <c r="H355" s="248" t="s">
        <v>19</v>
      </c>
      <c r="I355" s="250"/>
      <c r="J355" s="247"/>
      <c r="K355" s="247"/>
      <c r="L355" s="251"/>
      <c r="M355" s="252"/>
      <c r="N355" s="253"/>
      <c r="O355" s="253"/>
      <c r="P355" s="253"/>
      <c r="Q355" s="253"/>
      <c r="R355" s="253"/>
      <c r="S355" s="253"/>
      <c r="T355" s="25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5" t="s">
        <v>168</v>
      </c>
      <c r="AU355" s="255" t="s">
        <v>84</v>
      </c>
      <c r="AV355" s="14" t="s">
        <v>82</v>
      </c>
      <c r="AW355" s="14" t="s">
        <v>35</v>
      </c>
      <c r="AX355" s="14" t="s">
        <v>75</v>
      </c>
      <c r="AY355" s="255" t="s">
        <v>152</v>
      </c>
    </row>
    <row r="356" s="13" customFormat="1">
      <c r="A356" s="13"/>
      <c r="B356" s="235"/>
      <c r="C356" s="236"/>
      <c r="D356" s="228" t="s">
        <v>168</v>
      </c>
      <c r="E356" s="237" t="s">
        <v>19</v>
      </c>
      <c r="F356" s="238" t="s">
        <v>1510</v>
      </c>
      <c r="G356" s="236"/>
      <c r="H356" s="239">
        <v>4</v>
      </c>
      <c r="I356" s="240"/>
      <c r="J356" s="236"/>
      <c r="K356" s="236"/>
      <c r="L356" s="241"/>
      <c r="M356" s="242"/>
      <c r="N356" s="243"/>
      <c r="O356" s="243"/>
      <c r="P356" s="243"/>
      <c r="Q356" s="243"/>
      <c r="R356" s="243"/>
      <c r="S356" s="243"/>
      <c r="T356" s="24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5" t="s">
        <v>168</v>
      </c>
      <c r="AU356" s="245" t="s">
        <v>84</v>
      </c>
      <c r="AV356" s="13" t="s">
        <v>84</v>
      </c>
      <c r="AW356" s="13" t="s">
        <v>35</v>
      </c>
      <c r="AX356" s="13" t="s">
        <v>75</v>
      </c>
      <c r="AY356" s="245" t="s">
        <v>152</v>
      </c>
    </row>
    <row r="357" s="15" customFormat="1">
      <c r="A357" s="15"/>
      <c r="B357" s="256"/>
      <c r="C357" s="257"/>
      <c r="D357" s="228" t="s">
        <v>168</v>
      </c>
      <c r="E357" s="258" t="s">
        <v>19</v>
      </c>
      <c r="F357" s="259" t="s">
        <v>203</v>
      </c>
      <c r="G357" s="257"/>
      <c r="H357" s="260">
        <v>4</v>
      </c>
      <c r="I357" s="261"/>
      <c r="J357" s="257"/>
      <c r="K357" s="257"/>
      <c r="L357" s="262"/>
      <c r="M357" s="263"/>
      <c r="N357" s="264"/>
      <c r="O357" s="264"/>
      <c r="P357" s="264"/>
      <c r="Q357" s="264"/>
      <c r="R357" s="264"/>
      <c r="S357" s="264"/>
      <c r="T357" s="26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6" t="s">
        <v>168</v>
      </c>
      <c r="AU357" s="266" t="s">
        <v>84</v>
      </c>
      <c r="AV357" s="15" t="s">
        <v>161</v>
      </c>
      <c r="AW357" s="15" t="s">
        <v>35</v>
      </c>
      <c r="AX357" s="15" t="s">
        <v>82</v>
      </c>
      <c r="AY357" s="266" t="s">
        <v>152</v>
      </c>
    </row>
    <row r="358" s="12" customFormat="1" ht="25.92" customHeight="1">
      <c r="A358" s="12"/>
      <c r="B358" s="199"/>
      <c r="C358" s="200"/>
      <c r="D358" s="201" t="s">
        <v>74</v>
      </c>
      <c r="E358" s="202" t="s">
        <v>766</v>
      </c>
      <c r="F358" s="202" t="s">
        <v>767</v>
      </c>
      <c r="G358" s="200"/>
      <c r="H358" s="200"/>
      <c r="I358" s="203"/>
      <c r="J358" s="204">
        <f>BK358</f>
        <v>0</v>
      </c>
      <c r="K358" s="200"/>
      <c r="L358" s="205"/>
      <c r="M358" s="206"/>
      <c r="N358" s="207"/>
      <c r="O358" s="207"/>
      <c r="P358" s="208">
        <f>P359+P372+P376</f>
        <v>0</v>
      </c>
      <c r="Q358" s="207"/>
      <c r="R358" s="208">
        <f>R359+R372+R376</f>
        <v>0</v>
      </c>
      <c r="S358" s="207"/>
      <c r="T358" s="209">
        <f>T359+T372+T376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10" t="s">
        <v>187</v>
      </c>
      <c r="AT358" s="211" t="s">
        <v>74</v>
      </c>
      <c r="AU358" s="211" t="s">
        <v>75</v>
      </c>
      <c r="AY358" s="210" t="s">
        <v>152</v>
      </c>
      <c r="BK358" s="212">
        <f>BK359+BK372+BK376</f>
        <v>0</v>
      </c>
    </row>
    <row r="359" s="12" customFormat="1" ht="22.8" customHeight="1">
      <c r="A359" s="12"/>
      <c r="B359" s="199"/>
      <c r="C359" s="200"/>
      <c r="D359" s="201" t="s">
        <v>74</v>
      </c>
      <c r="E359" s="213" t="s">
        <v>768</v>
      </c>
      <c r="F359" s="213" t="s">
        <v>769</v>
      </c>
      <c r="G359" s="200"/>
      <c r="H359" s="200"/>
      <c r="I359" s="203"/>
      <c r="J359" s="214">
        <f>BK359</f>
        <v>0</v>
      </c>
      <c r="K359" s="200"/>
      <c r="L359" s="205"/>
      <c r="M359" s="206"/>
      <c r="N359" s="207"/>
      <c r="O359" s="207"/>
      <c r="P359" s="208">
        <f>SUM(P360:P371)</f>
        <v>0</v>
      </c>
      <c r="Q359" s="207"/>
      <c r="R359" s="208">
        <f>SUM(R360:R371)</f>
        <v>0</v>
      </c>
      <c r="S359" s="207"/>
      <c r="T359" s="209">
        <f>SUM(T360:T371)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0" t="s">
        <v>187</v>
      </c>
      <c r="AT359" s="211" t="s">
        <v>74</v>
      </c>
      <c r="AU359" s="211" t="s">
        <v>82</v>
      </c>
      <c r="AY359" s="210" t="s">
        <v>152</v>
      </c>
      <c r="BK359" s="212">
        <f>SUM(BK360:BK371)</f>
        <v>0</v>
      </c>
    </row>
    <row r="360" s="2" customFormat="1" ht="16.5" customHeight="1">
      <c r="A360" s="41"/>
      <c r="B360" s="42"/>
      <c r="C360" s="215" t="s">
        <v>524</v>
      </c>
      <c r="D360" s="215" t="s">
        <v>156</v>
      </c>
      <c r="E360" s="216" t="s">
        <v>1511</v>
      </c>
      <c r="F360" s="217" t="s">
        <v>1512</v>
      </c>
      <c r="G360" s="218" t="s">
        <v>773</v>
      </c>
      <c r="H360" s="219">
        <v>5</v>
      </c>
      <c r="I360" s="220"/>
      <c r="J360" s="221">
        <f>ROUND(I360*H360,2)</f>
        <v>0</v>
      </c>
      <c r="K360" s="217" t="s">
        <v>160</v>
      </c>
      <c r="L360" s="47"/>
      <c r="M360" s="222" t="s">
        <v>19</v>
      </c>
      <c r="N360" s="223" t="s">
        <v>46</v>
      </c>
      <c r="O360" s="87"/>
      <c r="P360" s="224">
        <f>O360*H360</f>
        <v>0</v>
      </c>
      <c r="Q360" s="224">
        <v>0</v>
      </c>
      <c r="R360" s="224">
        <f>Q360*H360</f>
        <v>0</v>
      </c>
      <c r="S360" s="224">
        <v>0</v>
      </c>
      <c r="T360" s="225">
        <f>S360*H360</f>
        <v>0</v>
      </c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R360" s="226" t="s">
        <v>774</v>
      </c>
      <c r="AT360" s="226" t="s">
        <v>156</v>
      </c>
      <c r="AU360" s="226" t="s">
        <v>84</v>
      </c>
      <c r="AY360" s="20" t="s">
        <v>152</v>
      </c>
      <c r="BE360" s="227">
        <f>IF(N360="základní",J360,0)</f>
        <v>0</v>
      </c>
      <c r="BF360" s="227">
        <f>IF(N360="snížená",J360,0)</f>
        <v>0</v>
      </c>
      <c r="BG360" s="227">
        <f>IF(N360="zákl. přenesená",J360,0)</f>
        <v>0</v>
      </c>
      <c r="BH360" s="227">
        <f>IF(N360="sníž. přenesená",J360,0)</f>
        <v>0</v>
      </c>
      <c r="BI360" s="227">
        <f>IF(N360="nulová",J360,0)</f>
        <v>0</v>
      </c>
      <c r="BJ360" s="20" t="s">
        <v>82</v>
      </c>
      <c r="BK360" s="227">
        <f>ROUND(I360*H360,2)</f>
        <v>0</v>
      </c>
      <c r="BL360" s="20" t="s">
        <v>774</v>
      </c>
      <c r="BM360" s="226" t="s">
        <v>1513</v>
      </c>
    </row>
    <row r="361" s="2" customFormat="1">
      <c r="A361" s="41"/>
      <c r="B361" s="42"/>
      <c r="C361" s="43"/>
      <c r="D361" s="228" t="s">
        <v>164</v>
      </c>
      <c r="E361" s="43"/>
      <c r="F361" s="229" t="s">
        <v>1512</v>
      </c>
      <c r="G361" s="43"/>
      <c r="H361" s="43"/>
      <c r="I361" s="230"/>
      <c r="J361" s="43"/>
      <c r="K361" s="43"/>
      <c r="L361" s="47"/>
      <c r="M361" s="231"/>
      <c r="N361" s="232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20" t="s">
        <v>164</v>
      </c>
      <c r="AU361" s="20" t="s">
        <v>84</v>
      </c>
    </row>
    <row r="362" s="2" customFormat="1">
      <c r="A362" s="41"/>
      <c r="B362" s="42"/>
      <c r="C362" s="43"/>
      <c r="D362" s="233" t="s">
        <v>166</v>
      </c>
      <c r="E362" s="43"/>
      <c r="F362" s="234" t="s">
        <v>1514</v>
      </c>
      <c r="G362" s="43"/>
      <c r="H362" s="43"/>
      <c r="I362" s="230"/>
      <c r="J362" s="43"/>
      <c r="K362" s="43"/>
      <c r="L362" s="47"/>
      <c r="M362" s="231"/>
      <c r="N362" s="232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166</v>
      </c>
      <c r="AU362" s="20" t="s">
        <v>84</v>
      </c>
    </row>
    <row r="363" s="2" customFormat="1" ht="16.5" customHeight="1">
      <c r="A363" s="41"/>
      <c r="B363" s="42"/>
      <c r="C363" s="215" t="s">
        <v>527</v>
      </c>
      <c r="D363" s="215" t="s">
        <v>156</v>
      </c>
      <c r="E363" s="216" t="s">
        <v>1515</v>
      </c>
      <c r="F363" s="217" t="s">
        <v>1516</v>
      </c>
      <c r="G363" s="218" t="s">
        <v>773</v>
      </c>
      <c r="H363" s="219">
        <v>1</v>
      </c>
      <c r="I363" s="220"/>
      <c r="J363" s="221">
        <f>ROUND(I363*H363,2)</f>
        <v>0</v>
      </c>
      <c r="K363" s="217" t="s">
        <v>160</v>
      </c>
      <c r="L363" s="47"/>
      <c r="M363" s="222" t="s">
        <v>19</v>
      </c>
      <c r="N363" s="223" t="s">
        <v>46</v>
      </c>
      <c r="O363" s="87"/>
      <c r="P363" s="224">
        <f>O363*H363</f>
        <v>0</v>
      </c>
      <c r="Q363" s="224">
        <v>0</v>
      </c>
      <c r="R363" s="224">
        <f>Q363*H363</f>
        <v>0</v>
      </c>
      <c r="S363" s="224">
        <v>0</v>
      </c>
      <c r="T363" s="225">
        <f>S363*H363</f>
        <v>0</v>
      </c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R363" s="226" t="s">
        <v>774</v>
      </c>
      <c r="AT363" s="226" t="s">
        <v>156</v>
      </c>
      <c r="AU363" s="226" t="s">
        <v>84</v>
      </c>
      <c r="AY363" s="20" t="s">
        <v>152</v>
      </c>
      <c r="BE363" s="227">
        <f>IF(N363="základní",J363,0)</f>
        <v>0</v>
      </c>
      <c r="BF363" s="227">
        <f>IF(N363="snížená",J363,0)</f>
        <v>0</v>
      </c>
      <c r="BG363" s="227">
        <f>IF(N363="zákl. přenesená",J363,0)</f>
        <v>0</v>
      </c>
      <c r="BH363" s="227">
        <f>IF(N363="sníž. přenesená",J363,0)</f>
        <v>0</v>
      </c>
      <c r="BI363" s="227">
        <f>IF(N363="nulová",J363,0)</f>
        <v>0</v>
      </c>
      <c r="BJ363" s="20" t="s">
        <v>82</v>
      </c>
      <c r="BK363" s="227">
        <f>ROUND(I363*H363,2)</f>
        <v>0</v>
      </c>
      <c r="BL363" s="20" t="s">
        <v>774</v>
      </c>
      <c r="BM363" s="226" t="s">
        <v>1517</v>
      </c>
    </row>
    <row r="364" s="2" customFormat="1">
      <c r="A364" s="41"/>
      <c r="B364" s="42"/>
      <c r="C364" s="43"/>
      <c r="D364" s="228" t="s">
        <v>164</v>
      </c>
      <c r="E364" s="43"/>
      <c r="F364" s="229" t="s">
        <v>1516</v>
      </c>
      <c r="G364" s="43"/>
      <c r="H364" s="43"/>
      <c r="I364" s="230"/>
      <c r="J364" s="43"/>
      <c r="K364" s="43"/>
      <c r="L364" s="47"/>
      <c r="M364" s="231"/>
      <c r="N364" s="232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164</v>
      </c>
      <c r="AU364" s="20" t="s">
        <v>84</v>
      </c>
    </row>
    <row r="365" s="2" customFormat="1">
      <c r="A365" s="41"/>
      <c r="B365" s="42"/>
      <c r="C365" s="43"/>
      <c r="D365" s="233" t="s">
        <v>166</v>
      </c>
      <c r="E365" s="43"/>
      <c r="F365" s="234" t="s">
        <v>1518</v>
      </c>
      <c r="G365" s="43"/>
      <c r="H365" s="43"/>
      <c r="I365" s="230"/>
      <c r="J365" s="43"/>
      <c r="K365" s="43"/>
      <c r="L365" s="47"/>
      <c r="M365" s="231"/>
      <c r="N365" s="232"/>
      <c r="O365" s="87"/>
      <c r="P365" s="87"/>
      <c r="Q365" s="87"/>
      <c r="R365" s="87"/>
      <c r="S365" s="87"/>
      <c r="T365" s="88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T365" s="20" t="s">
        <v>166</v>
      </c>
      <c r="AU365" s="20" t="s">
        <v>84</v>
      </c>
    </row>
    <row r="366" s="2" customFormat="1" ht="16.5" customHeight="1">
      <c r="A366" s="41"/>
      <c r="B366" s="42"/>
      <c r="C366" s="215" t="s">
        <v>478</v>
      </c>
      <c r="D366" s="215" t="s">
        <v>156</v>
      </c>
      <c r="E366" s="216" t="s">
        <v>1519</v>
      </c>
      <c r="F366" s="217" t="s">
        <v>1520</v>
      </c>
      <c r="G366" s="218" t="s">
        <v>773</v>
      </c>
      <c r="H366" s="219">
        <v>1</v>
      </c>
      <c r="I366" s="220"/>
      <c r="J366" s="221">
        <f>ROUND(I366*H366,2)</f>
        <v>0</v>
      </c>
      <c r="K366" s="217" t="s">
        <v>160</v>
      </c>
      <c r="L366" s="47"/>
      <c r="M366" s="222" t="s">
        <v>19</v>
      </c>
      <c r="N366" s="223" t="s">
        <v>46</v>
      </c>
      <c r="O366" s="87"/>
      <c r="P366" s="224">
        <f>O366*H366</f>
        <v>0</v>
      </c>
      <c r="Q366" s="224">
        <v>0</v>
      </c>
      <c r="R366" s="224">
        <f>Q366*H366</f>
        <v>0</v>
      </c>
      <c r="S366" s="224">
        <v>0</v>
      </c>
      <c r="T366" s="225">
        <f>S366*H366</f>
        <v>0</v>
      </c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R366" s="226" t="s">
        <v>774</v>
      </c>
      <c r="AT366" s="226" t="s">
        <v>156</v>
      </c>
      <c r="AU366" s="226" t="s">
        <v>84</v>
      </c>
      <c r="AY366" s="20" t="s">
        <v>152</v>
      </c>
      <c r="BE366" s="227">
        <f>IF(N366="základní",J366,0)</f>
        <v>0</v>
      </c>
      <c r="BF366" s="227">
        <f>IF(N366="snížená",J366,0)</f>
        <v>0</v>
      </c>
      <c r="BG366" s="227">
        <f>IF(N366="zákl. přenesená",J366,0)</f>
        <v>0</v>
      </c>
      <c r="BH366" s="227">
        <f>IF(N366="sníž. přenesená",J366,0)</f>
        <v>0</v>
      </c>
      <c r="BI366" s="227">
        <f>IF(N366="nulová",J366,0)</f>
        <v>0</v>
      </c>
      <c r="BJ366" s="20" t="s">
        <v>82</v>
      </c>
      <c r="BK366" s="227">
        <f>ROUND(I366*H366,2)</f>
        <v>0</v>
      </c>
      <c r="BL366" s="20" t="s">
        <v>774</v>
      </c>
      <c r="BM366" s="226" t="s">
        <v>1521</v>
      </c>
    </row>
    <row r="367" s="2" customFormat="1">
      <c r="A367" s="41"/>
      <c r="B367" s="42"/>
      <c r="C367" s="43"/>
      <c r="D367" s="228" t="s">
        <v>164</v>
      </c>
      <c r="E367" s="43"/>
      <c r="F367" s="229" t="s">
        <v>1520</v>
      </c>
      <c r="G367" s="43"/>
      <c r="H367" s="43"/>
      <c r="I367" s="230"/>
      <c r="J367" s="43"/>
      <c r="K367" s="43"/>
      <c r="L367" s="47"/>
      <c r="M367" s="231"/>
      <c r="N367" s="232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164</v>
      </c>
      <c r="AU367" s="20" t="s">
        <v>84</v>
      </c>
    </row>
    <row r="368" s="2" customFormat="1">
      <c r="A368" s="41"/>
      <c r="B368" s="42"/>
      <c r="C368" s="43"/>
      <c r="D368" s="233" t="s">
        <v>166</v>
      </c>
      <c r="E368" s="43"/>
      <c r="F368" s="234" t="s">
        <v>1522</v>
      </c>
      <c r="G368" s="43"/>
      <c r="H368" s="43"/>
      <c r="I368" s="230"/>
      <c r="J368" s="43"/>
      <c r="K368" s="43"/>
      <c r="L368" s="47"/>
      <c r="M368" s="231"/>
      <c r="N368" s="232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166</v>
      </c>
      <c r="AU368" s="20" t="s">
        <v>84</v>
      </c>
    </row>
    <row r="369" s="2" customFormat="1" ht="16.5" customHeight="1">
      <c r="A369" s="41"/>
      <c r="B369" s="42"/>
      <c r="C369" s="215" t="s">
        <v>532</v>
      </c>
      <c r="D369" s="215" t="s">
        <v>156</v>
      </c>
      <c r="E369" s="216" t="s">
        <v>786</v>
      </c>
      <c r="F369" s="217" t="s">
        <v>787</v>
      </c>
      <c r="G369" s="218" t="s">
        <v>773</v>
      </c>
      <c r="H369" s="219">
        <v>1</v>
      </c>
      <c r="I369" s="220"/>
      <c r="J369" s="221">
        <f>ROUND(I369*H369,2)</f>
        <v>0</v>
      </c>
      <c r="K369" s="217" t="s">
        <v>160</v>
      </c>
      <c r="L369" s="47"/>
      <c r="M369" s="222" t="s">
        <v>19</v>
      </c>
      <c r="N369" s="223" t="s">
        <v>46</v>
      </c>
      <c r="O369" s="87"/>
      <c r="P369" s="224">
        <f>O369*H369</f>
        <v>0</v>
      </c>
      <c r="Q369" s="224">
        <v>0</v>
      </c>
      <c r="R369" s="224">
        <f>Q369*H369</f>
        <v>0</v>
      </c>
      <c r="S369" s="224">
        <v>0</v>
      </c>
      <c r="T369" s="225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26" t="s">
        <v>774</v>
      </c>
      <c r="AT369" s="226" t="s">
        <v>156</v>
      </c>
      <c r="AU369" s="226" t="s">
        <v>84</v>
      </c>
      <c r="AY369" s="20" t="s">
        <v>152</v>
      </c>
      <c r="BE369" s="227">
        <f>IF(N369="základní",J369,0)</f>
        <v>0</v>
      </c>
      <c r="BF369" s="227">
        <f>IF(N369="snížená",J369,0)</f>
        <v>0</v>
      </c>
      <c r="BG369" s="227">
        <f>IF(N369="zákl. přenesená",J369,0)</f>
        <v>0</v>
      </c>
      <c r="BH369" s="227">
        <f>IF(N369="sníž. přenesená",J369,0)</f>
        <v>0</v>
      </c>
      <c r="BI369" s="227">
        <f>IF(N369="nulová",J369,0)</f>
        <v>0</v>
      </c>
      <c r="BJ369" s="20" t="s">
        <v>82</v>
      </c>
      <c r="BK369" s="227">
        <f>ROUND(I369*H369,2)</f>
        <v>0</v>
      </c>
      <c r="BL369" s="20" t="s">
        <v>774</v>
      </c>
      <c r="BM369" s="226" t="s">
        <v>1523</v>
      </c>
    </row>
    <row r="370" s="2" customFormat="1">
      <c r="A370" s="41"/>
      <c r="B370" s="42"/>
      <c r="C370" s="43"/>
      <c r="D370" s="228" t="s">
        <v>164</v>
      </c>
      <c r="E370" s="43"/>
      <c r="F370" s="229" t="s">
        <v>787</v>
      </c>
      <c r="G370" s="43"/>
      <c r="H370" s="43"/>
      <c r="I370" s="230"/>
      <c r="J370" s="43"/>
      <c r="K370" s="43"/>
      <c r="L370" s="47"/>
      <c r="M370" s="231"/>
      <c r="N370" s="232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164</v>
      </c>
      <c r="AU370" s="20" t="s">
        <v>84</v>
      </c>
    </row>
    <row r="371" s="2" customFormat="1">
      <c r="A371" s="41"/>
      <c r="B371" s="42"/>
      <c r="C371" s="43"/>
      <c r="D371" s="233" t="s">
        <v>166</v>
      </c>
      <c r="E371" s="43"/>
      <c r="F371" s="234" t="s">
        <v>789</v>
      </c>
      <c r="G371" s="43"/>
      <c r="H371" s="43"/>
      <c r="I371" s="230"/>
      <c r="J371" s="43"/>
      <c r="K371" s="43"/>
      <c r="L371" s="47"/>
      <c r="M371" s="231"/>
      <c r="N371" s="232"/>
      <c r="O371" s="87"/>
      <c r="P371" s="87"/>
      <c r="Q371" s="87"/>
      <c r="R371" s="87"/>
      <c r="S371" s="87"/>
      <c r="T371" s="88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T371" s="20" t="s">
        <v>166</v>
      </c>
      <c r="AU371" s="20" t="s">
        <v>84</v>
      </c>
    </row>
    <row r="372" s="12" customFormat="1" ht="22.8" customHeight="1">
      <c r="A372" s="12"/>
      <c r="B372" s="199"/>
      <c r="C372" s="200"/>
      <c r="D372" s="201" t="s">
        <v>74</v>
      </c>
      <c r="E372" s="213" t="s">
        <v>795</v>
      </c>
      <c r="F372" s="213" t="s">
        <v>796</v>
      </c>
      <c r="G372" s="200"/>
      <c r="H372" s="200"/>
      <c r="I372" s="203"/>
      <c r="J372" s="214">
        <f>BK372</f>
        <v>0</v>
      </c>
      <c r="K372" s="200"/>
      <c r="L372" s="205"/>
      <c r="M372" s="206"/>
      <c r="N372" s="207"/>
      <c r="O372" s="207"/>
      <c r="P372" s="208">
        <f>SUM(P373:P375)</f>
        <v>0</v>
      </c>
      <c r="Q372" s="207"/>
      <c r="R372" s="208">
        <f>SUM(R373:R375)</f>
        <v>0</v>
      </c>
      <c r="S372" s="207"/>
      <c r="T372" s="209">
        <f>SUM(T373:T375)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10" t="s">
        <v>187</v>
      </c>
      <c r="AT372" s="211" t="s">
        <v>74</v>
      </c>
      <c r="AU372" s="211" t="s">
        <v>82</v>
      </c>
      <c r="AY372" s="210" t="s">
        <v>152</v>
      </c>
      <c r="BK372" s="212">
        <f>SUM(BK373:BK375)</f>
        <v>0</v>
      </c>
    </row>
    <row r="373" s="2" customFormat="1" ht="16.5" customHeight="1">
      <c r="A373" s="41"/>
      <c r="B373" s="42"/>
      <c r="C373" s="215" t="s">
        <v>547</v>
      </c>
      <c r="D373" s="215" t="s">
        <v>156</v>
      </c>
      <c r="E373" s="216" t="s">
        <v>798</v>
      </c>
      <c r="F373" s="217" t="s">
        <v>796</v>
      </c>
      <c r="G373" s="218" t="s">
        <v>773</v>
      </c>
      <c r="H373" s="219">
        <v>1</v>
      </c>
      <c r="I373" s="220"/>
      <c r="J373" s="221">
        <f>ROUND(I373*H373,2)</f>
        <v>0</v>
      </c>
      <c r="K373" s="217" t="s">
        <v>160</v>
      </c>
      <c r="L373" s="47"/>
      <c r="M373" s="222" t="s">
        <v>19</v>
      </c>
      <c r="N373" s="223" t="s">
        <v>46</v>
      </c>
      <c r="O373" s="87"/>
      <c r="P373" s="224">
        <f>O373*H373</f>
        <v>0</v>
      </c>
      <c r="Q373" s="224">
        <v>0</v>
      </c>
      <c r="R373" s="224">
        <f>Q373*H373</f>
        <v>0</v>
      </c>
      <c r="S373" s="224">
        <v>0</v>
      </c>
      <c r="T373" s="225">
        <f>S373*H373</f>
        <v>0</v>
      </c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R373" s="226" t="s">
        <v>774</v>
      </c>
      <c r="AT373" s="226" t="s">
        <v>156</v>
      </c>
      <c r="AU373" s="226" t="s">
        <v>84</v>
      </c>
      <c r="AY373" s="20" t="s">
        <v>152</v>
      </c>
      <c r="BE373" s="227">
        <f>IF(N373="základní",J373,0)</f>
        <v>0</v>
      </c>
      <c r="BF373" s="227">
        <f>IF(N373="snížená",J373,0)</f>
        <v>0</v>
      </c>
      <c r="BG373" s="227">
        <f>IF(N373="zákl. přenesená",J373,0)</f>
        <v>0</v>
      </c>
      <c r="BH373" s="227">
        <f>IF(N373="sníž. přenesená",J373,0)</f>
        <v>0</v>
      </c>
      <c r="BI373" s="227">
        <f>IF(N373="nulová",J373,0)</f>
        <v>0</v>
      </c>
      <c r="BJ373" s="20" t="s">
        <v>82</v>
      </c>
      <c r="BK373" s="227">
        <f>ROUND(I373*H373,2)</f>
        <v>0</v>
      </c>
      <c r="BL373" s="20" t="s">
        <v>774</v>
      </c>
      <c r="BM373" s="226" t="s">
        <v>1524</v>
      </c>
    </row>
    <row r="374" s="2" customFormat="1">
      <c r="A374" s="41"/>
      <c r="B374" s="42"/>
      <c r="C374" s="43"/>
      <c r="D374" s="228" t="s">
        <v>164</v>
      </c>
      <c r="E374" s="43"/>
      <c r="F374" s="229" t="s">
        <v>796</v>
      </c>
      <c r="G374" s="43"/>
      <c r="H374" s="43"/>
      <c r="I374" s="230"/>
      <c r="J374" s="43"/>
      <c r="K374" s="43"/>
      <c r="L374" s="47"/>
      <c r="M374" s="231"/>
      <c r="N374" s="232"/>
      <c r="O374" s="87"/>
      <c r="P374" s="87"/>
      <c r="Q374" s="87"/>
      <c r="R374" s="87"/>
      <c r="S374" s="87"/>
      <c r="T374" s="88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T374" s="20" t="s">
        <v>164</v>
      </c>
      <c r="AU374" s="20" t="s">
        <v>84</v>
      </c>
    </row>
    <row r="375" s="2" customFormat="1">
      <c r="A375" s="41"/>
      <c r="B375" s="42"/>
      <c r="C375" s="43"/>
      <c r="D375" s="233" t="s">
        <v>166</v>
      </c>
      <c r="E375" s="43"/>
      <c r="F375" s="234" t="s">
        <v>800</v>
      </c>
      <c r="G375" s="43"/>
      <c r="H375" s="43"/>
      <c r="I375" s="230"/>
      <c r="J375" s="43"/>
      <c r="K375" s="43"/>
      <c r="L375" s="47"/>
      <c r="M375" s="231"/>
      <c r="N375" s="232"/>
      <c r="O375" s="87"/>
      <c r="P375" s="87"/>
      <c r="Q375" s="87"/>
      <c r="R375" s="87"/>
      <c r="S375" s="87"/>
      <c r="T375" s="88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T375" s="20" t="s">
        <v>166</v>
      </c>
      <c r="AU375" s="20" t="s">
        <v>84</v>
      </c>
    </row>
    <row r="376" s="12" customFormat="1" ht="22.8" customHeight="1">
      <c r="A376" s="12"/>
      <c r="B376" s="199"/>
      <c r="C376" s="200"/>
      <c r="D376" s="201" t="s">
        <v>74</v>
      </c>
      <c r="E376" s="213" t="s">
        <v>816</v>
      </c>
      <c r="F376" s="213" t="s">
        <v>817</v>
      </c>
      <c r="G376" s="200"/>
      <c r="H376" s="200"/>
      <c r="I376" s="203"/>
      <c r="J376" s="214">
        <f>BK376</f>
        <v>0</v>
      </c>
      <c r="K376" s="200"/>
      <c r="L376" s="205"/>
      <c r="M376" s="206"/>
      <c r="N376" s="207"/>
      <c r="O376" s="207"/>
      <c r="P376" s="208">
        <f>SUM(P377:P379)</f>
        <v>0</v>
      </c>
      <c r="Q376" s="207"/>
      <c r="R376" s="208">
        <f>SUM(R377:R379)</f>
        <v>0</v>
      </c>
      <c r="S376" s="207"/>
      <c r="T376" s="209">
        <f>SUM(T377:T379)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0" t="s">
        <v>187</v>
      </c>
      <c r="AT376" s="211" t="s">
        <v>74</v>
      </c>
      <c r="AU376" s="211" t="s">
        <v>82</v>
      </c>
      <c r="AY376" s="210" t="s">
        <v>152</v>
      </c>
      <c r="BK376" s="212">
        <f>SUM(BK377:BK379)</f>
        <v>0</v>
      </c>
    </row>
    <row r="377" s="2" customFormat="1" ht="21.75" customHeight="1">
      <c r="A377" s="41"/>
      <c r="B377" s="42"/>
      <c r="C377" s="215" t="s">
        <v>545</v>
      </c>
      <c r="D377" s="215" t="s">
        <v>156</v>
      </c>
      <c r="E377" s="216" t="s">
        <v>1525</v>
      </c>
      <c r="F377" s="217" t="s">
        <v>1526</v>
      </c>
      <c r="G377" s="218" t="s">
        <v>773</v>
      </c>
      <c r="H377" s="219">
        <v>1</v>
      </c>
      <c r="I377" s="220"/>
      <c r="J377" s="221">
        <f>ROUND(I377*H377,2)</f>
        <v>0</v>
      </c>
      <c r="K377" s="217" t="s">
        <v>160</v>
      </c>
      <c r="L377" s="47"/>
      <c r="M377" s="222" t="s">
        <v>19</v>
      </c>
      <c r="N377" s="223" t="s">
        <v>46</v>
      </c>
      <c r="O377" s="87"/>
      <c r="P377" s="224">
        <f>O377*H377</f>
        <v>0</v>
      </c>
      <c r="Q377" s="224">
        <v>0</v>
      </c>
      <c r="R377" s="224">
        <f>Q377*H377</f>
        <v>0</v>
      </c>
      <c r="S377" s="224">
        <v>0</v>
      </c>
      <c r="T377" s="225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26" t="s">
        <v>774</v>
      </c>
      <c r="AT377" s="226" t="s">
        <v>156</v>
      </c>
      <c r="AU377" s="226" t="s">
        <v>84</v>
      </c>
      <c r="AY377" s="20" t="s">
        <v>152</v>
      </c>
      <c r="BE377" s="227">
        <f>IF(N377="základní",J377,0)</f>
        <v>0</v>
      </c>
      <c r="BF377" s="227">
        <f>IF(N377="snížená",J377,0)</f>
        <v>0</v>
      </c>
      <c r="BG377" s="227">
        <f>IF(N377="zákl. přenesená",J377,0)</f>
        <v>0</v>
      </c>
      <c r="BH377" s="227">
        <f>IF(N377="sníž. přenesená",J377,0)</f>
        <v>0</v>
      </c>
      <c r="BI377" s="227">
        <f>IF(N377="nulová",J377,0)</f>
        <v>0</v>
      </c>
      <c r="BJ377" s="20" t="s">
        <v>82</v>
      </c>
      <c r="BK377" s="227">
        <f>ROUND(I377*H377,2)</f>
        <v>0</v>
      </c>
      <c r="BL377" s="20" t="s">
        <v>774</v>
      </c>
      <c r="BM377" s="226" t="s">
        <v>1527</v>
      </c>
    </row>
    <row r="378" s="2" customFormat="1">
      <c r="A378" s="41"/>
      <c r="B378" s="42"/>
      <c r="C378" s="43"/>
      <c r="D378" s="228" t="s">
        <v>164</v>
      </c>
      <c r="E378" s="43"/>
      <c r="F378" s="229" t="s">
        <v>1526</v>
      </c>
      <c r="G378" s="43"/>
      <c r="H378" s="43"/>
      <c r="I378" s="230"/>
      <c r="J378" s="43"/>
      <c r="K378" s="43"/>
      <c r="L378" s="47"/>
      <c r="M378" s="231"/>
      <c r="N378" s="232"/>
      <c r="O378" s="87"/>
      <c r="P378" s="87"/>
      <c r="Q378" s="87"/>
      <c r="R378" s="87"/>
      <c r="S378" s="87"/>
      <c r="T378" s="88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T378" s="20" t="s">
        <v>164</v>
      </c>
      <c r="AU378" s="20" t="s">
        <v>84</v>
      </c>
    </row>
    <row r="379" s="2" customFormat="1">
      <c r="A379" s="41"/>
      <c r="B379" s="42"/>
      <c r="C379" s="43"/>
      <c r="D379" s="233" t="s">
        <v>166</v>
      </c>
      <c r="E379" s="43"/>
      <c r="F379" s="234" t="s">
        <v>1528</v>
      </c>
      <c r="G379" s="43"/>
      <c r="H379" s="43"/>
      <c r="I379" s="230"/>
      <c r="J379" s="43"/>
      <c r="K379" s="43"/>
      <c r="L379" s="47"/>
      <c r="M379" s="289"/>
      <c r="N379" s="290"/>
      <c r="O379" s="291"/>
      <c r="P379" s="291"/>
      <c r="Q379" s="291"/>
      <c r="R379" s="291"/>
      <c r="S379" s="291"/>
      <c r="T379" s="292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166</v>
      </c>
      <c r="AU379" s="20" t="s">
        <v>84</v>
      </c>
    </row>
    <row r="380" s="2" customFormat="1" ht="6.96" customHeight="1">
      <c r="A380" s="41"/>
      <c r="B380" s="62"/>
      <c r="C380" s="63"/>
      <c r="D380" s="63"/>
      <c r="E380" s="63"/>
      <c r="F380" s="63"/>
      <c r="G380" s="63"/>
      <c r="H380" s="63"/>
      <c r="I380" s="63"/>
      <c r="J380" s="63"/>
      <c r="K380" s="63"/>
      <c r="L380" s="47"/>
      <c r="M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</row>
  </sheetData>
  <sheetProtection sheet="1" autoFilter="0" formatColumns="0" formatRows="0" objects="1" scenarios="1" spinCount="100000" saltValue="wqXnEtQuA63DKG28EGe+4LURqs3MUSm1prCmMOQFSszNiD2f/3QLC6Y9xH2KuTgVnE5/ZE8xrR1mVrDdB+HsHQ==" hashValue="dGnhgAF38cZ6cqQS4CS4rMRLAMGgl+qb1bm6QL9aOcQgXCPcFVnU1H4EnGVbm6GSh/tmFTNO+Fjut0RwvEhunQ==" algorithmName="SHA-512" password="C71F"/>
  <autoFilter ref="C91:K37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7" r:id="rId1" display="https://podminky.urs.cz/item/CS_URS_2024_01/210050901"/>
    <hyperlink ref="F105" r:id="rId2" display="https://podminky.urs.cz/item/CS_URS_2024_01/210050903"/>
    <hyperlink ref="F113" r:id="rId3" display="https://podminky.urs.cz/item/CS_URS_2024_01/210050905"/>
    <hyperlink ref="F119" r:id="rId4" display="https://podminky.urs.cz/item/CS_URS_2024_01/210050907"/>
    <hyperlink ref="F125" r:id="rId5" display="https://podminky.urs.cz/item/CS_URS_2024_01/210100251"/>
    <hyperlink ref="F133" r:id="rId6" display="https://podminky.urs.cz/item/CS_URS_2024_01/210203901"/>
    <hyperlink ref="F141" r:id="rId7" display="https://podminky.urs.cz/item/CS_URS_2024_01/210204011"/>
    <hyperlink ref="F149" r:id="rId8" display="https://podminky.urs.cz/item/CS_URS_2024_01/210204100"/>
    <hyperlink ref="F157" r:id="rId9" display="https://podminky.urs.cz/item/CS_URS_2024_01/210204202"/>
    <hyperlink ref="F165" r:id="rId10" display="https://podminky.urs.cz/item/CS_URS_2024_01/210204222"/>
    <hyperlink ref="F173" r:id="rId11" display="https://podminky.urs.cz/item/CS_URS_2024_01/210220020"/>
    <hyperlink ref="F181" r:id="rId12" display="https://podminky.urs.cz/item/CS_URS_2024_01/210220111"/>
    <hyperlink ref="F189" r:id="rId13" display="https://podminky.urs.cz/item/CS_URS_2024_01/210220302"/>
    <hyperlink ref="F198" r:id="rId14" display="https://podminky.urs.cz/item/CS_URS_2024_01/210220302"/>
    <hyperlink ref="F206" r:id="rId15" display="https://podminky.urs.cz/item/CS_URS_2024_01/210220304"/>
    <hyperlink ref="F214" r:id="rId16" display="https://podminky.urs.cz/item/CS_URS_2024_01/210280002"/>
    <hyperlink ref="F217" r:id="rId17" display="https://podminky.urs.cz/item/CS_URS_2024_01/210812011"/>
    <hyperlink ref="F226" r:id="rId18" display="https://podminky.urs.cz/item/CS_URS_2024_01/210812033"/>
    <hyperlink ref="F240" r:id="rId19" display="https://podminky.urs.cz/item/CS_URS_2024_01/460161172"/>
    <hyperlink ref="F247" r:id="rId20" display="https://podminky.urs.cz/item/CS_URS_2024_01/460341113"/>
    <hyperlink ref="F254" r:id="rId21" display="https://podminky.urs.cz/item/CS_URS_2024_01/460341121"/>
    <hyperlink ref="F259" r:id="rId22" display="https://podminky.urs.cz/item/CS_URS_2024_01/460361121"/>
    <hyperlink ref="F267" r:id="rId23" display="https://podminky.urs.cz/item/CS_URS_2024_01/460371121"/>
    <hyperlink ref="F274" r:id="rId24" display="https://podminky.urs.cz/item/CS_URS_2024_01/460391111"/>
    <hyperlink ref="F283" r:id="rId25" display="https://podminky.urs.cz/item/CS_URS_2024_01/460431162"/>
    <hyperlink ref="F290" r:id="rId26" display="https://podminky.urs.cz/item/CS_URS_2024_01/460481111"/>
    <hyperlink ref="F297" r:id="rId27" display="https://podminky.urs.cz/item/CS_URS_2024_01/460581131"/>
    <hyperlink ref="F304" r:id="rId28" display="https://podminky.urs.cz/item/CS_URS_2024_01/460611112"/>
    <hyperlink ref="F310" r:id="rId29" display="https://podminky.urs.cz/item/CS_URS_2024_01/460641113"/>
    <hyperlink ref="F316" r:id="rId30" display="https://podminky.urs.cz/item/CS_URS_2024_01/460641311"/>
    <hyperlink ref="F322" r:id="rId31" display="https://podminky.urs.cz/item/CS_URS_2024_01/460641411"/>
    <hyperlink ref="F328" r:id="rId32" display="https://podminky.urs.cz/item/CS_URS_2024_01/460641412"/>
    <hyperlink ref="F331" r:id="rId33" display="https://podminky.urs.cz/item/CS_URS_2024_01/460661111"/>
    <hyperlink ref="F338" r:id="rId34" display="https://podminky.urs.cz/item/CS_URS_2024_01/460671112"/>
    <hyperlink ref="F344" r:id="rId35" display="https://podminky.urs.cz/item/CS_URS_2024_01/460791213"/>
    <hyperlink ref="F362" r:id="rId36" display="https://podminky.urs.cz/item/CS_URS_2024_01/011464000"/>
    <hyperlink ref="F365" r:id="rId37" display="https://podminky.urs.cz/item/CS_URS_2024_01/012103000"/>
    <hyperlink ref="F368" r:id="rId38" display="https://podminky.urs.cz/item/CS_URS_2024_01/012303000"/>
    <hyperlink ref="F371" r:id="rId39" display="https://podminky.urs.cz/item/CS_URS_2024_01/013254000"/>
    <hyperlink ref="F375" r:id="rId40" display="https://podminky.urs.cz/item/CS_URS_2024_01/030001000"/>
    <hyperlink ref="F379" r:id="rId41" display="https://podminky.urs.cz/item/CS_URS_2024_01/045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93" customWidth="1"/>
    <col min="2" max="2" width="1.667969" style="293" customWidth="1"/>
    <col min="3" max="4" width="5" style="293" customWidth="1"/>
    <col min="5" max="5" width="11.66016" style="293" customWidth="1"/>
    <col min="6" max="6" width="9.160156" style="293" customWidth="1"/>
    <col min="7" max="7" width="5" style="293" customWidth="1"/>
    <col min="8" max="8" width="77.83203" style="293" customWidth="1"/>
    <col min="9" max="10" width="20" style="293" customWidth="1"/>
    <col min="11" max="11" width="1.667969" style="293" customWidth="1"/>
  </cols>
  <sheetData>
    <row r="1" s="1" customFormat="1" ht="37.5" customHeight="1"/>
    <row r="2" s="1" customFormat="1" ht="7.5" customHeight="1">
      <c r="B2" s="294"/>
      <c r="C2" s="295"/>
      <c r="D2" s="295"/>
      <c r="E2" s="295"/>
      <c r="F2" s="295"/>
      <c r="G2" s="295"/>
      <c r="H2" s="295"/>
      <c r="I2" s="295"/>
      <c r="J2" s="295"/>
      <c r="K2" s="296"/>
    </row>
    <row r="3" s="17" customFormat="1" ht="45" customHeight="1">
      <c r="B3" s="297"/>
      <c r="C3" s="298" t="s">
        <v>1529</v>
      </c>
      <c r="D3" s="298"/>
      <c r="E3" s="298"/>
      <c r="F3" s="298"/>
      <c r="G3" s="298"/>
      <c r="H3" s="298"/>
      <c r="I3" s="298"/>
      <c r="J3" s="298"/>
      <c r="K3" s="299"/>
    </row>
    <row r="4" s="1" customFormat="1" ht="25.5" customHeight="1">
      <c r="B4" s="300"/>
      <c r="C4" s="301" t="s">
        <v>1530</v>
      </c>
      <c r="D4" s="301"/>
      <c r="E4" s="301"/>
      <c r="F4" s="301"/>
      <c r="G4" s="301"/>
      <c r="H4" s="301"/>
      <c r="I4" s="301"/>
      <c r="J4" s="301"/>
      <c r="K4" s="302"/>
    </row>
    <row r="5" s="1" customFormat="1" ht="5.25" customHeight="1">
      <c r="B5" s="300"/>
      <c r="C5" s="303"/>
      <c r="D5" s="303"/>
      <c r="E5" s="303"/>
      <c r="F5" s="303"/>
      <c r="G5" s="303"/>
      <c r="H5" s="303"/>
      <c r="I5" s="303"/>
      <c r="J5" s="303"/>
      <c r="K5" s="302"/>
    </row>
    <row r="6" s="1" customFormat="1" ht="15" customHeight="1">
      <c r="B6" s="300"/>
      <c r="C6" s="304" t="s">
        <v>1531</v>
      </c>
      <c r="D6" s="304"/>
      <c r="E6" s="304"/>
      <c r="F6" s="304"/>
      <c r="G6" s="304"/>
      <c r="H6" s="304"/>
      <c r="I6" s="304"/>
      <c r="J6" s="304"/>
      <c r="K6" s="302"/>
    </row>
    <row r="7" s="1" customFormat="1" ht="15" customHeight="1">
      <c r="B7" s="305"/>
      <c r="C7" s="304" t="s">
        <v>1532</v>
      </c>
      <c r="D7" s="304"/>
      <c r="E7" s="304"/>
      <c r="F7" s="304"/>
      <c r="G7" s="304"/>
      <c r="H7" s="304"/>
      <c r="I7" s="304"/>
      <c r="J7" s="304"/>
      <c r="K7" s="302"/>
    </row>
    <row r="8" s="1" customFormat="1" ht="12.75" customHeight="1">
      <c r="B8" s="305"/>
      <c r="C8" s="304"/>
      <c r="D8" s="304"/>
      <c r="E8" s="304"/>
      <c r="F8" s="304"/>
      <c r="G8" s="304"/>
      <c r="H8" s="304"/>
      <c r="I8" s="304"/>
      <c r="J8" s="304"/>
      <c r="K8" s="302"/>
    </row>
    <row r="9" s="1" customFormat="1" ht="15" customHeight="1">
      <c r="B9" s="305"/>
      <c r="C9" s="304" t="s">
        <v>1533</v>
      </c>
      <c r="D9" s="304"/>
      <c r="E9" s="304"/>
      <c r="F9" s="304"/>
      <c r="G9" s="304"/>
      <c r="H9" s="304"/>
      <c r="I9" s="304"/>
      <c r="J9" s="304"/>
      <c r="K9" s="302"/>
    </row>
    <row r="10" s="1" customFormat="1" ht="15" customHeight="1">
      <c r="B10" s="305"/>
      <c r="C10" s="304"/>
      <c r="D10" s="304" t="s">
        <v>1534</v>
      </c>
      <c r="E10" s="304"/>
      <c r="F10" s="304"/>
      <c r="G10" s="304"/>
      <c r="H10" s="304"/>
      <c r="I10" s="304"/>
      <c r="J10" s="304"/>
      <c r="K10" s="302"/>
    </row>
    <row r="11" s="1" customFormat="1" ht="15" customHeight="1">
      <c r="B11" s="305"/>
      <c r="C11" s="306"/>
      <c r="D11" s="304" t="s">
        <v>1535</v>
      </c>
      <c r="E11" s="304"/>
      <c r="F11" s="304"/>
      <c r="G11" s="304"/>
      <c r="H11" s="304"/>
      <c r="I11" s="304"/>
      <c r="J11" s="304"/>
      <c r="K11" s="302"/>
    </row>
    <row r="12" s="1" customFormat="1" ht="15" customHeight="1">
      <c r="B12" s="305"/>
      <c r="C12" s="306"/>
      <c r="D12" s="304"/>
      <c r="E12" s="304"/>
      <c r="F12" s="304"/>
      <c r="G12" s="304"/>
      <c r="H12" s="304"/>
      <c r="I12" s="304"/>
      <c r="J12" s="304"/>
      <c r="K12" s="302"/>
    </row>
    <row r="13" s="1" customFormat="1" ht="15" customHeight="1">
      <c r="B13" s="305"/>
      <c r="C13" s="306"/>
      <c r="D13" s="307" t="s">
        <v>1536</v>
      </c>
      <c r="E13" s="304"/>
      <c r="F13" s="304"/>
      <c r="G13" s="304"/>
      <c r="H13" s="304"/>
      <c r="I13" s="304"/>
      <c r="J13" s="304"/>
      <c r="K13" s="302"/>
    </row>
    <row r="14" s="1" customFormat="1" ht="12.75" customHeight="1">
      <c r="B14" s="305"/>
      <c r="C14" s="306"/>
      <c r="D14" s="306"/>
      <c r="E14" s="306"/>
      <c r="F14" s="306"/>
      <c r="G14" s="306"/>
      <c r="H14" s="306"/>
      <c r="I14" s="306"/>
      <c r="J14" s="306"/>
      <c r="K14" s="302"/>
    </row>
    <row r="15" s="1" customFormat="1" ht="15" customHeight="1">
      <c r="B15" s="305"/>
      <c r="C15" s="306"/>
      <c r="D15" s="304" t="s">
        <v>1537</v>
      </c>
      <c r="E15" s="304"/>
      <c r="F15" s="304"/>
      <c r="G15" s="304"/>
      <c r="H15" s="304"/>
      <c r="I15" s="304"/>
      <c r="J15" s="304"/>
      <c r="K15" s="302"/>
    </row>
    <row r="16" s="1" customFormat="1" ht="15" customHeight="1">
      <c r="B16" s="305"/>
      <c r="C16" s="306"/>
      <c r="D16" s="304" t="s">
        <v>1538</v>
      </c>
      <c r="E16" s="304"/>
      <c r="F16" s="304"/>
      <c r="G16" s="304"/>
      <c r="H16" s="304"/>
      <c r="I16" s="304"/>
      <c r="J16" s="304"/>
      <c r="K16" s="302"/>
    </row>
    <row r="17" s="1" customFormat="1" ht="15" customHeight="1">
      <c r="B17" s="305"/>
      <c r="C17" s="306"/>
      <c r="D17" s="304" t="s">
        <v>1539</v>
      </c>
      <c r="E17" s="304"/>
      <c r="F17" s="304"/>
      <c r="G17" s="304"/>
      <c r="H17" s="304"/>
      <c r="I17" s="304"/>
      <c r="J17" s="304"/>
      <c r="K17" s="302"/>
    </row>
    <row r="18" s="1" customFormat="1" ht="15" customHeight="1">
      <c r="B18" s="305"/>
      <c r="C18" s="306"/>
      <c r="D18" s="306"/>
      <c r="E18" s="308" t="s">
        <v>81</v>
      </c>
      <c r="F18" s="304" t="s">
        <v>1540</v>
      </c>
      <c r="G18" s="304"/>
      <c r="H18" s="304"/>
      <c r="I18" s="304"/>
      <c r="J18" s="304"/>
      <c r="K18" s="302"/>
    </row>
    <row r="19" s="1" customFormat="1" ht="15" customHeight="1">
      <c r="B19" s="305"/>
      <c r="C19" s="306"/>
      <c r="D19" s="306"/>
      <c r="E19" s="308" t="s">
        <v>1541</v>
      </c>
      <c r="F19" s="304" t="s">
        <v>1542</v>
      </c>
      <c r="G19" s="304"/>
      <c r="H19" s="304"/>
      <c r="I19" s="304"/>
      <c r="J19" s="304"/>
      <c r="K19" s="302"/>
    </row>
    <row r="20" s="1" customFormat="1" ht="15" customHeight="1">
      <c r="B20" s="305"/>
      <c r="C20" s="306"/>
      <c r="D20" s="306"/>
      <c r="E20" s="308" t="s">
        <v>1543</v>
      </c>
      <c r="F20" s="304" t="s">
        <v>1544</v>
      </c>
      <c r="G20" s="304"/>
      <c r="H20" s="304"/>
      <c r="I20" s="304"/>
      <c r="J20" s="304"/>
      <c r="K20" s="302"/>
    </row>
    <row r="21" s="1" customFormat="1" ht="15" customHeight="1">
      <c r="B21" s="305"/>
      <c r="C21" s="306"/>
      <c r="D21" s="306"/>
      <c r="E21" s="308" t="s">
        <v>1545</v>
      </c>
      <c r="F21" s="304" t="s">
        <v>1546</v>
      </c>
      <c r="G21" s="304"/>
      <c r="H21" s="304"/>
      <c r="I21" s="304"/>
      <c r="J21" s="304"/>
      <c r="K21" s="302"/>
    </row>
    <row r="22" s="1" customFormat="1" ht="15" customHeight="1">
      <c r="B22" s="305"/>
      <c r="C22" s="306"/>
      <c r="D22" s="306"/>
      <c r="E22" s="308" t="s">
        <v>1547</v>
      </c>
      <c r="F22" s="304" t="s">
        <v>1548</v>
      </c>
      <c r="G22" s="304"/>
      <c r="H22" s="304"/>
      <c r="I22" s="304"/>
      <c r="J22" s="304"/>
      <c r="K22" s="302"/>
    </row>
    <row r="23" s="1" customFormat="1" ht="15" customHeight="1">
      <c r="B23" s="305"/>
      <c r="C23" s="306"/>
      <c r="D23" s="306"/>
      <c r="E23" s="308" t="s">
        <v>88</v>
      </c>
      <c r="F23" s="304" t="s">
        <v>1549</v>
      </c>
      <c r="G23" s="304"/>
      <c r="H23" s="304"/>
      <c r="I23" s="304"/>
      <c r="J23" s="304"/>
      <c r="K23" s="302"/>
    </row>
    <row r="24" s="1" customFormat="1" ht="12.75" customHeight="1">
      <c r="B24" s="305"/>
      <c r="C24" s="306"/>
      <c r="D24" s="306"/>
      <c r="E24" s="306"/>
      <c r="F24" s="306"/>
      <c r="G24" s="306"/>
      <c r="H24" s="306"/>
      <c r="I24" s="306"/>
      <c r="J24" s="306"/>
      <c r="K24" s="302"/>
    </row>
    <row r="25" s="1" customFormat="1" ht="15" customHeight="1">
      <c r="B25" s="305"/>
      <c r="C25" s="304" t="s">
        <v>1550</v>
      </c>
      <c r="D25" s="304"/>
      <c r="E25" s="304"/>
      <c r="F25" s="304"/>
      <c r="G25" s="304"/>
      <c r="H25" s="304"/>
      <c r="I25" s="304"/>
      <c r="J25" s="304"/>
      <c r="K25" s="302"/>
    </row>
    <row r="26" s="1" customFormat="1" ht="15" customHeight="1">
      <c r="B26" s="305"/>
      <c r="C26" s="304" t="s">
        <v>1551</v>
      </c>
      <c r="D26" s="304"/>
      <c r="E26" s="304"/>
      <c r="F26" s="304"/>
      <c r="G26" s="304"/>
      <c r="H26" s="304"/>
      <c r="I26" s="304"/>
      <c r="J26" s="304"/>
      <c r="K26" s="302"/>
    </row>
    <row r="27" s="1" customFormat="1" ht="15" customHeight="1">
      <c r="B27" s="305"/>
      <c r="C27" s="304"/>
      <c r="D27" s="304" t="s">
        <v>1552</v>
      </c>
      <c r="E27" s="304"/>
      <c r="F27" s="304"/>
      <c r="G27" s="304"/>
      <c r="H27" s="304"/>
      <c r="I27" s="304"/>
      <c r="J27" s="304"/>
      <c r="K27" s="302"/>
    </row>
    <row r="28" s="1" customFormat="1" ht="15" customHeight="1">
      <c r="B28" s="305"/>
      <c r="C28" s="306"/>
      <c r="D28" s="304" t="s">
        <v>1553</v>
      </c>
      <c r="E28" s="304"/>
      <c r="F28" s="304"/>
      <c r="G28" s="304"/>
      <c r="H28" s="304"/>
      <c r="I28" s="304"/>
      <c r="J28" s="304"/>
      <c r="K28" s="302"/>
    </row>
    <row r="29" s="1" customFormat="1" ht="12.75" customHeight="1">
      <c r="B29" s="305"/>
      <c r="C29" s="306"/>
      <c r="D29" s="306"/>
      <c r="E29" s="306"/>
      <c r="F29" s="306"/>
      <c r="G29" s="306"/>
      <c r="H29" s="306"/>
      <c r="I29" s="306"/>
      <c r="J29" s="306"/>
      <c r="K29" s="302"/>
    </row>
    <row r="30" s="1" customFormat="1" ht="15" customHeight="1">
      <c r="B30" s="305"/>
      <c r="C30" s="306"/>
      <c r="D30" s="304" t="s">
        <v>1554</v>
      </c>
      <c r="E30" s="304"/>
      <c r="F30" s="304"/>
      <c r="G30" s="304"/>
      <c r="H30" s="304"/>
      <c r="I30" s="304"/>
      <c r="J30" s="304"/>
      <c r="K30" s="302"/>
    </row>
    <row r="31" s="1" customFormat="1" ht="15" customHeight="1">
      <c r="B31" s="305"/>
      <c r="C31" s="306"/>
      <c r="D31" s="304" t="s">
        <v>1555</v>
      </c>
      <c r="E31" s="304"/>
      <c r="F31" s="304"/>
      <c r="G31" s="304"/>
      <c r="H31" s="304"/>
      <c r="I31" s="304"/>
      <c r="J31" s="304"/>
      <c r="K31" s="302"/>
    </row>
    <row r="32" s="1" customFormat="1" ht="12.75" customHeight="1">
      <c r="B32" s="305"/>
      <c r="C32" s="306"/>
      <c r="D32" s="306"/>
      <c r="E32" s="306"/>
      <c r="F32" s="306"/>
      <c r="G32" s="306"/>
      <c r="H32" s="306"/>
      <c r="I32" s="306"/>
      <c r="J32" s="306"/>
      <c r="K32" s="302"/>
    </row>
    <row r="33" s="1" customFormat="1" ht="15" customHeight="1">
      <c r="B33" s="305"/>
      <c r="C33" s="306"/>
      <c r="D33" s="304" t="s">
        <v>1556</v>
      </c>
      <c r="E33" s="304"/>
      <c r="F33" s="304"/>
      <c r="G33" s="304"/>
      <c r="H33" s="304"/>
      <c r="I33" s="304"/>
      <c r="J33" s="304"/>
      <c r="K33" s="302"/>
    </row>
    <row r="34" s="1" customFormat="1" ht="15" customHeight="1">
      <c r="B34" s="305"/>
      <c r="C34" s="306"/>
      <c r="D34" s="304" t="s">
        <v>1557</v>
      </c>
      <c r="E34" s="304"/>
      <c r="F34" s="304"/>
      <c r="G34" s="304"/>
      <c r="H34" s="304"/>
      <c r="I34" s="304"/>
      <c r="J34" s="304"/>
      <c r="K34" s="302"/>
    </row>
    <row r="35" s="1" customFormat="1" ht="15" customHeight="1">
      <c r="B35" s="305"/>
      <c r="C35" s="306"/>
      <c r="D35" s="304" t="s">
        <v>1558</v>
      </c>
      <c r="E35" s="304"/>
      <c r="F35" s="304"/>
      <c r="G35" s="304"/>
      <c r="H35" s="304"/>
      <c r="I35" s="304"/>
      <c r="J35" s="304"/>
      <c r="K35" s="302"/>
    </row>
    <row r="36" s="1" customFormat="1" ht="15" customHeight="1">
      <c r="B36" s="305"/>
      <c r="C36" s="306"/>
      <c r="D36" s="304"/>
      <c r="E36" s="307" t="s">
        <v>138</v>
      </c>
      <c r="F36" s="304"/>
      <c r="G36" s="304" t="s">
        <v>1559</v>
      </c>
      <c r="H36" s="304"/>
      <c r="I36" s="304"/>
      <c r="J36" s="304"/>
      <c r="K36" s="302"/>
    </row>
    <row r="37" s="1" customFormat="1" ht="30.75" customHeight="1">
      <c r="B37" s="305"/>
      <c r="C37" s="306"/>
      <c r="D37" s="304"/>
      <c r="E37" s="307" t="s">
        <v>1560</v>
      </c>
      <c r="F37" s="304"/>
      <c r="G37" s="304" t="s">
        <v>1561</v>
      </c>
      <c r="H37" s="304"/>
      <c r="I37" s="304"/>
      <c r="J37" s="304"/>
      <c r="K37" s="302"/>
    </row>
    <row r="38" s="1" customFormat="1" ht="15" customHeight="1">
      <c r="B38" s="305"/>
      <c r="C38" s="306"/>
      <c r="D38" s="304"/>
      <c r="E38" s="307" t="s">
        <v>56</v>
      </c>
      <c r="F38" s="304"/>
      <c r="G38" s="304" t="s">
        <v>1562</v>
      </c>
      <c r="H38" s="304"/>
      <c r="I38" s="304"/>
      <c r="J38" s="304"/>
      <c r="K38" s="302"/>
    </row>
    <row r="39" s="1" customFormat="1" ht="15" customHeight="1">
      <c r="B39" s="305"/>
      <c r="C39" s="306"/>
      <c r="D39" s="304"/>
      <c r="E39" s="307" t="s">
        <v>57</v>
      </c>
      <c r="F39" s="304"/>
      <c r="G39" s="304" t="s">
        <v>1563</v>
      </c>
      <c r="H39" s="304"/>
      <c r="I39" s="304"/>
      <c r="J39" s="304"/>
      <c r="K39" s="302"/>
    </row>
    <row r="40" s="1" customFormat="1" ht="15" customHeight="1">
      <c r="B40" s="305"/>
      <c r="C40" s="306"/>
      <c r="D40" s="304"/>
      <c r="E40" s="307" t="s">
        <v>139</v>
      </c>
      <c r="F40" s="304"/>
      <c r="G40" s="304" t="s">
        <v>1564</v>
      </c>
      <c r="H40" s="304"/>
      <c r="I40" s="304"/>
      <c r="J40" s="304"/>
      <c r="K40" s="302"/>
    </row>
    <row r="41" s="1" customFormat="1" ht="15" customHeight="1">
      <c r="B41" s="305"/>
      <c r="C41" s="306"/>
      <c r="D41" s="304"/>
      <c r="E41" s="307" t="s">
        <v>140</v>
      </c>
      <c r="F41" s="304"/>
      <c r="G41" s="304" t="s">
        <v>1565</v>
      </c>
      <c r="H41" s="304"/>
      <c r="I41" s="304"/>
      <c r="J41" s="304"/>
      <c r="K41" s="302"/>
    </row>
    <row r="42" s="1" customFormat="1" ht="15" customHeight="1">
      <c r="B42" s="305"/>
      <c r="C42" s="306"/>
      <c r="D42" s="304"/>
      <c r="E42" s="307" t="s">
        <v>1566</v>
      </c>
      <c r="F42" s="304"/>
      <c r="G42" s="304" t="s">
        <v>1567</v>
      </c>
      <c r="H42" s="304"/>
      <c r="I42" s="304"/>
      <c r="J42" s="304"/>
      <c r="K42" s="302"/>
    </row>
    <row r="43" s="1" customFormat="1" ht="15" customHeight="1">
      <c r="B43" s="305"/>
      <c r="C43" s="306"/>
      <c r="D43" s="304"/>
      <c r="E43" s="307"/>
      <c r="F43" s="304"/>
      <c r="G43" s="304" t="s">
        <v>1568</v>
      </c>
      <c r="H43" s="304"/>
      <c r="I43" s="304"/>
      <c r="J43" s="304"/>
      <c r="K43" s="302"/>
    </row>
    <row r="44" s="1" customFormat="1" ht="15" customHeight="1">
      <c r="B44" s="305"/>
      <c r="C44" s="306"/>
      <c r="D44" s="304"/>
      <c r="E44" s="307" t="s">
        <v>1569</v>
      </c>
      <c r="F44" s="304"/>
      <c r="G44" s="304" t="s">
        <v>1570</v>
      </c>
      <c r="H44" s="304"/>
      <c r="I44" s="304"/>
      <c r="J44" s="304"/>
      <c r="K44" s="302"/>
    </row>
    <row r="45" s="1" customFormat="1" ht="15" customHeight="1">
      <c r="B45" s="305"/>
      <c r="C45" s="306"/>
      <c r="D45" s="304"/>
      <c r="E45" s="307" t="s">
        <v>142</v>
      </c>
      <c r="F45" s="304"/>
      <c r="G45" s="304" t="s">
        <v>1571</v>
      </c>
      <c r="H45" s="304"/>
      <c r="I45" s="304"/>
      <c r="J45" s="304"/>
      <c r="K45" s="302"/>
    </row>
    <row r="46" s="1" customFormat="1" ht="12.75" customHeight="1">
      <c r="B46" s="305"/>
      <c r="C46" s="306"/>
      <c r="D46" s="304"/>
      <c r="E46" s="304"/>
      <c r="F46" s="304"/>
      <c r="G46" s="304"/>
      <c r="H46" s="304"/>
      <c r="I46" s="304"/>
      <c r="J46" s="304"/>
      <c r="K46" s="302"/>
    </row>
    <row r="47" s="1" customFormat="1" ht="15" customHeight="1">
      <c r="B47" s="305"/>
      <c r="C47" s="306"/>
      <c r="D47" s="304" t="s">
        <v>1572</v>
      </c>
      <c r="E47" s="304"/>
      <c r="F47" s="304"/>
      <c r="G47" s="304"/>
      <c r="H47" s="304"/>
      <c r="I47" s="304"/>
      <c r="J47" s="304"/>
      <c r="K47" s="302"/>
    </row>
    <row r="48" s="1" customFormat="1" ht="15" customHeight="1">
      <c r="B48" s="305"/>
      <c r="C48" s="306"/>
      <c r="D48" s="306"/>
      <c r="E48" s="304" t="s">
        <v>1573</v>
      </c>
      <c r="F48" s="304"/>
      <c r="G48" s="304"/>
      <c r="H48" s="304"/>
      <c r="I48" s="304"/>
      <c r="J48" s="304"/>
      <c r="K48" s="302"/>
    </row>
    <row r="49" s="1" customFormat="1" ht="15" customHeight="1">
      <c r="B49" s="305"/>
      <c r="C49" s="306"/>
      <c r="D49" s="306"/>
      <c r="E49" s="304" t="s">
        <v>1574</v>
      </c>
      <c r="F49" s="304"/>
      <c r="G49" s="304"/>
      <c r="H49" s="304"/>
      <c r="I49" s="304"/>
      <c r="J49" s="304"/>
      <c r="K49" s="302"/>
    </row>
    <row r="50" s="1" customFormat="1" ht="15" customHeight="1">
      <c r="B50" s="305"/>
      <c r="C50" s="306"/>
      <c r="D50" s="306"/>
      <c r="E50" s="304" t="s">
        <v>1575</v>
      </c>
      <c r="F50" s="304"/>
      <c r="G50" s="304"/>
      <c r="H50" s="304"/>
      <c r="I50" s="304"/>
      <c r="J50" s="304"/>
      <c r="K50" s="302"/>
    </row>
    <row r="51" s="1" customFormat="1" ht="15" customHeight="1">
      <c r="B51" s="305"/>
      <c r="C51" s="306"/>
      <c r="D51" s="304" t="s">
        <v>1576</v>
      </c>
      <c r="E51" s="304"/>
      <c r="F51" s="304"/>
      <c r="G51" s="304"/>
      <c r="H51" s="304"/>
      <c r="I51" s="304"/>
      <c r="J51" s="304"/>
      <c r="K51" s="302"/>
    </row>
    <row r="52" s="1" customFormat="1" ht="25.5" customHeight="1">
      <c r="B52" s="300"/>
      <c r="C52" s="301" t="s">
        <v>1577</v>
      </c>
      <c r="D52" s="301"/>
      <c r="E52" s="301"/>
      <c r="F52" s="301"/>
      <c r="G52" s="301"/>
      <c r="H52" s="301"/>
      <c r="I52" s="301"/>
      <c r="J52" s="301"/>
      <c r="K52" s="302"/>
    </row>
    <row r="53" s="1" customFormat="1" ht="5.25" customHeight="1">
      <c r="B53" s="300"/>
      <c r="C53" s="303"/>
      <c r="D53" s="303"/>
      <c r="E53" s="303"/>
      <c r="F53" s="303"/>
      <c r="G53" s="303"/>
      <c r="H53" s="303"/>
      <c r="I53" s="303"/>
      <c r="J53" s="303"/>
      <c r="K53" s="302"/>
    </row>
    <row r="54" s="1" customFormat="1" ht="15" customHeight="1">
      <c r="B54" s="300"/>
      <c r="C54" s="304" t="s">
        <v>1578</v>
      </c>
      <c r="D54" s="304"/>
      <c r="E54" s="304"/>
      <c r="F54" s="304"/>
      <c r="G54" s="304"/>
      <c r="H54" s="304"/>
      <c r="I54" s="304"/>
      <c r="J54" s="304"/>
      <c r="K54" s="302"/>
    </row>
    <row r="55" s="1" customFormat="1" ht="15" customHeight="1">
      <c r="B55" s="300"/>
      <c r="C55" s="304" t="s">
        <v>1579</v>
      </c>
      <c r="D55" s="304"/>
      <c r="E55" s="304"/>
      <c r="F55" s="304"/>
      <c r="G55" s="304"/>
      <c r="H55" s="304"/>
      <c r="I55" s="304"/>
      <c r="J55" s="304"/>
      <c r="K55" s="302"/>
    </row>
    <row r="56" s="1" customFormat="1" ht="12.75" customHeight="1">
      <c r="B56" s="300"/>
      <c r="C56" s="304"/>
      <c r="D56" s="304"/>
      <c r="E56" s="304"/>
      <c r="F56" s="304"/>
      <c r="G56" s="304"/>
      <c r="H56" s="304"/>
      <c r="I56" s="304"/>
      <c r="J56" s="304"/>
      <c r="K56" s="302"/>
    </row>
    <row r="57" s="1" customFormat="1" ht="15" customHeight="1">
      <c r="B57" s="300"/>
      <c r="C57" s="304" t="s">
        <v>1580</v>
      </c>
      <c r="D57" s="304"/>
      <c r="E57" s="304"/>
      <c r="F57" s="304"/>
      <c r="G57" s="304"/>
      <c r="H57" s="304"/>
      <c r="I57" s="304"/>
      <c r="J57" s="304"/>
      <c r="K57" s="302"/>
    </row>
    <row r="58" s="1" customFormat="1" ht="15" customHeight="1">
      <c r="B58" s="300"/>
      <c r="C58" s="306"/>
      <c r="D58" s="304" t="s">
        <v>1581</v>
      </c>
      <c r="E58" s="304"/>
      <c r="F58" s="304"/>
      <c r="G58" s="304"/>
      <c r="H58" s="304"/>
      <c r="I58" s="304"/>
      <c r="J58" s="304"/>
      <c r="K58" s="302"/>
    </row>
    <row r="59" s="1" customFormat="1" ht="15" customHeight="1">
      <c r="B59" s="300"/>
      <c r="C59" s="306"/>
      <c r="D59" s="304" t="s">
        <v>1582</v>
      </c>
      <c r="E59" s="304"/>
      <c r="F59" s="304"/>
      <c r="G59" s="304"/>
      <c r="H59" s="304"/>
      <c r="I59" s="304"/>
      <c r="J59" s="304"/>
      <c r="K59" s="302"/>
    </row>
    <row r="60" s="1" customFormat="1" ht="15" customHeight="1">
      <c r="B60" s="300"/>
      <c r="C60" s="306"/>
      <c r="D60" s="304" t="s">
        <v>1583</v>
      </c>
      <c r="E60" s="304"/>
      <c r="F60" s="304"/>
      <c r="G60" s="304"/>
      <c r="H60" s="304"/>
      <c r="I60" s="304"/>
      <c r="J60" s="304"/>
      <c r="K60" s="302"/>
    </row>
    <row r="61" s="1" customFormat="1" ht="15" customHeight="1">
      <c r="B61" s="300"/>
      <c r="C61" s="306"/>
      <c r="D61" s="304" t="s">
        <v>1584</v>
      </c>
      <c r="E61" s="304"/>
      <c r="F61" s="304"/>
      <c r="G61" s="304"/>
      <c r="H61" s="304"/>
      <c r="I61" s="304"/>
      <c r="J61" s="304"/>
      <c r="K61" s="302"/>
    </row>
    <row r="62" s="1" customFormat="1" ht="15" customHeight="1">
      <c r="B62" s="300"/>
      <c r="C62" s="306"/>
      <c r="D62" s="309" t="s">
        <v>1585</v>
      </c>
      <c r="E62" s="309"/>
      <c r="F62" s="309"/>
      <c r="G62" s="309"/>
      <c r="H62" s="309"/>
      <c r="I62" s="309"/>
      <c r="J62" s="309"/>
      <c r="K62" s="302"/>
    </row>
    <row r="63" s="1" customFormat="1" ht="15" customHeight="1">
      <c r="B63" s="300"/>
      <c r="C63" s="306"/>
      <c r="D63" s="304" t="s">
        <v>1586</v>
      </c>
      <c r="E63" s="304"/>
      <c r="F63" s="304"/>
      <c r="G63" s="304"/>
      <c r="H63" s="304"/>
      <c r="I63" s="304"/>
      <c r="J63" s="304"/>
      <c r="K63" s="302"/>
    </row>
    <row r="64" s="1" customFormat="1" ht="12.75" customHeight="1">
      <c r="B64" s="300"/>
      <c r="C64" s="306"/>
      <c r="D64" s="306"/>
      <c r="E64" s="310"/>
      <c r="F64" s="306"/>
      <c r="G64" s="306"/>
      <c r="H64" s="306"/>
      <c r="I64" s="306"/>
      <c r="J64" s="306"/>
      <c r="K64" s="302"/>
    </row>
    <row r="65" s="1" customFormat="1" ht="15" customHeight="1">
      <c r="B65" s="300"/>
      <c r="C65" s="306"/>
      <c r="D65" s="304" t="s">
        <v>1587</v>
      </c>
      <c r="E65" s="304"/>
      <c r="F65" s="304"/>
      <c r="G65" s="304"/>
      <c r="H65" s="304"/>
      <c r="I65" s="304"/>
      <c r="J65" s="304"/>
      <c r="K65" s="302"/>
    </row>
    <row r="66" s="1" customFormat="1" ht="15" customHeight="1">
      <c r="B66" s="300"/>
      <c r="C66" s="306"/>
      <c r="D66" s="309" t="s">
        <v>1588</v>
      </c>
      <c r="E66" s="309"/>
      <c r="F66" s="309"/>
      <c r="G66" s="309"/>
      <c r="H66" s="309"/>
      <c r="I66" s="309"/>
      <c r="J66" s="309"/>
      <c r="K66" s="302"/>
    </row>
    <row r="67" s="1" customFormat="1" ht="15" customHeight="1">
      <c r="B67" s="300"/>
      <c r="C67" s="306"/>
      <c r="D67" s="304" t="s">
        <v>1589</v>
      </c>
      <c r="E67" s="304"/>
      <c r="F67" s="304"/>
      <c r="G67" s="304"/>
      <c r="H67" s="304"/>
      <c r="I67" s="304"/>
      <c r="J67" s="304"/>
      <c r="K67" s="302"/>
    </row>
    <row r="68" s="1" customFormat="1" ht="15" customHeight="1">
      <c r="B68" s="300"/>
      <c r="C68" s="306"/>
      <c r="D68" s="304" t="s">
        <v>1590</v>
      </c>
      <c r="E68" s="304"/>
      <c r="F68" s="304"/>
      <c r="G68" s="304"/>
      <c r="H68" s="304"/>
      <c r="I68" s="304"/>
      <c r="J68" s="304"/>
      <c r="K68" s="302"/>
    </row>
    <row r="69" s="1" customFormat="1" ht="15" customHeight="1">
      <c r="B69" s="300"/>
      <c r="C69" s="306"/>
      <c r="D69" s="304" t="s">
        <v>1591</v>
      </c>
      <c r="E69" s="304"/>
      <c r="F69" s="304"/>
      <c r="G69" s="304"/>
      <c r="H69" s="304"/>
      <c r="I69" s="304"/>
      <c r="J69" s="304"/>
      <c r="K69" s="302"/>
    </row>
    <row r="70" s="1" customFormat="1" ht="15" customHeight="1">
      <c r="B70" s="300"/>
      <c r="C70" s="306"/>
      <c r="D70" s="304" t="s">
        <v>1592</v>
      </c>
      <c r="E70" s="304"/>
      <c r="F70" s="304"/>
      <c r="G70" s="304"/>
      <c r="H70" s="304"/>
      <c r="I70" s="304"/>
      <c r="J70" s="304"/>
      <c r="K70" s="302"/>
    </row>
    <row r="71" s="1" customFormat="1" ht="12.75" customHeight="1">
      <c r="B71" s="311"/>
      <c r="C71" s="312"/>
      <c r="D71" s="312"/>
      <c r="E71" s="312"/>
      <c r="F71" s="312"/>
      <c r="G71" s="312"/>
      <c r="H71" s="312"/>
      <c r="I71" s="312"/>
      <c r="J71" s="312"/>
      <c r="K71" s="313"/>
    </row>
    <row r="72" s="1" customFormat="1" ht="18.75" customHeight="1">
      <c r="B72" s="314"/>
      <c r="C72" s="314"/>
      <c r="D72" s="314"/>
      <c r="E72" s="314"/>
      <c r="F72" s="314"/>
      <c r="G72" s="314"/>
      <c r="H72" s="314"/>
      <c r="I72" s="314"/>
      <c r="J72" s="314"/>
      <c r="K72" s="315"/>
    </row>
    <row r="73" s="1" customFormat="1" ht="18.75" customHeight="1">
      <c r="B73" s="315"/>
      <c r="C73" s="315"/>
      <c r="D73" s="315"/>
      <c r="E73" s="315"/>
      <c r="F73" s="315"/>
      <c r="G73" s="315"/>
      <c r="H73" s="315"/>
      <c r="I73" s="315"/>
      <c r="J73" s="315"/>
      <c r="K73" s="315"/>
    </row>
    <row r="74" s="1" customFormat="1" ht="7.5" customHeight="1">
      <c r="B74" s="316"/>
      <c r="C74" s="317"/>
      <c r="D74" s="317"/>
      <c r="E74" s="317"/>
      <c r="F74" s="317"/>
      <c r="G74" s="317"/>
      <c r="H74" s="317"/>
      <c r="I74" s="317"/>
      <c r="J74" s="317"/>
      <c r="K74" s="318"/>
    </row>
    <row r="75" s="1" customFormat="1" ht="45" customHeight="1">
      <c r="B75" s="319"/>
      <c r="C75" s="320" t="s">
        <v>1593</v>
      </c>
      <c r="D75" s="320"/>
      <c r="E75" s="320"/>
      <c r="F75" s="320"/>
      <c r="G75" s="320"/>
      <c r="H75" s="320"/>
      <c r="I75" s="320"/>
      <c r="J75" s="320"/>
      <c r="K75" s="321"/>
    </row>
    <row r="76" s="1" customFormat="1" ht="17.25" customHeight="1">
      <c r="B76" s="319"/>
      <c r="C76" s="322" t="s">
        <v>1594</v>
      </c>
      <c r="D76" s="322"/>
      <c r="E76" s="322"/>
      <c r="F76" s="322" t="s">
        <v>1595</v>
      </c>
      <c r="G76" s="323"/>
      <c r="H76" s="322" t="s">
        <v>57</v>
      </c>
      <c r="I76" s="322" t="s">
        <v>60</v>
      </c>
      <c r="J76" s="322" t="s">
        <v>1596</v>
      </c>
      <c r="K76" s="321"/>
    </row>
    <row r="77" s="1" customFormat="1" ht="17.25" customHeight="1">
      <c r="B77" s="319"/>
      <c r="C77" s="324" t="s">
        <v>1597</v>
      </c>
      <c r="D77" s="324"/>
      <c r="E77" s="324"/>
      <c r="F77" s="325" t="s">
        <v>1598</v>
      </c>
      <c r="G77" s="326"/>
      <c r="H77" s="324"/>
      <c r="I77" s="324"/>
      <c r="J77" s="324" t="s">
        <v>1599</v>
      </c>
      <c r="K77" s="321"/>
    </row>
    <row r="78" s="1" customFormat="1" ht="5.25" customHeight="1">
      <c r="B78" s="319"/>
      <c r="C78" s="327"/>
      <c r="D78" s="327"/>
      <c r="E78" s="327"/>
      <c r="F78" s="327"/>
      <c r="G78" s="328"/>
      <c r="H78" s="327"/>
      <c r="I78" s="327"/>
      <c r="J78" s="327"/>
      <c r="K78" s="321"/>
    </row>
    <row r="79" s="1" customFormat="1" ht="15" customHeight="1">
      <c r="B79" s="319"/>
      <c r="C79" s="307" t="s">
        <v>56</v>
      </c>
      <c r="D79" s="329"/>
      <c r="E79" s="329"/>
      <c r="F79" s="330" t="s">
        <v>1600</v>
      </c>
      <c r="G79" s="331"/>
      <c r="H79" s="307" t="s">
        <v>1601</v>
      </c>
      <c r="I79" s="307" t="s">
        <v>1602</v>
      </c>
      <c r="J79" s="307">
        <v>20</v>
      </c>
      <c r="K79" s="321"/>
    </row>
    <row r="80" s="1" customFormat="1" ht="15" customHeight="1">
      <c r="B80" s="319"/>
      <c r="C80" s="307" t="s">
        <v>1603</v>
      </c>
      <c r="D80" s="307"/>
      <c r="E80" s="307"/>
      <c r="F80" s="330" t="s">
        <v>1600</v>
      </c>
      <c r="G80" s="331"/>
      <c r="H80" s="307" t="s">
        <v>1604</v>
      </c>
      <c r="I80" s="307" t="s">
        <v>1602</v>
      </c>
      <c r="J80" s="307">
        <v>120</v>
      </c>
      <c r="K80" s="321"/>
    </row>
    <row r="81" s="1" customFormat="1" ht="15" customHeight="1">
      <c r="B81" s="332"/>
      <c r="C81" s="307" t="s">
        <v>1605</v>
      </c>
      <c r="D81" s="307"/>
      <c r="E81" s="307"/>
      <c r="F81" s="330" t="s">
        <v>1606</v>
      </c>
      <c r="G81" s="331"/>
      <c r="H81" s="307" t="s">
        <v>1607</v>
      </c>
      <c r="I81" s="307" t="s">
        <v>1602</v>
      </c>
      <c r="J81" s="307">
        <v>50</v>
      </c>
      <c r="K81" s="321"/>
    </row>
    <row r="82" s="1" customFormat="1" ht="15" customHeight="1">
      <c r="B82" s="332"/>
      <c r="C82" s="307" t="s">
        <v>1608</v>
      </c>
      <c r="D82" s="307"/>
      <c r="E82" s="307"/>
      <c r="F82" s="330" t="s">
        <v>1600</v>
      </c>
      <c r="G82" s="331"/>
      <c r="H82" s="307" t="s">
        <v>1609</v>
      </c>
      <c r="I82" s="307" t="s">
        <v>1610</v>
      </c>
      <c r="J82" s="307"/>
      <c r="K82" s="321"/>
    </row>
    <row r="83" s="1" customFormat="1" ht="15" customHeight="1">
      <c r="B83" s="332"/>
      <c r="C83" s="333" t="s">
        <v>1611</v>
      </c>
      <c r="D83" s="333"/>
      <c r="E83" s="333"/>
      <c r="F83" s="334" t="s">
        <v>1606</v>
      </c>
      <c r="G83" s="333"/>
      <c r="H83" s="333" t="s">
        <v>1612</v>
      </c>
      <c r="I83" s="333" t="s">
        <v>1602</v>
      </c>
      <c r="J83" s="333">
        <v>15</v>
      </c>
      <c r="K83" s="321"/>
    </row>
    <row r="84" s="1" customFormat="1" ht="15" customHeight="1">
      <c r="B84" s="332"/>
      <c r="C84" s="333" t="s">
        <v>1613</v>
      </c>
      <c r="D84" s="333"/>
      <c r="E84" s="333"/>
      <c r="F84" s="334" t="s">
        <v>1606</v>
      </c>
      <c r="G84" s="333"/>
      <c r="H84" s="333" t="s">
        <v>1614</v>
      </c>
      <c r="I84" s="333" t="s">
        <v>1602</v>
      </c>
      <c r="J84" s="333">
        <v>15</v>
      </c>
      <c r="K84" s="321"/>
    </row>
    <row r="85" s="1" customFormat="1" ht="15" customHeight="1">
      <c r="B85" s="332"/>
      <c r="C85" s="333" t="s">
        <v>1615</v>
      </c>
      <c r="D85" s="333"/>
      <c r="E85" s="333"/>
      <c r="F85" s="334" t="s">
        <v>1606</v>
      </c>
      <c r="G85" s="333"/>
      <c r="H85" s="333" t="s">
        <v>1616</v>
      </c>
      <c r="I85" s="333" t="s">
        <v>1602</v>
      </c>
      <c r="J85" s="333">
        <v>20</v>
      </c>
      <c r="K85" s="321"/>
    </row>
    <row r="86" s="1" customFormat="1" ht="15" customHeight="1">
      <c r="B86" s="332"/>
      <c r="C86" s="333" t="s">
        <v>1617</v>
      </c>
      <c r="D86" s="333"/>
      <c r="E86" s="333"/>
      <c r="F86" s="334" t="s">
        <v>1606</v>
      </c>
      <c r="G86" s="333"/>
      <c r="H86" s="333" t="s">
        <v>1618</v>
      </c>
      <c r="I86" s="333" t="s">
        <v>1602</v>
      </c>
      <c r="J86" s="333">
        <v>20</v>
      </c>
      <c r="K86" s="321"/>
    </row>
    <row r="87" s="1" customFormat="1" ht="15" customHeight="1">
      <c r="B87" s="332"/>
      <c r="C87" s="307" t="s">
        <v>1619</v>
      </c>
      <c r="D87" s="307"/>
      <c r="E87" s="307"/>
      <c r="F87" s="330" t="s">
        <v>1606</v>
      </c>
      <c r="G87" s="331"/>
      <c r="H87" s="307" t="s">
        <v>1620</v>
      </c>
      <c r="I87" s="307" t="s">
        <v>1602</v>
      </c>
      <c r="J87" s="307">
        <v>50</v>
      </c>
      <c r="K87" s="321"/>
    </row>
    <row r="88" s="1" customFormat="1" ht="15" customHeight="1">
      <c r="B88" s="332"/>
      <c r="C88" s="307" t="s">
        <v>1621</v>
      </c>
      <c r="D88" s="307"/>
      <c r="E88" s="307"/>
      <c r="F88" s="330" t="s">
        <v>1606</v>
      </c>
      <c r="G88" s="331"/>
      <c r="H88" s="307" t="s">
        <v>1622</v>
      </c>
      <c r="I88" s="307" t="s">
        <v>1602</v>
      </c>
      <c r="J88" s="307">
        <v>20</v>
      </c>
      <c r="K88" s="321"/>
    </row>
    <row r="89" s="1" customFormat="1" ht="15" customHeight="1">
      <c r="B89" s="332"/>
      <c r="C89" s="307" t="s">
        <v>1623</v>
      </c>
      <c r="D89" s="307"/>
      <c r="E89" s="307"/>
      <c r="F89" s="330" t="s">
        <v>1606</v>
      </c>
      <c r="G89" s="331"/>
      <c r="H89" s="307" t="s">
        <v>1624</v>
      </c>
      <c r="I89" s="307" t="s">
        <v>1602</v>
      </c>
      <c r="J89" s="307">
        <v>20</v>
      </c>
      <c r="K89" s="321"/>
    </row>
    <row r="90" s="1" customFormat="1" ht="15" customHeight="1">
      <c r="B90" s="332"/>
      <c r="C90" s="307" t="s">
        <v>1625</v>
      </c>
      <c r="D90" s="307"/>
      <c r="E90" s="307"/>
      <c r="F90" s="330" t="s">
        <v>1606</v>
      </c>
      <c r="G90" s="331"/>
      <c r="H90" s="307" t="s">
        <v>1626</v>
      </c>
      <c r="I90" s="307" t="s">
        <v>1602</v>
      </c>
      <c r="J90" s="307">
        <v>50</v>
      </c>
      <c r="K90" s="321"/>
    </row>
    <row r="91" s="1" customFormat="1" ht="15" customHeight="1">
      <c r="B91" s="332"/>
      <c r="C91" s="307" t="s">
        <v>1627</v>
      </c>
      <c r="D91" s="307"/>
      <c r="E91" s="307"/>
      <c r="F91" s="330" t="s">
        <v>1606</v>
      </c>
      <c r="G91" s="331"/>
      <c r="H91" s="307" t="s">
        <v>1627</v>
      </c>
      <c r="I91" s="307" t="s">
        <v>1602</v>
      </c>
      <c r="J91" s="307">
        <v>50</v>
      </c>
      <c r="K91" s="321"/>
    </row>
    <row r="92" s="1" customFormat="1" ht="15" customHeight="1">
      <c r="B92" s="332"/>
      <c r="C92" s="307" t="s">
        <v>1628</v>
      </c>
      <c r="D92" s="307"/>
      <c r="E92" s="307"/>
      <c r="F92" s="330" t="s">
        <v>1606</v>
      </c>
      <c r="G92" s="331"/>
      <c r="H92" s="307" t="s">
        <v>1629</v>
      </c>
      <c r="I92" s="307" t="s">
        <v>1602</v>
      </c>
      <c r="J92" s="307">
        <v>255</v>
      </c>
      <c r="K92" s="321"/>
    </row>
    <row r="93" s="1" customFormat="1" ht="15" customHeight="1">
      <c r="B93" s="332"/>
      <c r="C93" s="307" t="s">
        <v>1630</v>
      </c>
      <c r="D93" s="307"/>
      <c r="E93" s="307"/>
      <c r="F93" s="330" t="s">
        <v>1600</v>
      </c>
      <c r="G93" s="331"/>
      <c r="H93" s="307" t="s">
        <v>1631</v>
      </c>
      <c r="I93" s="307" t="s">
        <v>1632</v>
      </c>
      <c r="J93" s="307"/>
      <c r="K93" s="321"/>
    </row>
    <row r="94" s="1" customFormat="1" ht="15" customHeight="1">
      <c r="B94" s="332"/>
      <c r="C94" s="307" t="s">
        <v>1633</v>
      </c>
      <c r="D94" s="307"/>
      <c r="E94" s="307"/>
      <c r="F94" s="330" t="s">
        <v>1600</v>
      </c>
      <c r="G94" s="331"/>
      <c r="H94" s="307" t="s">
        <v>1634</v>
      </c>
      <c r="I94" s="307" t="s">
        <v>1635</v>
      </c>
      <c r="J94" s="307"/>
      <c r="K94" s="321"/>
    </row>
    <row r="95" s="1" customFormat="1" ht="15" customHeight="1">
      <c r="B95" s="332"/>
      <c r="C95" s="307" t="s">
        <v>1636</v>
      </c>
      <c r="D95" s="307"/>
      <c r="E95" s="307"/>
      <c r="F95" s="330" t="s">
        <v>1600</v>
      </c>
      <c r="G95" s="331"/>
      <c r="H95" s="307" t="s">
        <v>1636</v>
      </c>
      <c r="I95" s="307" t="s">
        <v>1635</v>
      </c>
      <c r="J95" s="307"/>
      <c r="K95" s="321"/>
    </row>
    <row r="96" s="1" customFormat="1" ht="15" customHeight="1">
      <c r="B96" s="332"/>
      <c r="C96" s="307" t="s">
        <v>41</v>
      </c>
      <c r="D96" s="307"/>
      <c r="E96" s="307"/>
      <c r="F96" s="330" t="s">
        <v>1600</v>
      </c>
      <c r="G96" s="331"/>
      <c r="H96" s="307" t="s">
        <v>1637</v>
      </c>
      <c r="I96" s="307" t="s">
        <v>1635</v>
      </c>
      <c r="J96" s="307"/>
      <c r="K96" s="321"/>
    </row>
    <row r="97" s="1" customFormat="1" ht="15" customHeight="1">
      <c r="B97" s="332"/>
      <c r="C97" s="307" t="s">
        <v>51</v>
      </c>
      <c r="D97" s="307"/>
      <c r="E97" s="307"/>
      <c r="F97" s="330" t="s">
        <v>1600</v>
      </c>
      <c r="G97" s="331"/>
      <c r="H97" s="307" t="s">
        <v>1638</v>
      </c>
      <c r="I97" s="307" t="s">
        <v>1635</v>
      </c>
      <c r="J97" s="307"/>
      <c r="K97" s="321"/>
    </row>
    <row r="98" s="1" customFormat="1" ht="15" customHeight="1">
      <c r="B98" s="335"/>
      <c r="C98" s="336"/>
      <c r="D98" s="336"/>
      <c r="E98" s="336"/>
      <c r="F98" s="336"/>
      <c r="G98" s="336"/>
      <c r="H98" s="336"/>
      <c r="I98" s="336"/>
      <c r="J98" s="336"/>
      <c r="K98" s="337"/>
    </row>
    <row r="99" s="1" customFormat="1" ht="18.75" customHeight="1">
      <c r="B99" s="338"/>
      <c r="C99" s="339"/>
      <c r="D99" s="339"/>
      <c r="E99" s="339"/>
      <c r="F99" s="339"/>
      <c r="G99" s="339"/>
      <c r="H99" s="339"/>
      <c r="I99" s="339"/>
      <c r="J99" s="339"/>
      <c r="K99" s="338"/>
    </row>
    <row r="100" s="1" customFormat="1" ht="18.75" customHeight="1"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</row>
    <row r="101" s="1" customFormat="1" ht="7.5" customHeight="1">
      <c r="B101" s="316"/>
      <c r="C101" s="317"/>
      <c r="D101" s="317"/>
      <c r="E101" s="317"/>
      <c r="F101" s="317"/>
      <c r="G101" s="317"/>
      <c r="H101" s="317"/>
      <c r="I101" s="317"/>
      <c r="J101" s="317"/>
      <c r="K101" s="318"/>
    </row>
    <row r="102" s="1" customFormat="1" ht="45" customHeight="1">
      <c r="B102" s="319"/>
      <c r="C102" s="320" t="s">
        <v>1639</v>
      </c>
      <c r="D102" s="320"/>
      <c r="E102" s="320"/>
      <c r="F102" s="320"/>
      <c r="G102" s="320"/>
      <c r="H102" s="320"/>
      <c r="I102" s="320"/>
      <c r="J102" s="320"/>
      <c r="K102" s="321"/>
    </row>
    <row r="103" s="1" customFormat="1" ht="17.25" customHeight="1">
      <c r="B103" s="319"/>
      <c r="C103" s="322" t="s">
        <v>1594</v>
      </c>
      <c r="D103" s="322"/>
      <c r="E103" s="322"/>
      <c r="F103" s="322" t="s">
        <v>1595</v>
      </c>
      <c r="G103" s="323"/>
      <c r="H103" s="322" t="s">
        <v>57</v>
      </c>
      <c r="I103" s="322" t="s">
        <v>60</v>
      </c>
      <c r="J103" s="322" t="s">
        <v>1596</v>
      </c>
      <c r="K103" s="321"/>
    </row>
    <row r="104" s="1" customFormat="1" ht="17.25" customHeight="1">
      <c r="B104" s="319"/>
      <c r="C104" s="324" t="s">
        <v>1597</v>
      </c>
      <c r="D104" s="324"/>
      <c r="E104" s="324"/>
      <c r="F104" s="325" t="s">
        <v>1598</v>
      </c>
      <c r="G104" s="326"/>
      <c r="H104" s="324"/>
      <c r="I104" s="324"/>
      <c r="J104" s="324" t="s">
        <v>1599</v>
      </c>
      <c r="K104" s="321"/>
    </row>
    <row r="105" s="1" customFormat="1" ht="5.25" customHeight="1">
      <c r="B105" s="319"/>
      <c r="C105" s="322"/>
      <c r="D105" s="322"/>
      <c r="E105" s="322"/>
      <c r="F105" s="322"/>
      <c r="G105" s="340"/>
      <c r="H105" s="322"/>
      <c r="I105" s="322"/>
      <c r="J105" s="322"/>
      <c r="K105" s="321"/>
    </row>
    <row r="106" s="1" customFormat="1" ht="15" customHeight="1">
      <c r="B106" s="319"/>
      <c r="C106" s="307" t="s">
        <v>56</v>
      </c>
      <c r="D106" s="329"/>
      <c r="E106" s="329"/>
      <c r="F106" s="330" t="s">
        <v>1600</v>
      </c>
      <c r="G106" s="307"/>
      <c r="H106" s="307" t="s">
        <v>1640</v>
      </c>
      <c r="I106" s="307" t="s">
        <v>1602</v>
      </c>
      <c r="J106" s="307">
        <v>20</v>
      </c>
      <c r="K106" s="321"/>
    </row>
    <row r="107" s="1" customFormat="1" ht="15" customHeight="1">
      <c r="B107" s="319"/>
      <c r="C107" s="307" t="s">
        <v>1603</v>
      </c>
      <c r="D107" s="307"/>
      <c r="E107" s="307"/>
      <c r="F107" s="330" t="s">
        <v>1600</v>
      </c>
      <c r="G107" s="307"/>
      <c r="H107" s="307" t="s">
        <v>1640</v>
      </c>
      <c r="I107" s="307" t="s">
        <v>1602</v>
      </c>
      <c r="J107" s="307">
        <v>120</v>
      </c>
      <c r="K107" s="321"/>
    </row>
    <row r="108" s="1" customFormat="1" ht="15" customHeight="1">
      <c r="B108" s="332"/>
      <c r="C108" s="307" t="s">
        <v>1605</v>
      </c>
      <c r="D108" s="307"/>
      <c r="E108" s="307"/>
      <c r="F108" s="330" t="s">
        <v>1606</v>
      </c>
      <c r="G108" s="307"/>
      <c r="H108" s="307" t="s">
        <v>1640</v>
      </c>
      <c r="I108" s="307" t="s">
        <v>1602</v>
      </c>
      <c r="J108" s="307">
        <v>50</v>
      </c>
      <c r="K108" s="321"/>
    </row>
    <row r="109" s="1" customFormat="1" ht="15" customHeight="1">
      <c r="B109" s="332"/>
      <c r="C109" s="307" t="s">
        <v>1608</v>
      </c>
      <c r="D109" s="307"/>
      <c r="E109" s="307"/>
      <c r="F109" s="330" t="s">
        <v>1600</v>
      </c>
      <c r="G109" s="307"/>
      <c r="H109" s="307" t="s">
        <v>1640</v>
      </c>
      <c r="I109" s="307" t="s">
        <v>1610</v>
      </c>
      <c r="J109" s="307"/>
      <c r="K109" s="321"/>
    </row>
    <row r="110" s="1" customFormat="1" ht="15" customHeight="1">
      <c r="B110" s="332"/>
      <c r="C110" s="307" t="s">
        <v>1619</v>
      </c>
      <c r="D110" s="307"/>
      <c r="E110" s="307"/>
      <c r="F110" s="330" t="s">
        <v>1606</v>
      </c>
      <c r="G110" s="307"/>
      <c r="H110" s="307" t="s">
        <v>1640</v>
      </c>
      <c r="I110" s="307" t="s">
        <v>1602</v>
      </c>
      <c r="J110" s="307">
        <v>50</v>
      </c>
      <c r="K110" s="321"/>
    </row>
    <row r="111" s="1" customFormat="1" ht="15" customHeight="1">
      <c r="B111" s="332"/>
      <c r="C111" s="307" t="s">
        <v>1627</v>
      </c>
      <c r="D111" s="307"/>
      <c r="E111" s="307"/>
      <c r="F111" s="330" t="s">
        <v>1606</v>
      </c>
      <c r="G111" s="307"/>
      <c r="H111" s="307" t="s">
        <v>1640</v>
      </c>
      <c r="I111" s="307" t="s">
        <v>1602</v>
      </c>
      <c r="J111" s="307">
        <v>50</v>
      </c>
      <c r="K111" s="321"/>
    </row>
    <row r="112" s="1" customFormat="1" ht="15" customHeight="1">
      <c r="B112" s="332"/>
      <c r="C112" s="307" t="s">
        <v>1625</v>
      </c>
      <c r="D112" s="307"/>
      <c r="E112" s="307"/>
      <c r="F112" s="330" t="s">
        <v>1606</v>
      </c>
      <c r="G112" s="307"/>
      <c r="H112" s="307" t="s">
        <v>1640</v>
      </c>
      <c r="I112" s="307" t="s">
        <v>1602</v>
      </c>
      <c r="J112" s="307">
        <v>50</v>
      </c>
      <c r="K112" s="321"/>
    </row>
    <row r="113" s="1" customFormat="1" ht="15" customHeight="1">
      <c r="B113" s="332"/>
      <c r="C113" s="307" t="s">
        <v>56</v>
      </c>
      <c r="D113" s="307"/>
      <c r="E113" s="307"/>
      <c r="F113" s="330" t="s">
        <v>1600</v>
      </c>
      <c r="G113" s="307"/>
      <c r="H113" s="307" t="s">
        <v>1641</v>
      </c>
      <c r="I113" s="307" t="s">
        <v>1602</v>
      </c>
      <c r="J113" s="307">
        <v>20</v>
      </c>
      <c r="K113" s="321"/>
    </row>
    <row r="114" s="1" customFormat="1" ht="15" customHeight="1">
      <c r="B114" s="332"/>
      <c r="C114" s="307" t="s">
        <v>1642</v>
      </c>
      <c r="D114" s="307"/>
      <c r="E114" s="307"/>
      <c r="F114" s="330" t="s">
        <v>1600</v>
      </c>
      <c r="G114" s="307"/>
      <c r="H114" s="307" t="s">
        <v>1643</v>
      </c>
      <c r="I114" s="307" t="s">
        <v>1602</v>
      </c>
      <c r="J114" s="307">
        <v>120</v>
      </c>
      <c r="K114" s="321"/>
    </row>
    <row r="115" s="1" customFormat="1" ht="15" customHeight="1">
      <c r="B115" s="332"/>
      <c r="C115" s="307" t="s">
        <v>41</v>
      </c>
      <c r="D115" s="307"/>
      <c r="E115" s="307"/>
      <c r="F115" s="330" t="s">
        <v>1600</v>
      </c>
      <c r="G115" s="307"/>
      <c r="H115" s="307" t="s">
        <v>1644</v>
      </c>
      <c r="I115" s="307" t="s">
        <v>1635</v>
      </c>
      <c r="J115" s="307"/>
      <c r="K115" s="321"/>
    </row>
    <row r="116" s="1" customFormat="1" ht="15" customHeight="1">
      <c r="B116" s="332"/>
      <c r="C116" s="307" t="s">
        <v>51</v>
      </c>
      <c r="D116" s="307"/>
      <c r="E116" s="307"/>
      <c r="F116" s="330" t="s">
        <v>1600</v>
      </c>
      <c r="G116" s="307"/>
      <c r="H116" s="307" t="s">
        <v>1645</v>
      </c>
      <c r="I116" s="307" t="s">
        <v>1635</v>
      </c>
      <c r="J116" s="307"/>
      <c r="K116" s="321"/>
    </row>
    <row r="117" s="1" customFormat="1" ht="15" customHeight="1">
      <c r="B117" s="332"/>
      <c r="C117" s="307" t="s">
        <v>60</v>
      </c>
      <c r="D117" s="307"/>
      <c r="E117" s="307"/>
      <c r="F117" s="330" t="s">
        <v>1600</v>
      </c>
      <c r="G117" s="307"/>
      <c r="H117" s="307" t="s">
        <v>1646</v>
      </c>
      <c r="I117" s="307" t="s">
        <v>1647</v>
      </c>
      <c r="J117" s="307"/>
      <c r="K117" s="321"/>
    </row>
    <row r="118" s="1" customFormat="1" ht="15" customHeight="1">
      <c r="B118" s="335"/>
      <c r="C118" s="341"/>
      <c r="D118" s="341"/>
      <c r="E118" s="341"/>
      <c r="F118" s="341"/>
      <c r="G118" s="341"/>
      <c r="H118" s="341"/>
      <c r="I118" s="341"/>
      <c r="J118" s="341"/>
      <c r="K118" s="337"/>
    </row>
    <row r="119" s="1" customFormat="1" ht="18.75" customHeight="1">
      <c r="B119" s="342"/>
      <c r="C119" s="343"/>
      <c r="D119" s="343"/>
      <c r="E119" s="343"/>
      <c r="F119" s="344"/>
      <c r="G119" s="343"/>
      <c r="H119" s="343"/>
      <c r="I119" s="343"/>
      <c r="J119" s="343"/>
      <c r="K119" s="342"/>
    </row>
    <row r="120" s="1" customFormat="1" ht="18.75" customHeight="1"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</row>
    <row r="121" s="1" customFormat="1" ht="7.5" customHeight="1">
      <c r="B121" s="345"/>
      <c r="C121" s="346"/>
      <c r="D121" s="346"/>
      <c r="E121" s="346"/>
      <c r="F121" s="346"/>
      <c r="G121" s="346"/>
      <c r="H121" s="346"/>
      <c r="I121" s="346"/>
      <c r="J121" s="346"/>
      <c r="K121" s="347"/>
    </row>
    <row r="122" s="1" customFormat="1" ht="45" customHeight="1">
      <c r="B122" s="348"/>
      <c r="C122" s="298" t="s">
        <v>1648</v>
      </c>
      <c r="D122" s="298"/>
      <c r="E122" s="298"/>
      <c r="F122" s="298"/>
      <c r="G122" s="298"/>
      <c r="H122" s="298"/>
      <c r="I122" s="298"/>
      <c r="J122" s="298"/>
      <c r="K122" s="349"/>
    </row>
    <row r="123" s="1" customFormat="1" ht="17.25" customHeight="1">
      <c r="B123" s="350"/>
      <c r="C123" s="322" t="s">
        <v>1594</v>
      </c>
      <c r="D123" s="322"/>
      <c r="E123" s="322"/>
      <c r="F123" s="322" t="s">
        <v>1595</v>
      </c>
      <c r="G123" s="323"/>
      <c r="H123" s="322" t="s">
        <v>57</v>
      </c>
      <c r="I123" s="322" t="s">
        <v>60</v>
      </c>
      <c r="J123" s="322" t="s">
        <v>1596</v>
      </c>
      <c r="K123" s="351"/>
    </row>
    <row r="124" s="1" customFormat="1" ht="17.25" customHeight="1">
      <c r="B124" s="350"/>
      <c r="C124" s="324" t="s">
        <v>1597</v>
      </c>
      <c r="D124" s="324"/>
      <c r="E124" s="324"/>
      <c r="F124" s="325" t="s">
        <v>1598</v>
      </c>
      <c r="G124" s="326"/>
      <c r="H124" s="324"/>
      <c r="I124" s="324"/>
      <c r="J124" s="324" t="s">
        <v>1599</v>
      </c>
      <c r="K124" s="351"/>
    </row>
    <row r="125" s="1" customFormat="1" ht="5.25" customHeight="1">
      <c r="B125" s="352"/>
      <c r="C125" s="327"/>
      <c r="D125" s="327"/>
      <c r="E125" s="327"/>
      <c r="F125" s="327"/>
      <c r="G125" s="353"/>
      <c r="H125" s="327"/>
      <c r="I125" s="327"/>
      <c r="J125" s="327"/>
      <c r="K125" s="354"/>
    </row>
    <row r="126" s="1" customFormat="1" ht="15" customHeight="1">
      <c r="B126" s="352"/>
      <c r="C126" s="307" t="s">
        <v>1603</v>
      </c>
      <c r="D126" s="329"/>
      <c r="E126" s="329"/>
      <c r="F126" s="330" t="s">
        <v>1600</v>
      </c>
      <c r="G126" s="307"/>
      <c r="H126" s="307" t="s">
        <v>1640</v>
      </c>
      <c r="I126" s="307" t="s">
        <v>1602</v>
      </c>
      <c r="J126" s="307">
        <v>120</v>
      </c>
      <c r="K126" s="355"/>
    </row>
    <row r="127" s="1" customFormat="1" ht="15" customHeight="1">
      <c r="B127" s="352"/>
      <c r="C127" s="307" t="s">
        <v>1649</v>
      </c>
      <c r="D127" s="307"/>
      <c r="E127" s="307"/>
      <c r="F127" s="330" t="s">
        <v>1600</v>
      </c>
      <c r="G127" s="307"/>
      <c r="H127" s="307" t="s">
        <v>1650</v>
      </c>
      <c r="I127" s="307" t="s">
        <v>1602</v>
      </c>
      <c r="J127" s="307" t="s">
        <v>1651</v>
      </c>
      <c r="K127" s="355"/>
    </row>
    <row r="128" s="1" customFormat="1" ht="15" customHeight="1">
      <c r="B128" s="352"/>
      <c r="C128" s="307" t="s">
        <v>88</v>
      </c>
      <c r="D128" s="307"/>
      <c r="E128" s="307"/>
      <c r="F128" s="330" t="s">
        <v>1600</v>
      </c>
      <c r="G128" s="307"/>
      <c r="H128" s="307" t="s">
        <v>1652</v>
      </c>
      <c r="I128" s="307" t="s">
        <v>1602</v>
      </c>
      <c r="J128" s="307" t="s">
        <v>1651</v>
      </c>
      <c r="K128" s="355"/>
    </row>
    <row r="129" s="1" customFormat="1" ht="15" customHeight="1">
      <c r="B129" s="352"/>
      <c r="C129" s="307" t="s">
        <v>1611</v>
      </c>
      <c r="D129" s="307"/>
      <c r="E129" s="307"/>
      <c r="F129" s="330" t="s">
        <v>1606</v>
      </c>
      <c r="G129" s="307"/>
      <c r="H129" s="307" t="s">
        <v>1612</v>
      </c>
      <c r="I129" s="307" t="s">
        <v>1602</v>
      </c>
      <c r="J129" s="307">
        <v>15</v>
      </c>
      <c r="K129" s="355"/>
    </row>
    <row r="130" s="1" customFormat="1" ht="15" customHeight="1">
      <c r="B130" s="352"/>
      <c r="C130" s="333" t="s">
        <v>1613</v>
      </c>
      <c r="D130" s="333"/>
      <c r="E130" s="333"/>
      <c r="F130" s="334" t="s">
        <v>1606</v>
      </c>
      <c r="G130" s="333"/>
      <c r="H130" s="333" t="s">
        <v>1614</v>
      </c>
      <c r="I130" s="333" t="s">
        <v>1602</v>
      </c>
      <c r="J130" s="333">
        <v>15</v>
      </c>
      <c r="K130" s="355"/>
    </row>
    <row r="131" s="1" customFormat="1" ht="15" customHeight="1">
      <c r="B131" s="352"/>
      <c r="C131" s="333" t="s">
        <v>1615</v>
      </c>
      <c r="D131" s="333"/>
      <c r="E131" s="333"/>
      <c r="F131" s="334" t="s">
        <v>1606</v>
      </c>
      <c r="G131" s="333"/>
      <c r="H131" s="333" t="s">
        <v>1616</v>
      </c>
      <c r="I131" s="333" t="s">
        <v>1602</v>
      </c>
      <c r="J131" s="333">
        <v>20</v>
      </c>
      <c r="K131" s="355"/>
    </row>
    <row r="132" s="1" customFormat="1" ht="15" customHeight="1">
      <c r="B132" s="352"/>
      <c r="C132" s="333" t="s">
        <v>1617</v>
      </c>
      <c r="D132" s="333"/>
      <c r="E132" s="333"/>
      <c r="F132" s="334" t="s">
        <v>1606</v>
      </c>
      <c r="G132" s="333"/>
      <c r="H132" s="333" t="s">
        <v>1618</v>
      </c>
      <c r="I132" s="333" t="s">
        <v>1602</v>
      </c>
      <c r="J132" s="333">
        <v>20</v>
      </c>
      <c r="K132" s="355"/>
    </row>
    <row r="133" s="1" customFormat="1" ht="15" customHeight="1">
      <c r="B133" s="352"/>
      <c r="C133" s="307" t="s">
        <v>1605</v>
      </c>
      <c r="D133" s="307"/>
      <c r="E133" s="307"/>
      <c r="F133" s="330" t="s">
        <v>1606</v>
      </c>
      <c r="G133" s="307"/>
      <c r="H133" s="307" t="s">
        <v>1640</v>
      </c>
      <c r="I133" s="307" t="s">
        <v>1602</v>
      </c>
      <c r="J133" s="307">
        <v>50</v>
      </c>
      <c r="K133" s="355"/>
    </row>
    <row r="134" s="1" customFormat="1" ht="15" customHeight="1">
      <c r="B134" s="352"/>
      <c r="C134" s="307" t="s">
        <v>1619</v>
      </c>
      <c r="D134" s="307"/>
      <c r="E134" s="307"/>
      <c r="F134" s="330" t="s">
        <v>1606</v>
      </c>
      <c r="G134" s="307"/>
      <c r="H134" s="307" t="s">
        <v>1640</v>
      </c>
      <c r="I134" s="307" t="s">
        <v>1602</v>
      </c>
      <c r="J134" s="307">
        <v>50</v>
      </c>
      <c r="K134" s="355"/>
    </row>
    <row r="135" s="1" customFormat="1" ht="15" customHeight="1">
      <c r="B135" s="352"/>
      <c r="C135" s="307" t="s">
        <v>1625</v>
      </c>
      <c r="D135" s="307"/>
      <c r="E135" s="307"/>
      <c r="F135" s="330" t="s">
        <v>1606</v>
      </c>
      <c r="G135" s="307"/>
      <c r="H135" s="307" t="s">
        <v>1640</v>
      </c>
      <c r="I135" s="307" t="s">
        <v>1602</v>
      </c>
      <c r="J135" s="307">
        <v>50</v>
      </c>
      <c r="K135" s="355"/>
    </row>
    <row r="136" s="1" customFormat="1" ht="15" customHeight="1">
      <c r="B136" s="352"/>
      <c r="C136" s="307" t="s">
        <v>1627</v>
      </c>
      <c r="D136" s="307"/>
      <c r="E136" s="307"/>
      <c r="F136" s="330" t="s">
        <v>1606</v>
      </c>
      <c r="G136" s="307"/>
      <c r="H136" s="307" t="s">
        <v>1640</v>
      </c>
      <c r="I136" s="307" t="s">
        <v>1602</v>
      </c>
      <c r="J136" s="307">
        <v>50</v>
      </c>
      <c r="K136" s="355"/>
    </row>
    <row r="137" s="1" customFormat="1" ht="15" customHeight="1">
      <c r="B137" s="352"/>
      <c r="C137" s="307" t="s">
        <v>1628</v>
      </c>
      <c r="D137" s="307"/>
      <c r="E137" s="307"/>
      <c r="F137" s="330" t="s">
        <v>1606</v>
      </c>
      <c r="G137" s="307"/>
      <c r="H137" s="307" t="s">
        <v>1653</v>
      </c>
      <c r="I137" s="307" t="s">
        <v>1602</v>
      </c>
      <c r="J137" s="307">
        <v>255</v>
      </c>
      <c r="K137" s="355"/>
    </row>
    <row r="138" s="1" customFormat="1" ht="15" customHeight="1">
      <c r="B138" s="352"/>
      <c r="C138" s="307" t="s">
        <v>1630</v>
      </c>
      <c r="D138" s="307"/>
      <c r="E138" s="307"/>
      <c r="F138" s="330" t="s">
        <v>1600</v>
      </c>
      <c r="G138" s="307"/>
      <c r="H138" s="307" t="s">
        <v>1654</v>
      </c>
      <c r="I138" s="307" t="s">
        <v>1632</v>
      </c>
      <c r="J138" s="307"/>
      <c r="K138" s="355"/>
    </row>
    <row r="139" s="1" customFormat="1" ht="15" customHeight="1">
      <c r="B139" s="352"/>
      <c r="C139" s="307" t="s">
        <v>1633</v>
      </c>
      <c r="D139" s="307"/>
      <c r="E139" s="307"/>
      <c r="F139" s="330" t="s">
        <v>1600</v>
      </c>
      <c r="G139" s="307"/>
      <c r="H139" s="307" t="s">
        <v>1655</v>
      </c>
      <c r="I139" s="307" t="s">
        <v>1635</v>
      </c>
      <c r="J139" s="307"/>
      <c r="K139" s="355"/>
    </row>
    <row r="140" s="1" customFormat="1" ht="15" customHeight="1">
      <c r="B140" s="352"/>
      <c r="C140" s="307" t="s">
        <v>1636</v>
      </c>
      <c r="D140" s="307"/>
      <c r="E140" s="307"/>
      <c r="F140" s="330" t="s">
        <v>1600</v>
      </c>
      <c r="G140" s="307"/>
      <c r="H140" s="307" t="s">
        <v>1636</v>
      </c>
      <c r="I140" s="307" t="s">
        <v>1635</v>
      </c>
      <c r="J140" s="307"/>
      <c r="K140" s="355"/>
    </row>
    <row r="141" s="1" customFormat="1" ht="15" customHeight="1">
      <c r="B141" s="352"/>
      <c r="C141" s="307" t="s">
        <v>41</v>
      </c>
      <c r="D141" s="307"/>
      <c r="E141" s="307"/>
      <c r="F141" s="330" t="s">
        <v>1600</v>
      </c>
      <c r="G141" s="307"/>
      <c r="H141" s="307" t="s">
        <v>1656</v>
      </c>
      <c r="I141" s="307" t="s">
        <v>1635</v>
      </c>
      <c r="J141" s="307"/>
      <c r="K141" s="355"/>
    </row>
    <row r="142" s="1" customFormat="1" ht="15" customHeight="1">
      <c r="B142" s="352"/>
      <c r="C142" s="307" t="s">
        <v>1657</v>
      </c>
      <c r="D142" s="307"/>
      <c r="E142" s="307"/>
      <c r="F142" s="330" t="s">
        <v>1600</v>
      </c>
      <c r="G142" s="307"/>
      <c r="H142" s="307" t="s">
        <v>1658</v>
      </c>
      <c r="I142" s="307" t="s">
        <v>1635</v>
      </c>
      <c r="J142" s="307"/>
      <c r="K142" s="355"/>
    </row>
    <row r="143" s="1" customFormat="1" ht="15" customHeight="1">
      <c r="B143" s="356"/>
      <c r="C143" s="357"/>
      <c r="D143" s="357"/>
      <c r="E143" s="357"/>
      <c r="F143" s="357"/>
      <c r="G143" s="357"/>
      <c r="H143" s="357"/>
      <c r="I143" s="357"/>
      <c r="J143" s="357"/>
      <c r="K143" s="358"/>
    </row>
    <row r="144" s="1" customFormat="1" ht="18.75" customHeight="1">
      <c r="B144" s="343"/>
      <c r="C144" s="343"/>
      <c r="D144" s="343"/>
      <c r="E144" s="343"/>
      <c r="F144" s="344"/>
      <c r="G144" s="343"/>
      <c r="H144" s="343"/>
      <c r="I144" s="343"/>
      <c r="J144" s="343"/>
      <c r="K144" s="343"/>
    </row>
    <row r="145" s="1" customFormat="1" ht="18.75" customHeight="1"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</row>
    <row r="146" s="1" customFormat="1" ht="7.5" customHeight="1">
      <c r="B146" s="316"/>
      <c r="C146" s="317"/>
      <c r="D146" s="317"/>
      <c r="E146" s="317"/>
      <c r="F146" s="317"/>
      <c r="G146" s="317"/>
      <c r="H146" s="317"/>
      <c r="I146" s="317"/>
      <c r="J146" s="317"/>
      <c r="K146" s="318"/>
    </row>
    <row r="147" s="1" customFormat="1" ht="45" customHeight="1">
      <c r="B147" s="319"/>
      <c r="C147" s="320" t="s">
        <v>1659</v>
      </c>
      <c r="D147" s="320"/>
      <c r="E147" s="320"/>
      <c r="F147" s="320"/>
      <c r="G147" s="320"/>
      <c r="H147" s="320"/>
      <c r="I147" s="320"/>
      <c r="J147" s="320"/>
      <c r="K147" s="321"/>
    </row>
    <row r="148" s="1" customFormat="1" ht="17.25" customHeight="1">
      <c r="B148" s="319"/>
      <c r="C148" s="322" t="s">
        <v>1594</v>
      </c>
      <c r="D148" s="322"/>
      <c r="E148" s="322"/>
      <c r="F148" s="322" t="s">
        <v>1595</v>
      </c>
      <c r="G148" s="323"/>
      <c r="H148" s="322" t="s">
        <v>57</v>
      </c>
      <c r="I148" s="322" t="s">
        <v>60</v>
      </c>
      <c r="J148" s="322" t="s">
        <v>1596</v>
      </c>
      <c r="K148" s="321"/>
    </row>
    <row r="149" s="1" customFormat="1" ht="17.25" customHeight="1">
      <c r="B149" s="319"/>
      <c r="C149" s="324" t="s">
        <v>1597</v>
      </c>
      <c r="D149" s="324"/>
      <c r="E149" s="324"/>
      <c r="F149" s="325" t="s">
        <v>1598</v>
      </c>
      <c r="G149" s="326"/>
      <c r="H149" s="324"/>
      <c r="I149" s="324"/>
      <c r="J149" s="324" t="s">
        <v>1599</v>
      </c>
      <c r="K149" s="321"/>
    </row>
    <row r="150" s="1" customFormat="1" ht="5.25" customHeight="1">
      <c r="B150" s="332"/>
      <c r="C150" s="327"/>
      <c r="D150" s="327"/>
      <c r="E150" s="327"/>
      <c r="F150" s="327"/>
      <c r="G150" s="328"/>
      <c r="H150" s="327"/>
      <c r="I150" s="327"/>
      <c r="J150" s="327"/>
      <c r="K150" s="355"/>
    </row>
    <row r="151" s="1" customFormat="1" ht="15" customHeight="1">
      <c r="B151" s="332"/>
      <c r="C151" s="359" t="s">
        <v>1603</v>
      </c>
      <c r="D151" s="307"/>
      <c r="E151" s="307"/>
      <c r="F151" s="360" t="s">
        <v>1600</v>
      </c>
      <c r="G151" s="307"/>
      <c r="H151" s="359" t="s">
        <v>1640</v>
      </c>
      <c r="I151" s="359" t="s">
        <v>1602</v>
      </c>
      <c r="J151" s="359">
        <v>120</v>
      </c>
      <c r="K151" s="355"/>
    </row>
    <row r="152" s="1" customFormat="1" ht="15" customHeight="1">
      <c r="B152" s="332"/>
      <c r="C152" s="359" t="s">
        <v>1649</v>
      </c>
      <c r="D152" s="307"/>
      <c r="E152" s="307"/>
      <c r="F152" s="360" t="s">
        <v>1600</v>
      </c>
      <c r="G152" s="307"/>
      <c r="H152" s="359" t="s">
        <v>1660</v>
      </c>
      <c r="I152" s="359" t="s">
        <v>1602</v>
      </c>
      <c r="J152" s="359" t="s">
        <v>1651</v>
      </c>
      <c r="K152" s="355"/>
    </row>
    <row r="153" s="1" customFormat="1" ht="15" customHeight="1">
      <c r="B153" s="332"/>
      <c r="C153" s="359" t="s">
        <v>88</v>
      </c>
      <c r="D153" s="307"/>
      <c r="E153" s="307"/>
      <c r="F153" s="360" t="s">
        <v>1600</v>
      </c>
      <c r="G153" s="307"/>
      <c r="H153" s="359" t="s">
        <v>1661</v>
      </c>
      <c r="I153" s="359" t="s">
        <v>1602</v>
      </c>
      <c r="J153" s="359" t="s">
        <v>1651</v>
      </c>
      <c r="K153" s="355"/>
    </row>
    <row r="154" s="1" customFormat="1" ht="15" customHeight="1">
      <c r="B154" s="332"/>
      <c r="C154" s="359" t="s">
        <v>1605</v>
      </c>
      <c r="D154" s="307"/>
      <c r="E154" s="307"/>
      <c r="F154" s="360" t="s">
        <v>1606</v>
      </c>
      <c r="G154" s="307"/>
      <c r="H154" s="359" t="s">
        <v>1640</v>
      </c>
      <c r="I154" s="359" t="s">
        <v>1602</v>
      </c>
      <c r="J154" s="359">
        <v>50</v>
      </c>
      <c r="K154" s="355"/>
    </row>
    <row r="155" s="1" customFormat="1" ht="15" customHeight="1">
      <c r="B155" s="332"/>
      <c r="C155" s="359" t="s">
        <v>1608</v>
      </c>
      <c r="D155" s="307"/>
      <c r="E155" s="307"/>
      <c r="F155" s="360" t="s">
        <v>1600</v>
      </c>
      <c r="G155" s="307"/>
      <c r="H155" s="359" t="s">
        <v>1640</v>
      </c>
      <c r="I155" s="359" t="s">
        <v>1610</v>
      </c>
      <c r="J155" s="359"/>
      <c r="K155" s="355"/>
    </row>
    <row r="156" s="1" customFormat="1" ht="15" customHeight="1">
      <c r="B156" s="332"/>
      <c r="C156" s="359" t="s">
        <v>1619</v>
      </c>
      <c r="D156" s="307"/>
      <c r="E156" s="307"/>
      <c r="F156" s="360" t="s">
        <v>1606</v>
      </c>
      <c r="G156" s="307"/>
      <c r="H156" s="359" t="s">
        <v>1640</v>
      </c>
      <c r="I156" s="359" t="s">
        <v>1602</v>
      </c>
      <c r="J156" s="359">
        <v>50</v>
      </c>
      <c r="K156" s="355"/>
    </row>
    <row r="157" s="1" customFormat="1" ht="15" customHeight="1">
      <c r="B157" s="332"/>
      <c r="C157" s="359" t="s">
        <v>1627</v>
      </c>
      <c r="D157" s="307"/>
      <c r="E157" s="307"/>
      <c r="F157" s="360" t="s">
        <v>1606</v>
      </c>
      <c r="G157" s="307"/>
      <c r="H157" s="359" t="s">
        <v>1640</v>
      </c>
      <c r="I157" s="359" t="s">
        <v>1602</v>
      </c>
      <c r="J157" s="359">
        <v>50</v>
      </c>
      <c r="K157" s="355"/>
    </row>
    <row r="158" s="1" customFormat="1" ht="15" customHeight="1">
      <c r="B158" s="332"/>
      <c r="C158" s="359" t="s">
        <v>1625</v>
      </c>
      <c r="D158" s="307"/>
      <c r="E158" s="307"/>
      <c r="F158" s="360" t="s">
        <v>1606</v>
      </c>
      <c r="G158" s="307"/>
      <c r="H158" s="359" t="s">
        <v>1640</v>
      </c>
      <c r="I158" s="359" t="s">
        <v>1602</v>
      </c>
      <c r="J158" s="359">
        <v>50</v>
      </c>
      <c r="K158" s="355"/>
    </row>
    <row r="159" s="1" customFormat="1" ht="15" customHeight="1">
      <c r="B159" s="332"/>
      <c r="C159" s="359" t="s">
        <v>102</v>
      </c>
      <c r="D159" s="307"/>
      <c r="E159" s="307"/>
      <c r="F159" s="360" t="s">
        <v>1600</v>
      </c>
      <c r="G159" s="307"/>
      <c r="H159" s="359" t="s">
        <v>1662</v>
      </c>
      <c r="I159" s="359" t="s">
        <v>1602</v>
      </c>
      <c r="J159" s="359" t="s">
        <v>1663</v>
      </c>
      <c r="K159" s="355"/>
    </row>
    <row r="160" s="1" customFormat="1" ht="15" customHeight="1">
      <c r="B160" s="332"/>
      <c r="C160" s="359" t="s">
        <v>1664</v>
      </c>
      <c r="D160" s="307"/>
      <c r="E160" s="307"/>
      <c r="F160" s="360" t="s">
        <v>1600</v>
      </c>
      <c r="G160" s="307"/>
      <c r="H160" s="359" t="s">
        <v>1665</v>
      </c>
      <c r="I160" s="359" t="s">
        <v>1635</v>
      </c>
      <c r="J160" s="359"/>
      <c r="K160" s="355"/>
    </row>
    <row r="161" s="1" customFormat="1" ht="15" customHeight="1">
      <c r="B161" s="361"/>
      <c r="C161" s="341"/>
      <c r="D161" s="341"/>
      <c r="E161" s="341"/>
      <c r="F161" s="341"/>
      <c r="G161" s="341"/>
      <c r="H161" s="341"/>
      <c r="I161" s="341"/>
      <c r="J161" s="341"/>
      <c r="K161" s="362"/>
    </row>
    <row r="162" s="1" customFormat="1" ht="18.75" customHeight="1">
      <c r="B162" s="343"/>
      <c r="C162" s="353"/>
      <c r="D162" s="353"/>
      <c r="E162" s="353"/>
      <c r="F162" s="363"/>
      <c r="G162" s="353"/>
      <c r="H162" s="353"/>
      <c r="I162" s="353"/>
      <c r="J162" s="353"/>
      <c r="K162" s="343"/>
    </row>
    <row r="163" s="1" customFormat="1" ht="18.75" customHeight="1">
      <c r="B163" s="315"/>
      <c r="C163" s="315"/>
      <c r="D163" s="315"/>
      <c r="E163" s="315"/>
      <c r="F163" s="315"/>
      <c r="G163" s="315"/>
      <c r="H163" s="315"/>
      <c r="I163" s="315"/>
      <c r="J163" s="315"/>
      <c r="K163" s="315"/>
    </row>
    <row r="164" s="1" customFormat="1" ht="7.5" customHeight="1">
      <c r="B164" s="294"/>
      <c r="C164" s="295"/>
      <c r="D164" s="295"/>
      <c r="E164" s="295"/>
      <c r="F164" s="295"/>
      <c r="G164" s="295"/>
      <c r="H164" s="295"/>
      <c r="I164" s="295"/>
      <c r="J164" s="295"/>
      <c r="K164" s="296"/>
    </row>
    <row r="165" s="1" customFormat="1" ht="45" customHeight="1">
      <c r="B165" s="297"/>
      <c r="C165" s="298" t="s">
        <v>1666</v>
      </c>
      <c r="D165" s="298"/>
      <c r="E165" s="298"/>
      <c r="F165" s="298"/>
      <c r="G165" s="298"/>
      <c r="H165" s="298"/>
      <c r="I165" s="298"/>
      <c r="J165" s="298"/>
      <c r="K165" s="299"/>
    </row>
    <row r="166" s="1" customFormat="1" ht="17.25" customHeight="1">
      <c r="B166" s="297"/>
      <c r="C166" s="322" t="s">
        <v>1594</v>
      </c>
      <c r="D166" s="322"/>
      <c r="E166" s="322"/>
      <c r="F166" s="322" t="s">
        <v>1595</v>
      </c>
      <c r="G166" s="364"/>
      <c r="H166" s="365" t="s">
        <v>57</v>
      </c>
      <c r="I166" s="365" t="s">
        <v>60</v>
      </c>
      <c r="J166" s="322" t="s">
        <v>1596</v>
      </c>
      <c r="K166" s="299"/>
    </row>
    <row r="167" s="1" customFormat="1" ht="17.25" customHeight="1">
      <c r="B167" s="300"/>
      <c r="C167" s="324" t="s">
        <v>1597</v>
      </c>
      <c r="D167" s="324"/>
      <c r="E167" s="324"/>
      <c r="F167" s="325" t="s">
        <v>1598</v>
      </c>
      <c r="G167" s="366"/>
      <c r="H167" s="367"/>
      <c r="I167" s="367"/>
      <c r="J167" s="324" t="s">
        <v>1599</v>
      </c>
      <c r="K167" s="302"/>
    </row>
    <row r="168" s="1" customFormat="1" ht="5.25" customHeight="1">
      <c r="B168" s="332"/>
      <c r="C168" s="327"/>
      <c r="D168" s="327"/>
      <c r="E168" s="327"/>
      <c r="F168" s="327"/>
      <c r="G168" s="328"/>
      <c r="H168" s="327"/>
      <c r="I168" s="327"/>
      <c r="J168" s="327"/>
      <c r="K168" s="355"/>
    </row>
    <row r="169" s="1" customFormat="1" ht="15" customHeight="1">
      <c r="B169" s="332"/>
      <c r="C169" s="307" t="s">
        <v>1603</v>
      </c>
      <c r="D169" s="307"/>
      <c r="E169" s="307"/>
      <c r="F169" s="330" t="s">
        <v>1600</v>
      </c>
      <c r="G169" s="307"/>
      <c r="H169" s="307" t="s">
        <v>1640</v>
      </c>
      <c r="I169" s="307" t="s">
        <v>1602</v>
      </c>
      <c r="J169" s="307">
        <v>120</v>
      </c>
      <c r="K169" s="355"/>
    </row>
    <row r="170" s="1" customFormat="1" ht="15" customHeight="1">
      <c r="B170" s="332"/>
      <c r="C170" s="307" t="s">
        <v>1649</v>
      </c>
      <c r="D170" s="307"/>
      <c r="E170" s="307"/>
      <c r="F170" s="330" t="s">
        <v>1600</v>
      </c>
      <c r="G170" s="307"/>
      <c r="H170" s="307" t="s">
        <v>1650</v>
      </c>
      <c r="I170" s="307" t="s">
        <v>1602</v>
      </c>
      <c r="J170" s="307" t="s">
        <v>1651</v>
      </c>
      <c r="K170" s="355"/>
    </row>
    <row r="171" s="1" customFormat="1" ht="15" customHeight="1">
      <c r="B171" s="332"/>
      <c r="C171" s="307" t="s">
        <v>88</v>
      </c>
      <c r="D171" s="307"/>
      <c r="E171" s="307"/>
      <c r="F171" s="330" t="s">
        <v>1600</v>
      </c>
      <c r="G171" s="307"/>
      <c r="H171" s="307" t="s">
        <v>1667</v>
      </c>
      <c r="I171" s="307" t="s">
        <v>1602</v>
      </c>
      <c r="J171" s="307" t="s">
        <v>1651</v>
      </c>
      <c r="K171" s="355"/>
    </row>
    <row r="172" s="1" customFormat="1" ht="15" customHeight="1">
      <c r="B172" s="332"/>
      <c r="C172" s="307" t="s">
        <v>1605</v>
      </c>
      <c r="D172" s="307"/>
      <c r="E172" s="307"/>
      <c r="F172" s="330" t="s">
        <v>1606</v>
      </c>
      <c r="G172" s="307"/>
      <c r="H172" s="307" t="s">
        <v>1667</v>
      </c>
      <c r="I172" s="307" t="s">
        <v>1602</v>
      </c>
      <c r="J172" s="307">
        <v>50</v>
      </c>
      <c r="K172" s="355"/>
    </row>
    <row r="173" s="1" customFormat="1" ht="15" customHeight="1">
      <c r="B173" s="332"/>
      <c r="C173" s="307" t="s">
        <v>1608</v>
      </c>
      <c r="D173" s="307"/>
      <c r="E173" s="307"/>
      <c r="F173" s="330" t="s">
        <v>1600</v>
      </c>
      <c r="G173" s="307"/>
      <c r="H173" s="307" t="s">
        <v>1667</v>
      </c>
      <c r="I173" s="307" t="s">
        <v>1610</v>
      </c>
      <c r="J173" s="307"/>
      <c r="K173" s="355"/>
    </row>
    <row r="174" s="1" customFormat="1" ht="15" customHeight="1">
      <c r="B174" s="332"/>
      <c r="C174" s="307" t="s">
        <v>1619</v>
      </c>
      <c r="D174" s="307"/>
      <c r="E174" s="307"/>
      <c r="F174" s="330" t="s">
        <v>1606</v>
      </c>
      <c r="G174" s="307"/>
      <c r="H174" s="307" t="s">
        <v>1667</v>
      </c>
      <c r="I174" s="307" t="s">
        <v>1602</v>
      </c>
      <c r="J174" s="307">
        <v>50</v>
      </c>
      <c r="K174" s="355"/>
    </row>
    <row r="175" s="1" customFormat="1" ht="15" customHeight="1">
      <c r="B175" s="332"/>
      <c r="C175" s="307" t="s">
        <v>1627</v>
      </c>
      <c r="D175" s="307"/>
      <c r="E175" s="307"/>
      <c r="F175" s="330" t="s">
        <v>1606</v>
      </c>
      <c r="G175" s="307"/>
      <c r="H175" s="307" t="s">
        <v>1667</v>
      </c>
      <c r="I175" s="307" t="s">
        <v>1602</v>
      </c>
      <c r="J175" s="307">
        <v>50</v>
      </c>
      <c r="K175" s="355"/>
    </row>
    <row r="176" s="1" customFormat="1" ht="15" customHeight="1">
      <c r="B176" s="332"/>
      <c r="C176" s="307" t="s">
        <v>1625</v>
      </c>
      <c r="D176" s="307"/>
      <c r="E176" s="307"/>
      <c r="F176" s="330" t="s">
        <v>1606</v>
      </c>
      <c r="G176" s="307"/>
      <c r="H176" s="307" t="s">
        <v>1667</v>
      </c>
      <c r="I176" s="307" t="s">
        <v>1602</v>
      </c>
      <c r="J176" s="307">
        <v>50</v>
      </c>
      <c r="K176" s="355"/>
    </row>
    <row r="177" s="1" customFormat="1" ht="15" customHeight="1">
      <c r="B177" s="332"/>
      <c r="C177" s="307" t="s">
        <v>138</v>
      </c>
      <c r="D177" s="307"/>
      <c r="E177" s="307"/>
      <c r="F177" s="330" t="s">
        <v>1600</v>
      </c>
      <c r="G177" s="307"/>
      <c r="H177" s="307" t="s">
        <v>1668</v>
      </c>
      <c r="I177" s="307" t="s">
        <v>1669</v>
      </c>
      <c r="J177" s="307"/>
      <c r="K177" s="355"/>
    </row>
    <row r="178" s="1" customFormat="1" ht="15" customHeight="1">
      <c r="B178" s="332"/>
      <c r="C178" s="307" t="s">
        <v>60</v>
      </c>
      <c r="D178" s="307"/>
      <c r="E178" s="307"/>
      <c r="F178" s="330" t="s">
        <v>1600</v>
      </c>
      <c r="G178" s="307"/>
      <c r="H178" s="307" t="s">
        <v>1670</v>
      </c>
      <c r="I178" s="307" t="s">
        <v>1671</v>
      </c>
      <c r="J178" s="307">
        <v>1</v>
      </c>
      <c r="K178" s="355"/>
    </row>
    <row r="179" s="1" customFormat="1" ht="15" customHeight="1">
      <c r="B179" s="332"/>
      <c r="C179" s="307" t="s">
        <v>56</v>
      </c>
      <c r="D179" s="307"/>
      <c r="E179" s="307"/>
      <c r="F179" s="330" t="s">
        <v>1600</v>
      </c>
      <c r="G179" s="307"/>
      <c r="H179" s="307" t="s">
        <v>1672</v>
      </c>
      <c r="I179" s="307" t="s">
        <v>1602</v>
      </c>
      <c r="J179" s="307">
        <v>20</v>
      </c>
      <c r="K179" s="355"/>
    </row>
    <row r="180" s="1" customFormat="1" ht="15" customHeight="1">
      <c r="B180" s="332"/>
      <c r="C180" s="307" t="s">
        <v>57</v>
      </c>
      <c r="D180" s="307"/>
      <c r="E180" s="307"/>
      <c r="F180" s="330" t="s">
        <v>1600</v>
      </c>
      <c r="G180" s="307"/>
      <c r="H180" s="307" t="s">
        <v>1673</v>
      </c>
      <c r="I180" s="307" t="s">
        <v>1602</v>
      </c>
      <c r="J180" s="307">
        <v>255</v>
      </c>
      <c r="K180" s="355"/>
    </row>
    <row r="181" s="1" customFormat="1" ht="15" customHeight="1">
      <c r="B181" s="332"/>
      <c r="C181" s="307" t="s">
        <v>139</v>
      </c>
      <c r="D181" s="307"/>
      <c r="E181" s="307"/>
      <c r="F181" s="330" t="s">
        <v>1600</v>
      </c>
      <c r="G181" s="307"/>
      <c r="H181" s="307" t="s">
        <v>1564</v>
      </c>
      <c r="I181" s="307" t="s">
        <v>1602</v>
      </c>
      <c r="J181" s="307">
        <v>10</v>
      </c>
      <c r="K181" s="355"/>
    </row>
    <row r="182" s="1" customFormat="1" ht="15" customHeight="1">
      <c r="B182" s="332"/>
      <c r="C182" s="307" t="s">
        <v>140</v>
      </c>
      <c r="D182" s="307"/>
      <c r="E182" s="307"/>
      <c r="F182" s="330" t="s">
        <v>1600</v>
      </c>
      <c r="G182" s="307"/>
      <c r="H182" s="307" t="s">
        <v>1674</v>
      </c>
      <c r="I182" s="307" t="s">
        <v>1635</v>
      </c>
      <c r="J182" s="307"/>
      <c r="K182" s="355"/>
    </row>
    <row r="183" s="1" customFormat="1" ht="15" customHeight="1">
      <c r="B183" s="332"/>
      <c r="C183" s="307" t="s">
        <v>1675</v>
      </c>
      <c r="D183" s="307"/>
      <c r="E183" s="307"/>
      <c r="F183" s="330" t="s">
        <v>1600</v>
      </c>
      <c r="G183" s="307"/>
      <c r="H183" s="307" t="s">
        <v>1676</v>
      </c>
      <c r="I183" s="307" t="s">
        <v>1635</v>
      </c>
      <c r="J183" s="307"/>
      <c r="K183" s="355"/>
    </row>
    <row r="184" s="1" customFormat="1" ht="15" customHeight="1">
      <c r="B184" s="332"/>
      <c r="C184" s="307" t="s">
        <v>1664</v>
      </c>
      <c r="D184" s="307"/>
      <c r="E184" s="307"/>
      <c r="F184" s="330" t="s">
        <v>1600</v>
      </c>
      <c r="G184" s="307"/>
      <c r="H184" s="307" t="s">
        <v>1677</v>
      </c>
      <c r="I184" s="307" t="s">
        <v>1635</v>
      </c>
      <c r="J184" s="307"/>
      <c r="K184" s="355"/>
    </row>
    <row r="185" s="1" customFormat="1" ht="15" customHeight="1">
      <c r="B185" s="332"/>
      <c r="C185" s="307" t="s">
        <v>142</v>
      </c>
      <c r="D185" s="307"/>
      <c r="E185" s="307"/>
      <c r="F185" s="330" t="s">
        <v>1606</v>
      </c>
      <c r="G185" s="307"/>
      <c r="H185" s="307" t="s">
        <v>1678</v>
      </c>
      <c r="I185" s="307" t="s">
        <v>1602</v>
      </c>
      <c r="J185" s="307">
        <v>50</v>
      </c>
      <c r="K185" s="355"/>
    </row>
    <row r="186" s="1" customFormat="1" ht="15" customHeight="1">
      <c r="B186" s="332"/>
      <c r="C186" s="307" t="s">
        <v>1679</v>
      </c>
      <c r="D186" s="307"/>
      <c r="E186" s="307"/>
      <c r="F186" s="330" t="s">
        <v>1606</v>
      </c>
      <c r="G186" s="307"/>
      <c r="H186" s="307" t="s">
        <v>1680</v>
      </c>
      <c r="I186" s="307" t="s">
        <v>1681</v>
      </c>
      <c r="J186" s="307"/>
      <c r="K186" s="355"/>
    </row>
    <row r="187" s="1" customFormat="1" ht="15" customHeight="1">
      <c r="B187" s="332"/>
      <c r="C187" s="307" t="s">
        <v>1682</v>
      </c>
      <c r="D187" s="307"/>
      <c r="E187" s="307"/>
      <c r="F187" s="330" t="s">
        <v>1606</v>
      </c>
      <c r="G187" s="307"/>
      <c r="H187" s="307" t="s">
        <v>1683</v>
      </c>
      <c r="I187" s="307" t="s">
        <v>1681</v>
      </c>
      <c r="J187" s="307"/>
      <c r="K187" s="355"/>
    </row>
    <row r="188" s="1" customFormat="1" ht="15" customHeight="1">
      <c r="B188" s="332"/>
      <c r="C188" s="307" t="s">
        <v>1684</v>
      </c>
      <c r="D188" s="307"/>
      <c r="E188" s="307"/>
      <c r="F188" s="330" t="s">
        <v>1606</v>
      </c>
      <c r="G188" s="307"/>
      <c r="H188" s="307" t="s">
        <v>1685</v>
      </c>
      <c r="I188" s="307" t="s">
        <v>1681</v>
      </c>
      <c r="J188" s="307"/>
      <c r="K188" s="355"/>
    </row>
    <row r="189" s="1" customFormat="1" ht="15" customHeight="1">
      <c r="B189" s="332"/>
      <c r="C189" s="368" t="s">
        <v>1686</v>
      </c>
      <c r="D189" s="307"/>
      <c r="E189" s="307"/>
      <c r="F189" s="330" t="s">
        <v>1606</v>
      </c>
      <c r="G189" s="307"/>
      <c r="H189" s="307" t="s">
        <v>1687</v>
      </c>
      <c r="I189" s="307" t="s">
        <v>1688</v>
      </c>
      <c r="J189" s="369" t="s">
        <v>1689</v>
      </c>
      <c r="K189" s="355"/>
    </row>
    <row r="190" s="18" customFormat="1" ht="15" customHeight="1">
      <c r="B190" s="370"/>
      <c r="C190" s="371" t="s">
        <v>1690</v>
      </c>
      <c r="D190" s="372"/>
      <c r="E190" s="372"/>
      <c r="F190" s="373" t="s">
        <v>1606</v>
      </c>
      <c r="G190" s="372"/>
      <c r="H190" s="372" t="s">
        <v>1691</v>
      </c>
      <c r="I190" s="372" t="s">
        <v>1688</v>
      </c>
      <c r="J190" s="374" t="s">
        <v>1689</v>
      </c>
      <c r="K190" s="375"/>
    </row>
    <row r="191" s="1" customFormat="1" ht="15" customHeight="1">
      <c r="B191" s="332"/>
      <c r="C191" s="368" t="s">
        <v>45</v>
      </c>
      <c r="D191" s="307"/>
      <c r="E191" s="307"/>
      <c r="F191" s="330" t="s">
        <v>1600</v>
      </c>
      <c r="G191" s="307"/>
      <c r="H191" s="304" t="s">
        <v>1692</v>
      </c>
      <c r="I191" s="307" t="s">
        <v>1693</v>
      </c>
      <c r="J191" s="307"/>
      <c r="K191" s="355"/>
    </row>
    <row r="192" s="1" customFormat="1" ht="15" customHeight="1">
      <c r="B192" s="332"/>
      <c r="C192" s="368" t="s">
        <v>1694</v>
      </c>
      <c r="D192" s="307"/>
      <c r="E192" s="307"/>
      <c r="F192" s="330" t="s">
        <v>1600</v>
      </c>
      <c r="G192" s="307"/>
      <c r="H192" s="307" t="s">
        <v>1695</v>
      </c>
      <c r="I192" s="307" t="s">
        <v>1635</v>
      </c>
      <c r="J192" s="307"/>
      <c r="K192" s="355"/>
    </row>
    <row r="193" s="1" customFormat="1" ht="15" customHeight="1">
      <c r="B193" s="332"/>
      <c r="C193" s="368" t="s">
        <v>1696</v>
      </c>
      <c r="D193" s="307"/>
      <c r="E193" s="307"/>
      <c r="F193" s="330" t="s">
        <v>1600</v>
      </c>
      <c r="G193" s="307"/>
      <c r="H193" s="307" t="s">
        <v>1697</v>
      </c>
      <c r="I193" s="307" t="s">
        <v>1635</v>
      </c>
      <c r="J193" s="307"/>
      <c r="K193" s="355"/>
    </row>
    <row r="194" s="1" customFormat="1" ht="15" customHeight="1">
      <c r="B194" s="332"/>
      <c r="C194" s="368" t="s">
        <v>1698</v>
      </c>
      <c r="D194" s="307"/>
      <c r="E194" s="307"/>
      <c r="F194" s="330" t="s">
        <v>1606</v>
      </c>
      <c r="G194" s="307"/>
      <c r="H194" s="307" t="s">
        <v>1699</v>
      </c>
      <c r="I194" s="307" t="s">
        <v>1635</v>
      </c>
      <c r="J194" s="307"/>
      <c r="K194" s="355"/>
    </row>
    <row r="195" s="1" customFormat="1" ht="15" customHeight="1">
      <c r="B195" s="361"/>
      <c r="C195" s="376"/>
      <c r="D195" s="341"/>
      <c r="E195" s="341"/>
      <c r="F195" s="341"/>
      <c r="G195" s="341"/>
      <c r="H195" s="341"/>
      <c r="I195" s="341"/>
      <c r="J195" s="341"/>
      <c r="K195" s="362"/>
    </row>
    <row r="196" s="1" customFormat="1" ht="18.75" customHeight="1">
      <c r="B196" s="343"/>
      <c r="C196" s="353"/>
      <c r="D196" s="353"/>
      <c r="E196" s="353"/>
      <c r="F196" s="363"/>
      <c r="G196" s="353"/>
      <c r="H196" s="353"/>
      <c r="I196" s="353"/>
      <c r="J196" s="353"/>
      <c r="K196" s="343"/>
    </row>
    <row r="197" s="1" customFormat="1" ht="18.75" customHeight="1">
      <c r="B197" s="343"/>
      <c r="C197" s="353"/>
      <c r="D197" s="353"/>
      <c r="E197" s="353"/>
      <c r="F197" s="363"/>
      <c r="G197" s="353"/>
      <c r="H197" s="353"/>
      <c r="I197" s="353"/>
      <c r="J197" s="353"/>
      <c r="K197" s="343"/>
    </row>
    <row r="198" s="1" customFormat="1" ht="18.75" customHeight="1">
      <c r="B198" s="315"/>
      <c r="C198" s="315"/>
      <c r="D198" s="315"/>
      <c r="E198" s="315"/>
      <c r="F198" s="315"/>
      <c r="G198" s="315"/>
      <c r="H198" s="315"/>
      <c r="I198" s="315"/>
      <c r="J198" s="315"/>
      <c r="K198" s="315"/>
    </row>
    <row r="199" s="1" customFormat="1" ht="13.5">
      <c r="B199" s="294"/>
      <c r="C199" s="295"/>
      <c r="D199" s="295"/>
      <c r="E199" s="295"/>
      <c r="F199" s="295"/>
      <c r="G199" s="295"/>
      <c r="H199" s="295"/>
      <c r="I199" s="295"/>
      <c r="J199" s="295"/>
      <c r="K199" s="296"/>
    </row>
    <row r="200" s="1" customFormat="1" ht="21">
      <c r="B200" s="297"/>
      <c r="C200" s="298" t="s">
        <v>1700</v>
      </c>
      <c r="D200" s="298"/>
      <c r="E200" s="298"/>
      <c r="F200" s="298"/>
      <c r="G200" s="298"/>
      <c r="H200" s="298"/>
      <c r="I200" s="298"/>
      <c r="J200" s="298"/>
      <c r="K200" s="299"/>
    </row>
    <row r="201" s="1" customFormat="1" ht="25.5" customHeight="1">
      <c r="B201" s="297"/>
      <c r="C201" s="377" t="s">
        <v>1701</v>
      </c>
      <c r="D201" s="377"/>
      <c r="E201" s="377"/>
      <c r="F201" s="377" t="s">
        <v>1702</v>
      </c>
      <c r="G201" s="378"/>
      <c r="H201" s="377" t="s">
        <v>1703</v>
      </c>
      <c r="I201" s="377"/>
      <c r="J201" s="377"/>
      <c r="K201" s="299"/>
    </row>
    <row r="202" s="1" customFormat="1" ht="5.25" customHeight="1">
      <c r="B202" s="332"/>
      <c r="C202" s="327"/>
      <c r="D202" s="327"/>
      <c r="E202" s="327"/>
      <c r="F202" s="327"/>
      <c r="G202" s="353"/>
      <c r="H202" s="327"/>
      <c r="I202" s="327"/>
      <c r="J202" s="327"/>
      <c r="K202" s="355"/>
    </row>
    <row r="203" s="1" customFormat="1" ht="15" customHeight="1">
      <c r="B203" s="332"/>
      <c r="C203" s="307" t="s">
        <v>1693</v>
      </c>
      <c r="D203" s="307"/>
      <c r="E203" s="307"/>
      <c r="F203" s="330" t="s">
        <v>46</v>
      </c>
      <c r="G203" s="307"/>
      <c r="H203" s="307" t="s">
        <v>1704</v>
      </c>
      <c r="I203" s="307"/>
      <c r="J203" s="307"/>
      <c r="K203" s="355"/>
    </row>
    <row r="204" s="1" customFormat="1" ht="15" customHeight="1">
      <c r="B204" s="332"/>
      <c r="C204" s="307"/>
      <c r="D204" s="307"/>
      <c r="E204" s="307"/>
      <c r="F204" s="330" t="s">
        <v>47</v>
      </c>
      <c r="G204" s="307"/>
      <c r="H204" s="307" t="s">
        <v>1705</v>
      </c>
      <c r="I204" s="307"/>
      <c r="J204" s="307"/>
      <c r="K204" s="355"/>
    </row>
    <row r="205" s="1" customFormat="1" ht="15" customHeight="1">
      <c r="B205" s="332"/>
      <c r="C205" s="307"/>
      <c r="D205" s="307"/>
      <c r="E205" s="307"/>
      <c r="F205" s="330" t="s">
        <v>50</v>
      </c>
      <c r="G205" s="307"/>
      <c r="H205" s="307" t="s">
        <v>1706</v>
      </c>
      <c r="I205" s="307"/>
      <c r="J205" s="307"/>
      <c r="K205" s="355"/>
    </row>
    <row r="206" s="1" customFormat="1" ht="15" customHeight="1">
      <c r="B206" s="332"/>
      <c r="C206" s="307"/>
      <c r="D206" s="307"/>
      <c r="E206" s="307"/>
      <c r="F206" s="330" t="s">
        <v>48</v>
      </c>
      <c r="G206" s="307"/>
      <c r="H206" s="307" t="s">
        <v>1707</v>
      </c>
      <c r="I206" s="307"/>
      <c r="J206" s="307"/>
      <c r="K206" s="355"/>
    </row>
    <row r="207" s="1" customFormat="1" ht="15" customHeight="1">
      <c r="B207" s="332"/>
      <c r="C207" s="307"/>
      <c r="D207" s="307"/>
      <c r="E207" s="307"/>
      <c r="F207" s="330" t="s">
        <v>49</v>
      </c>
      <c r="G207" s="307"/>
      <c r="H207" s="307" t="s">
        <v>1708</v>
      </c>
      <c r="I207" s="307"/>
      <c r="J207" s="307"/>
      <c r="K207" s="355"/>
    </row>
    <row r="208" s="1" customFormat="1" ht="15" customHeight="1">
      <c r="B208" s="332"/>
      <c r="C208" s="307"/>
      <c r="D208" s="307"/>
      <c r="E208" s="307"/>
      <c r="F208" s="330"/>
      <c r="G208" s="307"/>
      <c r="H208" s="307"/>
      <c r="I208" s="307"/>
      <c r="J208" s="307"/>
      <c r="K208" s="355"/>
    </row>
    <row r="209" s="1" customFormat="1" ht="15" customHeight="1">
      <c r="B209" s="332"/>
      <c r="C209" s="307" t="s">
        <v>1647</v>
      </c>
      <c r="D209" s="307"/>
      <c r="E209" s="307"/>
      <c r="F209" s="330" t="s">
        <v>81</v>
      </c>
      <c r="G209" s="307"/>
      <c r="H209" s="307" t="s">
        <v>1709</v>
      </c>
      <c r="I209" s="307"/>
      <c r="J209" s="307"/>
      <c r="K209" s="355"/>
    </row>
    <row r="210" s="1" customFormat="1" ht="15" customHeight="1">
      <c r="B210" s="332"/>
      <c r="C210" s="307"/>
      <c r="D210" s="307"/>
      <c r="E210" s="307"/>
      <c r="F210" s="330" t="s">
        <v>1543</v>
      </c>
      <c r="G210" s="307"/>
      <c r="H210" s="307" t="s">
        <v>1544</v>
      </c>
      <c r="I210" s="307"/>
      <c r="J210" s="307"/>
      <c r="K210" s="355"/>
    </row>
    <row r="211" s="1" customFormat="1" ht="15" customHeight="1">
      <c r="B211" s="332"/>
      <c r="C211" s="307"/>
      <c r="D211" s="307"/>
      <c r="E211" s="307"/>
      <c r="F211" s="330" t="s">
        <v>1541</v>
      </c>
      <c r="G211" s="307"/>
      <c r="H211" s="307" t="s">
        <v>1710</v>
      </c>
      <c r="I211" s="307"/>
      <c r="J211" s="307"/>
      <c r="K211" s="355"/>
    </row>
    <row r="212" s="1" customFormat="1" ht="15" customHeight="1">
      <c r="B212" s="379"/>
      <c r="C212" s="307"/>
      <c r="D212" s="307"/>
      <c r="E212" s="307"/>
      <c r="F212" s="330" t="s">
        <v>1545</v>
      </c>
      <c r="G212" s="368"/>
      <c r="H212" s="359" t="s">
        <v>1546</v>
      </c>
      <c r="I212" s="359"/>
      <c r="J212" s="359"/>
      <c r="K212" s="380"/>
    </row>
    <row r="213" s="1" customFormat="1" ht="15" customHeight="1">
      <c r="B213" s="379"/>
      <c r="C213" s="307"/>
      <c r="D213" s="307"/>
      <c r="E213" s="307"/>
      <c r="F213" s="330" t="s">
        <v>1547</v>
      </c>
      <c r="G213" s="368"/>
      <c r="H213" s="359" t="s">
        <v>1711</v>
      </c>
      <c r="I213" s="359"/>
      <c r="J213" s="359"/>
      <c r="K213" s="380"/>
    </row>
    <row r="214" s="1" customFormat="1" ht="15" customHeight="1">
      <c r="B214" s="379"/>
      <c r="C214" s="307"/>
      <c r="D214" s="307"/>
      <c r="E214" s="307"/>
      <c r="F214" s="330"/>
      <c r="G214" s="368"/>
      <c r="H214" s="359"/>
      <c r="I214" s="359"/>
      <c r="J214" s="359"/>
      <c r="K214" s="380"/>
    </row>
    <row r="215" s="1" customFormat="1" ht="15" customHeight="1">
      <c r="B215" s="379"/>
      <c r="C215" s="307" t="s">
        <v>1671</v>
      </c>
      <c r="D215" s="307"/>
      <c r="E215" s="307"/>
      <c r="F215" s="330">
        <v>1</v>
      </c>
      <c r="G215" s="368"/>
      <c r="H215" s="359" t="s">
        <v>1712</v>
      </c>
      <c r="I215" s="359"/>
      <c r="J215" s="359"/>
      <c r="K215" s="380"/>
    </row>
    <row r="216" s="1" customFormat="1" ht="15" customHeight="1">
      <c r="B216" s="379"/>
      <c r="C216" s="307"/>
      <c r="D216" s="307"/>
      <c r="E216" s="307"/>
      <c r="F216" s="330">
        <v>2</v>
      </c>
      <c r="G216" s="368"/>
      <c r="H216" s="359" t="s">
        <v>1713</v>
      </c>
      <c r="I216" s="359"/>
      <c r="J216" s="359"/>
      <c r="K216" s="380"/>
    </row>
    <row r="217" s="1" customFormat="1" ht="15" customHeight="1">
      <c r="B217" s="379"/>
      <c r="C217" s="307"/>
      <c r="D217" s="307"/>
      <c r="E217" s="307"/>
      <c r="F217" s="330">
        <v>3</v>
      </c>
      <c r="G217" s="368"/>
      <c r="H217" s="359" t="s">
        <v>1714</v>
      </c>
      <c r="I217" s="359"/>
      <c r="J217" s="359"/>
      <c r="K217" s="380"/>
    </row>
    <row r="218" s="1" customFormat="1" ht="15" customHeight="1">
      <c r="B218" s="379"/>
      <c r="C218" s="307"/>
      <c r="D218" s="307"/>
      <c r="E218" s="307"/>
      <c r="F218" s="330">
        <v>4</v>
      </c>
      <c r="G218" s="368"/>
      <c r="H218" s="359" t="s">
        <v>1715</v>
      </c>
      <c r="I218" s="359"/>
      <c r="J218" s="359"/>
      <c r="K218" s="380"/>
    </row>
    <row r="219" s="1" customFormat="1" ht="12.75" customHeight="1">
      <c r="B219" s="381"/>
      <c r="C219" s="382"/>
      <c r="D219" s="382"/>
      <c r="E219" s="382"/>
      <c r="F219" s="382"/>
      <c r="G219" s="382"/>
      <c r="H219" s="382"/>
      <c r="I219" s="382"/>
      <c r="J219" s="382"/>
      <c r="K219" s="38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2024-06-20T14:02:47Z</dcterms:created>
  <dcterms:modified xsi:type="dcterms:W3CDTF">2024-06-20T14:02:54Z</dcterms:modified>
</cp:coreProperties>
</file>