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2d - Oprava povrchu mís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'002d - Oprava povrchu mís...'!$C$121:$K$196</definedName>
    <definedName name="_xlnm.Print_Area" localSheetId="1">'002d - Oprava povrchu mís...'!$C$4:$J$76,'002d - Oprava povrchu mís...'!$C$82:$J$105,'002d - Oprava povrchu mís...'!$C$111:$K$196</definedName>
    <definedName name="_xlnm.Print_Titles" localSheetId="1">'002d - Oprava povrchu mís...'!$121:$121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96"/>
  <c r="BH196"/>
  <c r="BG196"/>
  <c r="BF196"/>
  <c r="T196"/>
  <c r="T195"/>
  <c r="R196"/>
  <c r="R195"/>
  <c r="P196"/>
  <c r="P195"/>
  <c r="BK196"/>
  <c r="BK195"/>
  <c r="J195"/>
  <c r="J196"/>
  <c r="BE196"/>
  <c r="J104"/>
  <c r="BI194"/>
  <c r="BH194"/>
  <c r="BG194"/>
  <c r="BF194"/>
  <c r="T194"/>
  <c r="T193"/>
  <c r="T192"/>
  <c r="R194"/>
  <c r="R193"/>
  <c r="R192"/>
  <c r="P194"/>
  <c r="P193"/>
  <c r="P192"/>
  <c r="BK194"/>
  <c r="BK193"/>
  <c r="J193"/>
  <c r="BK192"/>
  <c r="J192"/>
  <c r="J194"/>
  <c r="BE194"/>
  <c r="J103"/>
  <c r="J102"/>
  <c r="BI189"/>
  <c r="BH189"/>
  <c r="BG189"/>
  <c r="BF189"/>
  <c r="T189"/>
  <c r="T188"/>
  <c r="T187"/>
  <c r="R189"/>
  <c r="R188"/>
  <c r="R187"/>
  <c r="P189"/>
  <c r="P188"/>
  <c r="P187"/>
  <c r="BK189"/>
  <c r="BK188"/>
  <c r="J188"/>
  <c r="BK187"/>
  <c r="J187"/>
  <c r="J189"/>
  <c r="BE189"/>
  <c r="J101"/>
  <c r="J100"/>
  <c r="BI186"/>
  <c r="BH186"/>
  <c r="BG186"/>
  <c r="BF186"/>
  <c r="T186"/>
  <c r="T185"/>
  <c r="R186"/>
  <c r="R185"/>
  <c r="P186"/>
  <c r="P185"/>
  <c r="BK186"/>
  <c r="BK185"/>
  <c r="J185"/>
  <c r="J186"/>
  <c r="BE186"/>
  <c r="J99"/>
  <c r="BI178"/>
  <c r="BH178"/>
  <c r="BG178"/>
  <c r="BF178"/>
  <c r="T178"/>
  <c r="R178"/>
  <c r="P178"/>
  <c r="BK178"/>
  <c r="J178"/>
  <c r="BE178"/>
  <c r="BI171"/>
  <c r="BH171"/>
  <c r="BG171"/>
  <c r="BF171"/>
  <c r="T171"/>
  <c r="T170"/>
  <c r="R171"/>
  <c r="R170"/>
  <c r="P171"/>
  <c r="P170"/>
  <c r="BK171"/>
  <c r="BK170"/>
  <c r="J170"/>
  <c r="J171"/>
  <c r="BE171"/>
  <c r="J98"/>
  <c r="BI164"/>
  <c r="BH164"/>
  <c r="BG164"/>
  <c r="BF164"/>
  <c r="T164"/>
  <c r="R164"/>
  <c r="P164"/>
  <c r="BK164"/>
  <c r="J164"/>
  <c r="BE164"/>
  <c r="BI158"/>
  <c r="BH158"/>
  <c r="BG158"/>
  <c r="BF158"/>
  <c r="T158"/>
  <c r="R158"/>
  <c r="P158"/>
  <c r="BK158"/>
  <c r="J158"/>
  <c r="BE158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0"/>
  <c r="BH140"/>
  <c r="BG140"/>
  <c r="BF140"/>
  <c r="T140"/>
  <c r="R140"/>
  <c r="P140"/>
  <c r="BK140"/>
  <c r="J140"/>
  <c r="BE140"/>
  <c r="BI134"/>
  <c r="BH134"/>
  <c r="BG134"/>
  <c r="BF134"/>
  <c r="T134"/>
  <c r="T133"/>
  <c r="R134"/>
  <c r="R133"/>
  <c r="P134"/>
  <c r="P133"/>
  <c r="BK134"/>
  <c r="BK133"/>
  <c r="J133"/>
  <c r="J134"/>
  <c r="BE134"/>
  <c r="J97"/>
  <c r="BI125"/>
  <c r="F35"/>
  <c i="1" r="BD95"/>
  <c i="2" r="BH125"/>
  <c r="F34"/>
  <c i="1" r="BC95"/>
  <c i="2" r="BG125"/>
  <c r="F33"/>
  <c i="1" r="BB95"/>
  <c i="2" r="BF125"/>
  <c r="J32"/>
  <c i="1" r="AW95"/>
  <c i="2" r="F32"/>
  <c i="1" r="BA95"/>
  <c i="2" r="T125"/>
  <c r="T124"/>
  <c r="T123"/>
  <c r="T122"/>
  <c r="R125"/>
  <c r="R124"/>
  <c r="R123"/>
  <c r="R122"/>
  <c r="P125"/>
  <c r="P124"/>
  <c r="P123"/>
  <c r="P122"/>
  <c i="1" r="AU95"/>
  <c i="2" r="BK125"/>
  <c r="BK124"/>
  <c r="J124"/>
  <c r="BK123"/>
  <c r="J123"/>
  <c r="BK122"/>
  <c r="J122"/>
  <c r="J94"/>
  <c r="J28"/>
  <c i="1" r="AG95"/>
  <c i="2" r="J125"/>
  <c r="BE125"/>
  <c r="J31"/>
  <c i="1" r="AV95"/>
  <c i="2" r="F31"/>
  <c i="1" r="AZ95"/>
  <c i="2" r="J96"/>
  <c r="J95"/>
  <c r="F116"/>
  <c r="E114"/>
  <c r="F87"/>
  <c r="E85"/>
  <c r="J37"/>
  <c r="J22"/>
  <c r="E22"/>
  <c r="J119"/>
  <c r="J90"/>
  <c r="J21"/>
  <c r="J19"/>
  <c r="E19"/>
  <c r="J118"/>
  <c r="J89"/>
  <c r="J18"/>
  <c r="J16"/>
  <c r="E16"/>
  <c r="F119"/>
  <c r="F90"/>
  <c r="J15"/>
  <c r="J13"/>
  <c r="E13"/>
  <c r="F118"/>
  <c r="F89"/>
  <c r="J12"/>
  <c r="J10"/>
  <c r="J116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<sst xmlns="http://schemas.openxmlformats.org/spreadsheetml/2006/main">
  <si>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</si>
  <si>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</si>
  <si>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</si>
  <si>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</si>
  <si>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</si>
  <si>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{688386fd-0298-440b-96e4-e7a3fda4721c}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</si>
  <si>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</si>
  <si>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</si>
  <si>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</si>
  <si>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</si>
  <si>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</si>
  <si>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</si>
  <si>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</si>
  <si>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</si>
  <si>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002d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</si>
  <si>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</si>
  <si>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</si>
  <si>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povrchu místní komunikace v obci Sobotín, část Rudoltice, etapa2, část 2, úsek 0,000-0,21554 km</t>
  </si>
  <si>
    <t>KSO:</t>
  </si>
  <si>
    <t>CC-CZ:</t>
  </si>
  <si>
    <t>Místo:</t>
  </si>
  <si>
    <t>Rudoltice</t>
  </si>
  <si>
    <t>Datum:</t>
  </si>
  <si>
    <t>12. 7. 2023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</si>
  <si>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</si>
  <si>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</si>
  <si>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</si>
  <si>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</si>
  <si>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</si>
  <si>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</si>
  <si>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</si>
  <si>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</si>
  <si>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</si>
  <si>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</si>
  <si>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</si>
  <si>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</si>
  <si>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</si>
  <si>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</si>
  <si>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</si>
  <si>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</si>
  <si>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</si>
  <si>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</si>
  <si>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</si>
  <si>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</si>
  <si>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</si>
  <si>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</si>
  <si>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</si>
  <si>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</si>
  <si>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</si>
  <si>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</si>
  <si>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</si>
  <si>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</si>
  <si>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</si>
  <si>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</si>
  <si>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</si>
  <si>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</si>
  <si>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</si>
  <si>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</si>
  <si>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</si>
  <si>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</si>
  <si>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</si>
  <si>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</si>
  <si>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</si>
  <si>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</si>
  <si>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</si>
  <si>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</si>
  <si>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</si>
  <si>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</si>
  <si>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</si>
  <si>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</si>
  <si>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</si>
  <si>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</si>
  <si>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</si>
  <si>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</si>
  <si>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</si>
  <si>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</si>
  <si>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</si>
  <si>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</si>
  <si>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</si>
  <si>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</si>
  <si>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</si>
  <si>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</si>
  <si>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</si>
  <si>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</si>
  <si>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</si>
  <si>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</si>
  <si>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</si>
  <si>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</si>
  <si>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</si>
  <si>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</si>
  <si>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5 - Komunikace</t>
  </si>
  <si>
    <t xml:space="preserve">    997 - Přesun sutě</t>
  </si>
  <si>
    <t xml:space="preserve">    998 - Přesun hmot</t>
  </si>
  <si>
    <t>OST - Ostatní</t>
  </si>
  <si>
    <t xml:space="preserve">    O01 - Ostatní</t>
  </si>
  <si>
    <t>VRN - Vedlejší rozpočtové náklady</t>
  </si>
  <si>
    <t xml:space="preserve">    0 -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</si>
  <si>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</si>
  <si>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</si>
  <si>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</si>
  <si>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</si>
  <si>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</si>
  <si>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</si>
  <si>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</si>
  <si>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</si>
  <si>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</si>
  <si>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</si>
  <si>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</si>
  <si>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</si>
  <si>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</si>
  <si>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</si>
  <si>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</si>
  <si>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</si>
  <si>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</si>
  <si>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</si>
  <si>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</si>
  <si>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215901101</t>
  </si>
  <si>
    <t>Zhutnění podloží z hornin soudržných do 92% PS nebo nesoudržných sypkých I(d) do 0,8</t>
  </si>
  <si>
    <t>m2</t>
  </si>
  <si>
    <t>CS ÚRS 2023 01</t>
  </si>
  <si>
    <t>4</t>
  </si>
  <si>
    <t>-1416157724</t>
  </si>
  <si>
    <t>VV</t>
  </si>
  <si>
    <t>" skladba živičné komunikace"</t>
  </si>
  <si>
    <t>725*1,1</t>
  </si>
  <si>
    <t>" plocha pro šířkové vyrovnání komunikace"</t>
  </si>
  <si>
    <t>25*1,1</t>
  </si>
  <si>
    <t>" plocha nové zpevněné krajnice"</t>
  </si>
  <si>
    <t>825*0,25</t>
  </si>
  <si>
    <t>Součet</t>
  </si>
  <si>
    <t>5</t>
  </si>
  <si>
    <t>Komunikace</t>
  </si>
  <si>
    <t>565135111</t>
  </si>
  <si>
    <t>Asfaltový beton vrstva podkladní ACP 16 (obalované kamenivo OKS) tl 50 mm š do 3 m</t>
  </si>
  <si>
    <t>508682531</t>
  </si>
  <si>
    <t>725*1,05</t>
  </si>
  <si>
    <t>25*1,05</t>
  </si>
  <si>
    <t>3</t>
  </si>
  <si>
    <t>567521111</t>
  </si>
  <si>
    <t>Recyklace podkladu za studena na místě - rozpojení a reprofilace tl 200 mm plochy do 1000 m2</t>
  </si>
  <si>
    <t>-1264444954</t>
  </si>
  <si>
    <t>" původní podklad k recyklaci v tl. 100mm"</t>
  </si>
  <si>
    <t>" vyrovnání podkladu"</t>
  </si>
  <si>
    <t>569931132a</t>
  </si>
  <si>
    <t>Zpevnění krajnic asfaltovým recyklátem tl 100 mm s využitím materiálu z rozfrézované části vozovky</t>
  </si>
  <si>
    <t>512</t>
  </si>
  <si>
    <t>1870920986</t>
  </si>
  <si>
    <t>825*0,2</t>
  </si>
  <si>
    <t>573111111</t>
  </si>
  <si>
    <t>Postřik živičný infiltrační z asfaltu množství 0,60 kg/m2</t>
  </si>
  <si>
    <t>-202920490</t>
  </si>
  <si>
    <t>6</t>
  </si>
  <si>
    <t>573211112</t>
  </si>
  <si>
    <t>Postřik živičný spojovací z asfaltu v množství 0,70 kg/m2</t>
  </si>
  <si>
    <t>749322809</t>
  </si>
  <si>
    <t>7</t>
  </si>
  <si>
    <t>577144111</t>
  </si>
  <si>
    <t>Asfaltový beton vrstva obrusná ACO 11 (ABS) tř. I tl 50 mm š do 3 m z nemodifikovaného asfaltu</t>
  </si>
  <si>
    <t>1465291692</t>
  </si>
  <si>
    <t>725</t>
  </si>
  <si>
    <t>25</t>
  </si>
  <si>
    <t>997</t>
  </si>
  <si>
    <t>Přesun sutě</t>
  </si>
  <si>
    <t>8</t>
  </si>
  <si>
    <t>997211614</t>
  </si>
  <si>
    <t xml:space="preserve">Nakládání rozfrézovaného materiálu na dopravní prostředky </t>
  </si>
  <si>
    <t>t</t>
  </si>
  <si>
    <t>-1024460829</t>
  </si>
  <si>
    <t>" odvoz přebytečného rozfrézovaného materiálu na rozprostření do zpevněné krajnice"</t>
  </si>
  <si>
    <t>725*1,1*0,15</t>
  </si>
  <si>
    <t>25*1,1*0,15</t>
  </si>
  <si>
    <t>9</t>
  </si>
  <si>
    <t>997321511</t>
  </si>
  <si>
    <t>Vodorovná doprava suti a vybouraných hmot po suchu do 1 km</t>
  </si>
  <si>
    <t>2113277750</t>
  </si>
  <si>
    <t>998</t>
  </si>
  <si>
    <t>Přesun hmot</t>
  </si>
  <si>
    <t>10</t>
  </si>
  <si>
    <t>998225111</t>
  </si>
  <si>
    <t>Přesun hmot pro pozemní komunikace s krytem z kamene, monolitickým betonovým nebo živičným</t>
  </si>
  <si>
    <t>374497215</t>
  </si>
  <si>
    <t>OST</t>
  </si>
  <si>
    <t>Ostatní</t>
  </si>
  <si>
    <t>O01</t>
  </si>
  <si>
    <t>11</t>
  </si>
  <si>
    <t>221500000</t>
  </si>
  <si>
    <t>Vytýčení stávajících sítí</t>
  </si>
  <si>
    <t>soubor</t>
  </si>
  <si>
    <t>510270642</t>
  </si>
  <si>
    <t xml:space="preserve">"  vytýčení  stávajících podzemních inženýrských sítí před zahájením zemních prací a přeložek"</t>
  </si>
  <si>
    <t>VRN</t>
  </si>
  <si>
    <t>Vedlejší rozpočtové náklady</t>
  </si>
  <si>
    <t>12</t>
  </si>
  <si>
    <t>030001000</t>
  </si>
  <si>
    <t>Zařízení staveniště</t>
  </si>
  <si>
    <t>Kč</t>
  </si>
  <si>
    <t>1024</t>
  </si>
  <si>
    <t>1536956150</t>
  </si>
  <si>
    <t>VRN9</t>
  </si>
  <si>
    <t>Ostatní náklady</t>
  </si>
  <si>
    <t>13</t>
  </si>
  <si>
    <t>090001000</t>
  </si>
  <si>
    <t>Silniční provoz</t>
  </si>
  <si>
    <t>-1152733310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</si>
</sst>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38</v>
      </c>
      <c r="E29" s="45"/>
      <c r="F29" s="31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49</v>
      </c>
      <c r="AI60" s="40"/>
      <c r="AJ60" s="40"/>
      <c r="AK60" s="40"/>
      <c r="AL60" s="40"/>
      <c r="AM60" s="59" t="s">
        <v>50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52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49</v>
      </c>
      <c r="AI75" s="40"/>
      <c r="AJ75" s="40"/>
      <c r="AK75" s="40"/>
      <c r="AL75" s="40"/>
      <c r="AM75" s="59" t="s">
        <v>50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002d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Oprava povrchu místní komunikace v obci Sobotín, část Rudoltice, etapa2, část 2, úsek 0,000-0,21554 km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Rudoltice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12. 7. 2023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54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32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55</v>
      </c>
      <c r="D92" s="88"/>
      <c r="E92" s="88"/>
      <c r="F92" s="88"/>
      <c r="G92" s="88"/>
      <c r="H92" s="89"/>
      <c r="I92" s="90" t="s">
        <v>56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57</v>
      </c>
      <c r="AH92" s="88"/>
      <c r="AI92" s="88"/>
      <c r="AJ92" s="88"/>
      <c r="AK92" s="88"/>
      <c r="AL92" s="88"/>
      <c r="AM92" s="88"/>
      <c r="AN92" s="90" t="s">
        <v>58</v>
      </c>
      <c r="AO92" s="88"/>
      <c r="AP92" s="92"/>
      <c r="AQ92" s="93" t="s">
        <v>59</v>
      </c>
      <c r="AR92" s="42"/>
      <c r="AS92" s="94" t="s">
        <v>60</v>
      </c>
      <c r="AT92" s="95" t="s">
        <v>61</v>
      </c>
      <c r="AU92" s="95" t="s">
        <v>62</v>
      </c>
      <c r="AV92" s="95" t="s">
        <v>63</v>
      </c>
      <c r="AW92" s="95" t="s">
        <v>64</v>
      </c>
      <c r="AX92" s="95" t="s">
        <v>65</v>
      </c>
      <c r="AY92" s="95" t="s">
        <v>66</v>
      </c>
      <c r="AZ92" s="95" t="s">
        <v>67</v>
      </c>
      <c r="BA92" s="95" t="s">
        <v>68</v>
      </c>
      <c r="BB92" s="95" t="s">
        <v>69</v>
      </c>
      <c r="BC92" s="95" t="s">
        <v>70</v>
      </c>
      <c r="BD92" s="96" t="s">
        <v>71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72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S94" s="111" t="s">
        <v>73</v>
      </c>
      <c r="BT94" s="111" t="s">
        <v>74</v>
      </c>
      <c r="BV94" s="111" t="s">
        <v>75</v>
      </c>
      <c r="BW94" s="111" t="s">
        <v>5</v>
      </c>
      <c r="BX94" s="111" t="s">
        <v>76</v>
      </c>
      <c r="CL94" s="111" t="s">
        <v>1</v>
      </c>
    </row>
    <row r="95" s="6" customFormat="1" ht="40.5" customHeight="1">
      <c r="A95" s="112" t="s">
        <v>77</v>
      </c>
      <c r="B95" s="113"/>
      <c r="C95" s="114"/>
      <c r="D95" s="115" t="s">
        <v>14</v>
      </c>
      <c r="E95" s="115"/>
      <c r="F95" s="115"/>
      <c r="G95" s="115"/>
      <c r="H95" s="115"/>
      <c r="I95" s="116"/>
      <c r="J95" s="115" t="s">
        <v>17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'002d - Oprava povrchu mís...'!J28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78</v>
      </c>
      <c r="AR95" s="119"/>
      <c r="AS95" s="120">
        <v>0</v>
      </c>
      <c r="AT95" s="121">
        <f>ROUND(SUM(AV95:AW95),2)</f>
        <v>0</v>
      </c>
      <c r="AU95" s="122">
        <f>'002d - Oprava povrchu mís...'!P122</f>
        <v>0</v>
      </c>
      <c r="AV95" s="121">
        <f>'002d - Oprava povrchu mís...'!J31</f>
        <v>0</v>
      </c>
      <c r="AW95" s="121">
        <f>'002d - Oprava povrchu mís...'!J32</f>
        <v>0</v>
      </c>
      <c r="AX95" s="121">
        <f>'002d - Oprava povrchu mís...'!J33</f>
        <v>0</v>
      </c>
      <c r="AY95" s="121">
        <f>'002d - Oprava povrchu mís...'!J34</f>
        <v>0</v>
      </c>
      <c r="AZ95" s="121">
        <f>'002d - Oprava povrchu mís...'!F31</f>
        <v>0</v>
      </c>
      <c r="BA95" s="121">
        <f>'002d - Oprava povrchu mís...'!F32</f>
        <v>0</v>
      </c>
      <c r="BB95" s="121">
        <f>'002d - Oprava povrchu mís...'!F33</f>
        <v>0</v>
      </c>
      <c r="BC95" s="121">
        <f>'002d - Oprava povrchu mís...'!F34</f>
        <v>0</v>
      </c>
      <c r="BD95" s="123">
        <f>'002d - Oprava povrchu mís...'!F35</f>
        <v>0</v>
      </c>
      <c r="BT95" s="124" t="s">
        <v>79</v>
      </c>
      <c r="BU95" s="124" t="s">
        <v>80</v>
      </c>
      <c r="BV95" s="124" t="s">
        <v>75</v>
      </c>
      <c r="BW95" s="124" t="s">
        <v>5</v>
      </c>
      <c r="BX95" s="124" t="s">
        <v>76</v>
      </c>
      <c r="CL95" s="124" t="s">
        <v>1</v>
      </c>
    </row>
    <row r="96" s="1" customFormat="1" ht="30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</row>
    <row r="97" s="1" customFormat="1" ht="6.96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42"/>
    </row>
  </sheetData>
  <sheetProtection sheet="1" formatColumns="0" formatRows="0" objects="1" scenarios="1" spinCount="100000" saltValue="86Hd22USSMuKmzZ1rpmbOri5LHp+SN7DdY1YQhj+Tu+heSNWSvGxPYI9hWVYIt2pYYKFUxEdUvmRc9LUZ1bLMQ==" hashValue="gXcYdYcBTEgfmDr06H1QjjYICduKU6bogggCoGonViqgL4KR5wLEfSCJOBAx3yt2UTQID5m/IU5hqnIcWW9XO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02d - Oprava povrchu mí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5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5</v>
      </c>
    </row>
    <row r="3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9"/>
      <c r="AT3" s="16" t="s">
        <v>81</v>
      </c>
    </row>
    <row r="4" ht="24.96" customHeight="1">
      <c r="B4" s="19"/>
      <c r="D4" s="129" t="s">
        <v>82</v>
      </c>
      <c r="L4" s="19"/>
      <c r="M4" s="130" t="s">
        <v>10</v>
      </c>
      <c r="AT4" s="16" t="s">
        <v>4</v>
      </c>
    </row>
    <row r="5" ht="6.96" customHeight="1">
      <c r="B5" s="19"/>
      <c r="L5" s="19"/>
    </row>
    <row r="6" s="1" customFormat="1" ht="12" customHeight="1">
      <c r="B6" s="42"/>
      <c r="D6" s="131" t="s">
        <v>16</v>
      </c>
      <c r="I6" s="132"/>
      <c r="L6" s="42"/>
    </row>
    <row r="7" s="1" customFormat="1" ht="36.96" customHeight="1">
      <c r="B7" s="42"/>
      <c r="E7" s="133" t="s">
        <v>17</v>
      </c>
      <c r="F7" s="1"/>
      <c r="G7" s="1"/>
      <c r="H7" s="1"/>
      <c r="I7" s="132"/>
      <c r="L7" s="42"/>
    </row>
    <row r="8" s="1" customFormat="1">
      <c r="B8" s="42"/>
      <c r="I8" s="132"/>
      <c r="L8" s="42"/>
    </row>
    <row r="9" s="1" customFormat="1" ht="12" customHeight="1">
      <c r="B9" s="42"/>
      <c r="D9" s="131" t="s">
        <v>18</v>
      </c>
      <c r="F9" s="134" t="s">
        <v>1</v>
      </c>
      <c r="I9" s="135" t="s">
        <v>19</v>
      </c>
      <c r="J9" s="134" t="s">
        <v>1</v>
      </c>
      <c r="L9" s="42"/>
    </row>
    <row r="10" s="1" customFormat="1" ht="12" customHeight="1">
      <c r="B10" s="42"/>
      <c r="D10" s="131" t="s">
        <v>20</v>
      </c>
      <c r="F10" s="134" t="s">
        <v>21</v>
      </c>
      <c r="I10" s="135" t="s">
        <v>22</v>
      </c>
      <c r="J10" s="136" t="str">
        <f>'Rekapitulace stavby'!AN8</f>
        <v>12. 7. 2023</v>
      </c>
      <c r="L10" s="42"/>
    </row>
    <row r="11" s="1" customFormat="1" ht="10.8" customHeight="1">
      <c r="B11" s="42"/>
      <c r="I11" s="132"/>
      <c r="L11" s="42"/>
    </row>
    <row r="12" s="1" customFormat="1" ht="12" customHeight="1">
      <c r="B12" s="42"/>
      <c r="D12" s="131" t="s">
        <v>24</v>
      </c>
      <c r="I12" s="135" t="s">
        <v>25</v>
      </c>
      <c r="J12" s="134" t="str">
        <f>IF('Rekapitulace stavby'!AN10="","",'Rekapitulace stavby'!AN10)</f>
        <v/>
      </c>
      <c r="L12" s="42"/>
    </row>
    <row r="13" s="1" customFormat="1" ht="18" customHeight="1">
      <c r="B13" s="42"/>
      <c r="E13" s="134" t="str">
        <f>IF('Rekapitulace stavby'!E11="","",'Rekapitulace stavby'!E11)</f>
        <v xml:space="preserve"> </v>
      </c>
      <c r="I13" s="135" t="s">
        <v>27</v>
      </c>
      <c r="J13" s="134" t="str">
        <f>IF('Rekapitulace stavby'!AN11="","",'Rekapitulace stavby'!AN11)</f>
        <v/>
      </c>
      <c r="L13" s="42"/>
    </row>
    <row r="14" s="1" customFormat="1" ht="6.96" customHeight="1">
      <c r="B14" s="42"/>
      <c r="I14" s="132"/>
      <c r="L14" s="42"/>
    </row>
    <row r="15" s="1" customFormat="1" ht="12" customHeight="1">
      <c r="B15" s="42"/>
      <c r="D15" s="131" t="s">
        <v>28</v>
      </c>
      <c r="I15" s="135" t="s">
        <v>25</v>
      </c>
      <c r="J15" s="32" t="str">
        <f>'Rekapitulace stavby'!AN13</f>
        <v>Vyplň údaj</v>
      </c>
      <c r="L15" s="42"/>
    </row>
    <row r="16" s="1" customFormat="1" ht="18" customHeight="1">
      <c r="B16" s="42"/>
      <c r="E16" s="32" t="str">
        <f>'Rekapitulace stavby'!E14</f>
        <v>Vyplň údaj</v>
      </c>
      <c r="F16" s="134"/>
      <c r="G16" s="134"/>
      <c r="H16" s="134"/>
      <c r="I16" s="135" t="s">
        <v>27</v>
      </c>
      <c r="J16" s="32" t="str">
        <f>'Rekapitulace stavby'!AN14</f>
        <v>Vyplň údaj</v>
      </c>
      <c r="L16" s="42"/>
    </row>
    <row r="17" s="1" customFormat="1" ht="6.96" customHeight="1">
      <c r="B17" s="42"/>
      <c r="I17" s="132"/>
      <c r="L17" s="42"/>
    </row>
    <row r="18" s="1" customFormat="1" ht="12" customHeight="1">
      <c r="B18" s="42"/>
      <c r="D18" s="131" t="s">
        <v>30</v>
      </c>
      <c r="I18" s="135" t="s">
        <v>25</v>
      </c>
      <c r="J18" s="134" t="str">
        <f>IF('Rekapitulace stavby'!AN16="","",'Rekapitulace stavby'!AN16)</f>
        <v/>
      </c>
      <c r="L18" s="42"/>
    </row>
    <row r="19" s="1" customFormat="1" ht="18" customHeight="1">
      <c r="B19" s="42"/>
      <c r="E19" s="134" t="str">
        <f>IF('Rekapitulace stavby'!E17="","",'Rekapitulace stavby'!E17)</f>
        <v xml:space="preserve"> </v>
      </c>
      <c r="I19" s="135" t="s">
        <v>27</v>
      </c>
      <c r="J19" s="134" t="str">
        <f>IF('Rekapitulace stavby'!AN17="","",'Rekapitulace stavby'!AN17)</f>
        <v/>
      </c>
      <c r="L19" s="42"/>
    </row>
    <row r="20" s="1" customFormat="1" ht="6.96" customHeight="1">
      <c r="B20" s="42"/>
      <c r="I20" s="132"/>
      <c r="L20" s="42"/>
    </row>
    <row r="21" s="1" customFormat="1" ht="12" customHeight="1">
      <c r="B21" s="42"/>
      <c r="D21" s="131" t="s">
        <v>32</v>
      </c>
      <c r="I21" s="135" t="s">
        <v>25</v>
      </c>
      <c r="J21" s="134" t="str">
        <f>IF('Rekapitulace stavby'!AN19="","",'Rekapitulace stavby'!AN19)</f>
        <v/>
      </c>
      <c r="L21" s="42"/>
    </row>
    <row r="22" s="1" customFormat="1" ht="18" customHeight="1">
      <c r="B22" s="42"/>
      <c r="E22" s="134" t="str">
        <f>IF('Rekapitulace stavby'!E20="","",'Rekapitulace stavby'!E20)</f>
        <v xml:space="preserve"> </v>
      </c>
      <c r="I22" s="135" t="s">
        <v>27</v>
      </c>
      <c r="J22" s="134" t="str">
        <f>IF('Rekapitulace stavby'!AN20="","",'Rekapitulace stavby'!AN20)</f>
        <v/>
      </c>
      <c r="L22" s="42"/>
    </row>
    <row r="23" s="1" customFormat="1" ht="6.96" customHeight="1">
      <c r="B23" s="42"/>
      <c r="I23" s="132"/>
      <c r="L23" s="42"/>
    </row>
    <row r="24" s="1" customFormat="1" ht="12" customHeight="1">
      <c r="B24" s="42"/>
      <c r="D24" s="131" t="s">
        <v>33</v>
      </c>
      <c r="I24" s="132"/>
      <c r="L24" s="42"/>
    </row>
    <row r="25" s="7" customFormat="1" ht="16.5" customHeight="1">
      <c r="B25" s="137"/>
      <c r="E25" s="138" t="s">
        <v>1</v>
      </c>
      <c r="F25" s="138"/>
      <c r="G25" s="138"/>
      <c r="H25" s="138"/>
      <c r="I25" s="139"/>
      <c r="L25" s="137"/>
    </row>
    <row r="26" s="1" customFormat="1" ht="6.96" customHeight="1">
      <c r="B26" s="42"/>
      <c r="I26" s="132"/>
      <c r="L26" s="42"/>
    </row>
    <row r="27" s="1" customFormat="1" ht="6.96" customHeight="1">
      <c r="B27" s="42"/>
      <c r="D27" s="77"/>
      <c r="E27" s="77"/>
      <c r="F27" s="77"/>
      <c r="G27" s="77"/>
      <c r="H27" s="77"/>
      <c r="I27" s="140"/>
      <c r="J27" s="77"/>
      <c r="K27" s="77"/>
      <c r="L27" s="42"/>
    </row>
    <row r="28" s="1" customFormat="1" ht="25.44" customHeight="1">
      <c r="B28" s="42"/>
      <c r="D28" s="141" t="s">
        <v>34</v>
      </c>
      <c r="I28" s="132"/>
      <c r="J28" s="142">
        <f>ROUND(J122, 2)</f>
        <v>0</v>
      </c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0"/>
      <c r="J29" s="77"/>
      <c r="K29" s="77"/>
      <c r="L29" s="42"/>
    </row>
    <row r="30" s="1" customFormat="1" ht="14.4" customHeight="1">
      <c r="B30" s="42"/>
      <c r="F30" s="143" t="s">
        <v>36</v>
      </c>
      <c r="I30" s="144" t="s">
        <v>35</v>
      </c>
      <c r="J30" s="143" t="s">
        <v>37</v>
      </c>
      <c r="L30" s="42"/>
    </row>
    <row r="31" s="1" customFormat="1" ht="14.4" customHeight="1">
      <c r="B31" s="42"/>
      <c r="D31" s="145" t="s">
        <v>38</v>
      </c>
      <c r="E31" s="131" t="s">
        <v>39</v>
      </c>
      <c r="F31" s="146">
        <f>ROUND((SUM(BE122:BE196)),  2)</f>
        <v>0</v>
      </c>
      <c r="I31" s="147">
        <v>0.20999999999999999</v>
      </c>
      <c r="J31" s="146">
        <f>ROUND(((SUM(BE122:BE196))*I31),  2)</f>
        <v>0</v>
      </c>
      <c r="L31" s="42"/>
    </row>
    <row r="32" s="1" customFormat="1" ht="14.4" customHeight="1">
      <c r="B32" s="42"/>
      <c r="E32" s="131" t="s">
        <v>40</v>
      </c>
      <c r="F32" s="146">
        <f>ROUND((SUM(BF122:BF196)),  2)</f>
        <v>0</v>
      </c>
      <c r="I32" s="147">
        <v>0.14999999999999999</v>
      </c>
      <c r="J32" s="146">
        <f>ROUND(((SUM(BF122:BF196))*I32),  2)</f>
        <v>0</v>
      </c>
      <c r="L32" s="42"/>
    </row>
    <row r="33" hidden="1" s="1" customFormat="1" ht="14.4" customHeight="1">
      <c r="B33" s="42"/>
      <c r="E33" s="131" t="s">
        <v>41</v>
      </c>
      <c r="F33" s="146">
        <f>ROUND((SUM(BG122:BG196)),  2)</f>
        <v>0</v>
      </c>
      <c r="I33" s="147">
        <v>0.20999999999999999</v>
      </c>
      <c r="J33" s="146">
        <f>0</f>
        <v>0</v>
      </c>
      <c r="L33" s="42"/>
    </row>
    <row r="34" hidden="1" s="1" customFormat="1" ht="14.4" customHeight="1">
      <c r="B34" s="42"/>
      <c r="E34" s="131" t="s">
        <v>42</v>
      </c>
      <c r="F34" s="146">
        <f>ROUND((SUM(BH122:BH196)),  2)</f>
        <v>0</v>
      </c>
      <c r="I34" s="147">
        <v>0.14999999999999999</v>
      </c>
      <c r="J34" s="146">
        <f>0</f>
        <v>0</v>
      </c>
      <c r="L34" s="42"/>
    </row>
    <row r="35" hidden="1" s="1" customFormat="1" ht="14.4" customHeight="1">
      <c r="B35" s="42"/>
      <c r="E35" s="131" t="s">
        <v>43</v>
      </c>
      <c r="F35" s="146">
        <f>ROUND((SUM(BI122:BI196)),  2)</f>
        <v>0</v>
      </c>
      <c r="I35" s="147">
        <v>0</v>
      </c>
      <c r="J35" s="146">
        <f>0</f>
        <v>0</v>
      </c>
      <c r="L35" s="42"/>
    </row>
    <row r="36" s="1" customFormat="1" ht="6.96" customHeight="1">
      <c r="B36" s="42"/>
      <c r="I36" s="132"/>
      <c r="L36" s="42"/>
    </row>
    <row r="37" s="1" customFormat="1" ht="25.44" customHeight="1">
      <c r="B37" s="42"/>
      <c r="C37" s="148"/>
      <c r="D37" s="149" t="s">
        <v>44</v>
      </c>
      <c r="E37" s="150"/>
      <c r="F37" s="150"/>
      <c r="G37" s="151" t="s">
        <v>45</v>
      </c>
      <c r="H37" s="152" t="s">
        <v>46</v>
      </c>
      <c r="I37" s="153"/>
      <c r="J37" s="154">
        <f>SUM(J28:J35)</f>
        <v>0</v>
      </c>
      <c r="K37" s="155"/>
      <c r="L37" s="42"/>
    </row>
    <row r="38" s="1" customFormat="1" ht="14.4" customHeight="1">
      <c r="B38" s="42"/>
      <c r="I38" s="132"/>
      <c r="L38" s="42"/>
    </row>
    <row r="39" ht="14.4" customHeight="1">
      <c r="B39" s="19"/>
      <c r="L39" s="19"/>
    </row>
    <row r="40" ht="14.4" customHeight="1">
      <c r="B40" s="19"/>
      <c r="L40" s="19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56" t="s">
        <v>47</v>
      </c>
      <c r="E50" s="157"/>
      <c r="F50" s="157"/>
      <c r="G50" s="156" t="s">
        <v>48</v>
      </c>
      <c r="H50" s="157"/>
      <c r="I50" s="158"/>
      <c r="J50" s="157"/>
      <c r="K50" s="157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59" t="s">
        <v>49</v>
      </c>
      <c r="E61" s="160"/>
      <c r="F61" s="161" t="s">
        <v>50</v>
      </c>
      <c r="G61" s="159" t="s">
        <v>49</v>
      </c>
      <c r="H61" s="160"/>
      <c r="I61" s="162"/>
      <c r="J61" s="163" t="s">
        <v>50</v>
      </c>
      <c r="K61" s="160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56" t="s">
        <v>51</v>
      </c>
      <c r="E65" s="157"/>
      <c r="F65" s="157"/>
      <c r="G65" s="156" t="s">
        <v>52</v>
      </c>
      <c r="H65" s="157"/>
      <c r="I65" s="158"/>
      <c r="J65" s="157"/>
      <c r="K65" s="157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59" t="s">
        <v>49</v>
      </c>
      <c r="E76" s="160"/>
      <c r="F76" s="161" t="s">
        <v>50</v>
      </c>
      <c r="G76" s="159" t="s">
        <v>49</v>
      </c>
      <c r="H76" s="160"/>
      <c r="I76" s="162"/>
      <c r="J76" s="163" t="s">
        <v>50</v>
      </c>
      <c r="K76" s="160"/>
      <c r="L76" s="42"/>
    </row>
    <row r="77" s="1" customFormat="1" ht="14.4" customHeight="1">
      <c r="B77" s="164"/>
      <c r="C77" s="165"/>
      <c r="D77" s="165"/>
      <c r="E77" s="165"/>
      <c r="F77" s="165"/>
      <c r="G77" s="165"/>
      <c r="H77" s="165"/>
      <c r="I77" s="166"/>
      <c r="J77" s="165"/>
      <c r="K77" s="165"/>
      <c r="L77" s="42"/>
    </row>
    <row r="81" s="1" customFormat="1" ht="6.96" customHeight="1">
      <c r="B81" s="167"/>
      <c r="C81" s="168"/>
      <c r="D81" s="168"/>
      <c r="E81" s="168"/>
      <c r="F81" s="168"/>
      <c r="G81" s="168"/>
      <c r="H81" s="168"/>
      <c r="I81" s="169"/>
      <c r="J81" s="168"/>
      <c r="K81" s="168"/>
      <c r="L81" s="42"/>
    </row>
    <row r="82" s="1" customFormat="1" ht="24.96" customHeight="1">
      <c r="B82" s="37"/>
      <c r="C82" s="22" t="s">
        <v>83</v>
      </c>
      <c r="D82" s="38"/>
      <c r="E82" s="38"/>
      <c r="F82" s="38"/>
      <c r="G82" s="38"/>
      <c r="H82" s="38"/>
      <c r="I82" s="132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2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2"/>
      <c r="J84" s="38"/>
      <c r="K84" s="38"/>
      <c r="L84" s="42"/>
    </row>
    <row r="85" s="1" customFormat="1" ht="16.5" customHeight="1">
      <c r="B85" s="37"/>
      <c r="C85" s="38"/>
      <c r="D85" s="38"/>
      <c r="E85" s="70" t="str">
        <f>E7</f>
        <v>Oprava povrchu místní komunikace v obci Sobotín, část Rudoltice, etapa2, část 2, úsek 0,000-0,21554 km</v>
      </c>
      <c r="F85" s="38"/>
      <c r="G85" s="38"/>
      <c r="H85" s="38"/>
      <c r="I85" s="132"/>
      <c r="J85" s="38"/>
      <c r="K85" s="38"/>
      <c r="L85" s="42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132"/>
      <c r="J86" s="38"/>
      <c r="K86" s="38"/>
      <c r="L86" s="42"/>
    </row>
    <row r="87" s="1" customFormat="1" ht="12" customHeight="1">
      <c r="B87" s="37"/>
      <c r="C87" s="31" t="s">
        <v>20</v>
      </c>
      <c r="D87" s="38"/>
      <c r="E87" s="38"/>
      <c r="F87" s="26" t="str">
        <f>F10</f>
        <v>Rudoltice</v>
      </c>
      <c r="G87" s="38"/>
      <c r="H87" s="38"/>
      <c r="I87" s="135" t="s">
        <v>22</v>
      </c>
      <c r="J87" s="73" t="str">
        <f>IF(J10="","",J10)</f>
        <v>12. 7. 2023</v>
      </c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2"/>
      <c r="J88" s="38"/>
      <c r="K88" s="38"/>
      <c r="L88" s="42"/>
    </row>
    <row r="89" s="1" customFormat="1" ht="15.15" customHeight="1">
      <c r="B89" s="37"/>
      <c r="C89" s="31" t="s">
        <v>24</v>
      </c>
      <c r="D89" s="38"/>
      <c r="E89" s="38"/>
      <c r="F89" s="26" t="str">
        <f>E13</f>
        <v xml:space="preserve"> </v>
      </c>
      <c r="G89" s="38"/>
      <c r="H89" s="38"/>
      <c r="I89" s="135" t="s">
        <v>30</v>
      </c>
      <c r="J89" s="35" t="str">
        <f>E19</f>
        <v xml:space="preserve"> </v>
      </c>
      <c r="K89" s="38"/>
      <c r="L89" s="42"/>
    </row>
    <row r="90" s="1" customFormat="1" ht="15.15" customHeight="1">
      <c r="B90" s="37"/>
      <c r="C90" s="31" t="s">
        <v>28</v>
      </c>
      <c r="D90" s="38"/>
      <c r="E90" s="38"/>
      <c r="F90" s="26" t="str">
        <f>IF(E16="","",E16)</f>
        <v>Vyplň údaj</v>
      </c>
      <c r="G90" s="38"/>
      <c r="H90" s="38"/>
      <c r="I90" s="135" t="s">
        <v>32</v>
      </c>
      <c r="J90" s="35" t="str">
        <f>E22</f>
        <v xml:space="preserve"> </v>
      </c>
      <c r="K90" s="38"/>
      <c r="L90" s="42"/>
    </row>
    <row r="91" s="1" customFormat="1" ht="10.32" customHeight="1">
      <c r="B91" s="37"/>
      <c r="C91" s="38"/>
      <c r="D91" s="38"/>
      <c r="E91" s="38"/>
      <c r="F91" s="38"/>
      <c r="G91" s="38"/>
      <c r="H91" s="38"/>
      <c r="I91" s="132"/>
      <c r="J91" s="38"/>
      <c r="K91" s="38"/>
      <c r="L91" s="42"/>
    </row>
    <row r="92" s="1" customFormat="1" ht="29.28" customHeight="1">
      <c r="B92" s="37"/>
      <c r="C92" s="170" t="s">
        <v>84</v>
      </c>
      <c r="D92" s="171"/>
      <c r="E92" s="171"/>
      <c r="F92" s="171"/>
      <c r="G92" s="171"/>
      <c r="H92" s="171"/>
      <c r="I92" s="172"/>
      <c r="J92" s="173" t="s">
        <v>85</v>
      </c>
      <c r="K92" s="171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2"/>
      <c r="J93" s="38"/>
      <c r="K93" s="38"/>
      <c r="L93" s="42"/>
    </row>
    <row r="94" s="1" customFormat="1" ht="22.8" customHeight="1">
      <c r="B94" s="37"/>
      <c r="C94" s="174" t="s">
        <v>86</v>
      </c>
      <c r="D94" s="38"/>
      <c r="E94" s="38"/>
      <c r="F94" s="38"/>
      <c r="G94" s="38"/>
      <c r="H94" s="38"/>
      <c r="I94" s="132"/>
      <c r="J94" s="104">
        <f>J122</f>
        <v>0</v>
      </c>
      <c r="K94" s="38"/>
      <c r="L94" s="42"/>
      <c r="AU94" s="16" t="s">
        <v>87</v>
      </c>
    </row>
    <row r="95" s="8" customFormat="1" ht="24.96" customHeight="1">
      <c r="B95" s="175"/>
      <c r="C95" s="176"/>
      <c r="D95" s="177" t="s">
        <v>88</v>
      </c>
      <c r="E95" s="178"/>
      <c r="F95" s="178"/>
      <c r="G95" s="178"/>
      <c r="H95" s="178"/>
      <c r="I95" s="179"/>
      <c r="J95" s="180">
        <f>J123</f>
        <v>0</v>
      </c>
      <c r="K95" s="176"/>
      <c r="L95" s="181"/>
    </row>
    <row r="96" s="9" customFormat="1" ht="19.92" customHeight="1">
      <c r="B96" s="182"/>
      <c r="C96" s="183"/>
      <c r="D96" s="184" t="s">
        <v>89</v>
      </c>
      <c r="E96" s="185"/>
      <c r="F96" s="185"/>
      <c r="G96" s="185"/>
      <c r="H96" s="185"/>
      <c r="I96" s="186"/>
      <c r="J96" s="187">
        <f>J124</f>
        <v>0</v>
      </c>
      <c r="K96" s="183"/>
      <c r="L96" s="188"/>
    </row>
    <row r="97" s="9" customFormat="1" ht="19.92" customHeight="1">
      <c r="B97" s="182"/>
      <c r="C97" s="183"/>
      <c r="D97" s="184" t="s">
        <v>90</v>
      </c>
      <c r="E97" s="185"/>
      <c r="F97" s="185"/>
      <c r="G97" s="185"/>
      <c r="H97" s="185"/>
      <c r="I97" s="186"/>
      <c r="J97" s="187">
        <f>J133</f>
        <v>0</v>
      </c>
      <c r="K97" s="183"/>
      <c r="L97" s="188"/>
    </row>
    <row r="98" s="9" customFormat="1" ht="19.92" customHeight="1">
      <c r="B98" s="182"/>
      <c r="C98" s="183"/>
      <c r="D98" s="184" t="s">
        <v>91</v>
      </c>
      <c r="E98" s="185"/>
      <c r="F98" s="185"/>
      <c r="G98" s="185"/>
      <c r="H98" s="185"/>
      <c r="I98" s="186"/>
      <c r="J98" s="187">
        <f>J170</f>
        <v>0</v>
      </c>
      <c r="K98" s="183"/>
      <c r="L98" s="188"/>
    </row>
    <row r="99" s="9" customFormat="1" ht="19.92" customHeight="1">
      <c r="B99" s="182"/>
      <c r="C99" s="183"/>
      <c r="D99" s="184" t="s">
        <v>92</v>
      </c>
      <c r="E99" s="185"/>
      <c r="F99" s="185"/>
      <c r="G99" s="185"/>
      <c r="H99" s="185"/>
      <c r="I99" s="186"/>
      <c r="J99" s="187">
        <f>J185</f>
        <v>0</v>
      </c>
      <c r="K99" s="183"/>
      <c r="L99" s="188"/>
    </row>
    <row r="100" s="8" customFormat="1" ht="24.96" customHeight="1">
      <c r="B100" s="175"/>
      <c r="C100" s="176"/>
      <c r="D100" s="177" t="s">
        <v>93</v>
      </c>
      <c r="E100" s="178"/>
      <c r="F100" s="178"/>
      <c r="G100" s="178"/>
      <c r="H100" s="178"/>
      <c r="I100" s="179"/>
      <c r="J100" s="180">
        <f>J187</f>
        <v>0</v>
      </c>
      <c r="K100" s="176"/>
      <c r="L100" s="181"/>
    </row>
    <row r="101" s="9" customFormat="1" ht="19.92" customHeight="1">
      <c r="B101" s="182"/>
      <c r="C101" s="183"/>
      <c r="D101" s="184" t="s">
        <v>94</v>
      </c>
      <c r="E101" s="185"/>
      <c r="F101" s="185"/>
      <c r="G101" s="185"/>
      <c r="H101" s="185"/>
      <c r="I101" s="186"/>
      <c r="J101" s="187">
        <f>J188</f>
        <v>0</v>
      </c>
      <c r="K101" s="183"/>
      <c r="L101" s="188"/>
    </row>
    <row r="102" s="8" customFormat="1" ht="24.96" customHeight="1">
      <c r="B102" s="175"/>
      <c r="C102" s="176"/>
      <c r="D102" s="177" t="s">
        <v>95</v>
      </c>
      <c r="E102" s="178"/>
      <c r="F102" s="178"/>
      <c r="G102" s="178"/>
      <c r="H102" s="178"/>
      <c r="I102" s="179"/>
      <c r="J102" s="180">
        <f>J192</f>
        <v>0</v>
      </c>
      <c r="K102" s="176"/>
      <c r="L102" s="181"/>
    </row>
    <row r="103" s="9" customFormat="1" ht="19.92" customHeight="1">
      <c r="B103" s="182"/>
      <c r="C103" s="183"/>
      <c r="D103" s="184" t="s">
        <v>96</v>
      </c>
      <c r="E103" s="185"/>
      <c r="F103" s="185"/>
      <c r="G103" s="185"/>
      <c r="H103" s="185"/>
      <c r="I103" s="186"/>
      <c r="J103" s="187">
        <f>J193</f>
        <v>0</v>
      </c>
      <c r="K103" s="183"/>
      <c r="L103" s="188"/>
    </row>
    <row r="104" s="9" customFormat="1" ht="19.92" customHeight="1">
      <c r="B104" s="182"/>
      <c r="C104" s="183"/>
      <c r="D104" s="184" t="s">
        <v>97</v>
      </c>
      <c r="E104" s="185"/>
      <c r="F104" s="185"/>
      <c r="G104" s="185"/>
      <c r="H104" s="185"/>
      <c r="I104" s="186"/>
      <c r="J104" s="187">
        <f>J195</f>
        <v>0</v>
      </c>
      <c r="K104" s="183"/>
      <c r="L104" s="188"/>
    </row>
    <row r="105" s="1" customFormat="1" ht="21.84" customHeight="1">
      <c r="B105" s="37"/>
      <c r="C105" s="38"/>
      <c r="D105" s="38"/>
      <c r="E105" s="38"/>
      <c r="F105" s="38"/>
      <c r="G105" s="38"/>
      <c r="H105" s="38"/>
      <c r="I105" s="132"/>
      <c r="J105" s="38"/>
      <c r="K105" s="38"/>
      <c r="L105" s="42"/>
    </row>
    <row r="106" s="1" customFormat="1" ht="6.96" customHeight="1">
      <c r="B106" s="60"/>
      <c r="C106" s="61"/>
      <c r="D106" s="61"/>
      <c r="E106" s="61"/>
      <c r="F106" s="61"/>
      <c r="G106" s="61"/>
      <c r="H106" s="61"/>
      <c r="I106" s="166"/>
      <c r="J106" s="61"/>
      <c r="K106" s="61"/>
      <c r="L106" s="42"/>
    </row>
    <row r="110" s="1" customFormat="1" ht="6.96" customHeight="1">
      <c r="B110" s="62"/>
      <c r="C110" s="63"/>
      <c r="D110" s="63"/>
      <c r="E110" s="63"/>
      <c r="F110" s="63"/>
      <c r="G110" s="63"/>
      <c r="H110" s="63"/>
      <c r="I110" s="169"/>
      <c r="J110" s="63"/>
      <c r="K110" s="63"/>
      <c r="L110" s="42"/>
    </row>
    <row r="111" s="1" customFormat="1" ht="24.96" customHeight="1">
      <c r="B111" s="37"/>
      <c r="C111" s="22" t="s">
        <v>98</v>
      </c>
      <c r="D111" s="38"/>
      <c r="E111" s="38"/>
      <c r="F111" s="38"/>
      <c r="G111" s="38"/>
      <c r="H111" s="38"/>
      <c r="I111" s="132"/>
      <c r="J111" s="38"/>
      <c r="K111" s="38"/>
      <c r="L111" s="42"/>
    </row>
    <row r="112" s="1" customFormat="1" ht="6.96" customHeight="1">
      <c r="B112" s="37"/>
      <c r="C112" s="38"/>
      <c r="D112" s="38"/>
      <c r="E112" s="38"/>
      <c r="F112" s="38"/>
      <c r="G112" s="38"/>
      <c r="H112" s="38"/>
      <c r="I112" s="132"/>
      <c r="J112" s="38"/>
      <c r="K112" s="38"/>
      <c r="L112" s="42"/>
    </row>
    <row r="113" s="1" customFormat="1" ht="12" customHeight="1">
      <c r="B113" s="37"/>
      <c r="C113" s="31" t="s">
        <v>16</v>
      </c>
      <c r="D113" s="38"/>
      <c r="E113" s="38"/>
      <c r="F113" s="38"/>
      <c r="G113" s="38"/>
      <c r="H113" s="38"/>
      <c r="I113" s="132"/>
      <c r="J113" s="38"/>
      <c r="K113" s="38"/>
      <c r="L113" s="42"/>
    </row>
    <row r="114" s="1" customFormat="1" ht="16.5" customHeight="1">
      <c r="B114" s="37"/>
      <c r="C114" s="38"/>
      <c r="D114" s="38"/>
      <c r="E114" s="70" t="str">
        <f>E7</f>
        <v>Oprava povrchu místní komunikace v obci Sobotín, část Rudoltice, etapa2, část 2, úsek 0,000-0,21554 km</v>
      </c>
      <c r="F114" s="38"/>
      <c r="G114" s="38"/>
      <c r="H114" s="38"/>
      <c r="I114" s="132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32"/>
      <c r="J115" s="38"/>
      <c r="K115" s="38"/>
      <c r="L115" s="42"/>
    </row>
    <row r="116" s="1" customFormat="1" ht="12" customHeight="1">
      <c r="B116" s="37"/>
      <c r="C116" s="31" t="s">
        <v>20</v>
      </c>
      <c r="D116" s="38"/>
      <c r="E116" s="38"/>
      <c r="F116" s="26" t="str">
        <f>F10</f>
        <v>Rudoltice</v>
      </c>
      <c r="G116" s="38"/>
      <c r="H116" s="38"/>
      <c r="I116" s="135" t="s">
        <v>22</v>
      </c>
      <c r="J116" s="73" t="str">
        <f>IF(J10="","",J10)</f>
        <v>12. 7. 2023</v>
      </c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32"/>
      <c r="J117" s="38"/>
      <c r="K117" s="38"/>
      <c r="L117" s="42"/>
    </row>
    <row r="118" s="1" customFormat="1" ht="15.15" customHeight="1">
      <c r="B118" s="37"/>
      <c r="C118" s="31" t="s">
        <v>24</v>
      </c>
      <c r="D118" s="38"/>
      <c r="E118" s="38"/>
      <c r="F118" s="26" t="str">
        <f>E13</f>
        <v xml:space="preserve"> </v>
      </c>
      <c r="G118" s="38"/>
      <c r="H118" s="38"/>
      <c r="I118" s="135" t="s">
        <v>30</v>
      </c>
      <c r="J118" s="35" t="str">
        <f>E19</f>
        <v xml:space="preserve"> </v>
      </c>
      <c r="K118" s="38"/>
      <c r="L118" s="42"/>
    </row>
    <row r="119" s="1" customFormat="1" ht="15.15" customHeight="1">
      <c r="B119" s="37"/>
      <c r="C119" s="31" t="s">
        <v>28</v>
      </c>
      <c r="D119" s="38"/>
      <c r="E119" s="38"/>
      <c r="F119" s="26" t="str">
        <f>IF(E16="","",E16)</f>
        <v>Vyplň údaj</v>
      </c>
      <c r="G119" s="38"/>
      <c r="H119" s="38"/>
      <c r="I119" s="135" t="s">
        <v>32</v>
      </c>
      <c r="J119" s="35" t="str">
        <f>E22</f>
        <v xml:space="preserve"> </v>
      </c>
      <c r="K119" s="38"/>
      <c r="L119" s="42"/>
    </row>
    <row r="120" s="1" customFormat="1" ht="10.32" customHeight="1">
      <c r="B120" s="37"/>
      <c r="C120" s="38"/>
      <c r="D120" s="38"/>
      <c r="E120" s="38"/>
      <c r="F120" s="38"/>
      <c r="G120" s="38"/>
      <c r="H120" s="38"/>
      <c r="I120" s="132"/>
      <c r="J120" s="38"/>
      <c r="K120" s="38"/>
      <c r="L120" s="42"/>
    </row>
    <row r="121" s="10" customFormat="1" ht="29.28" customHeight="1">
      <c r="B121" s="189"/>
      <c r="C121" s="190" t="s">
        <v>99</v>
      </c>
      <c r="D121" s="191" t="s">
        <v>59</v>
      </c>
      <c r="E121" s="191" t="s">
        <v>55</v>
      </c>
      <c r="F121" s="191" t="s">
        <v>56</v>
      </c>
      <c r="G121" s="191" t="s">
        <v>100</v>
      </c>
      <c r="H121" s="191" t="s">
        <v>101</v>
      </c>
      <c r="I121" s="192" t="s">
        <v>102</v>
      </c>
      <c r="J121" s="193" t="s">
        <v>85</v>
      </c>
      <c r="K121" s="194" t="s">
        <v>103</v>
      </c>
      <c r="L121" s="195"/>
      <c r="M121" s="94" t="s">
        <v>1</v>
      </c>
      <c r="N121" s="95" t="s">
        <v>38</v>
      </c>
      <c r="O121" s="95" t="s">
        <v>104</v>
      </c>
      <c r="P121" s="95" t="s">
        <v>105</v>
      </c>
      <c r="Q121" s="95" t="s">
        <v>106</v>
      </c>
      <c r="R121" s="95" t="s">
        <v>107</v>
      </c>
      <c r="S121" s="95" t="s">
        <v>108</v>
      </c>
      <c r="T121" s="96" t="s">
        <v>109</v>
      </c>
    </row>
    <row r="122" s="1" customFormat="1" ht="22.8" customHeight="1">
      <c r="B122" s="37"/>
      <c r="C122" s="101" t="s">
        <v>110</v>
      </c>
      <c r="D122" s="38"/>
      <c r="E122" s="38"/>
      <c r="F122" s="38"/>
      <c r="G122" s="38"/>
      <c r="H122" s="38"/>
      <c r="I122" s="132"/>
      <c r="J122" s="196">
        <f>BK122</f>
        <v>0</v>
      </c>
      <c r="K122" s="38"/>
      <c r="L122" s="42"/>
      <c r="M122" s="97"/>
      <c r="N122" s="98"/>
      <c r="O122" s="98"/>
      <c r="P122" s="197">
        <f>P123+P187+P192</f>
        <v>0</v>
      </c>
      <c r="Q122" s="98"/>
      <c r="R122" s="197">
        <f>R123+R187+R192</f>
        <v>144.682875</v>
      </c>
      <c r="S122" s="98"/>
      <c r="T122" s="198">
        <f>T123+T187+T192</f>
        <v>0</v>
      </c>
      <c r="AT122" s="16" t="s">
        <v>73</v>
      </c>
      <c r="AU122" s="16" t="s">
        <v>87</v>
      </c>
      <c r="BK122" s="199">
        <f>BK123+BK187+BK192</f>
        <v>0</v>
      </c>
    </row>
    <row r="123" s="11" customFormat="1" ht="25.92" customHeight="1">
      <c r="B123" s="200"/>
      <c r="C123" s="201"/>
      <c r="D123" s="202" t="s">
        <v>73</v>
      </c>
      <c r="E123" s="203" t="s">
        <v>111</v>
      </c>
      <c r="F123" s="203" t="s">
        <v>112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P124+P133+P170+P185</f>
        <v>0</v>
      </c>
      <c r="Q123" s="208"/>
      <c r="R123" s="209">
        <f>R124+R133+R170+R185</f>
        <v>144.682875</v>
      </c>
      <c r="S123" s="208"/>
      <c r="T123" s="210">
        <f>T124+T133+T170+T185</f>
        <v>0</v>
      </c>
      <c r="AR123" s="211" t="s">
        <v>79</v>
      </c>
      <c r="AT123" s="212" t="s">
        <v>73</v>
      </c>
      <c r="AU123" s="212" t="s">
        <v>74</v>
      </c>
      <c r="AY123" s="211" t="s">
        <v>113</v>
      </c>
      <c r="BK123" s="213">
        <f>BK124+BK133+BK170+BK185</f>
        <v>0</v>
      </c>
    </row>
    <row r="124" s="11" customFormat="1" ht="22.8" customHeight="1">
      <c r="B124" s="200"/>
      <c r="C124" s="201"/>
      <c r="D124" s="202" t="s">
        <v>73</v>
      </c>
      <c r="E124" s="214" t="s">
        <v>81</v>
      </c>
      <c r="F124" s="214" t="s">
        <v>114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SUM(P125:P132)</f>
        <v>0</v>
      </c>
      <c r="Q124" s="208"/>
      <c r="R124" s="209">
        <f>SUM(R125:R132)</f>
        <v>0</v>
      </c>
      <c r="S124" s="208"/>
      <c r="T124" s="210">
        <f>SUM(T125:T132)</f>
        <v>0</v>
      </c>
      <c r="AR124" s="211" t="s">
        <v>79</v>
      </c>
      <c r="AT124" s="212" t="s">
        <v>73</v>
      </c>
      <c r="AU124" s="212" t="s">
        <v>79</v>
      </c>
      <c r="AY124" s="211" t="s">
        <v>113</v>
      </c>
      <c r="BK124" s="213">
        <f>SUM(BK125:BK132)</f>
        <v>0</v>
      </c>
    </row>
    <row r="125" s="1" customFormat="1" ht="24" customHeight="1">
      <c r="B125" s="37"/>
      <c r="C125" s="216" t="s">
        <v>79</v>
      </c>
      <c r="D125" s="216" t="s">
        <v>115</v>
      </c>
      <c r="E125" s="217" t="s">
        <v>116</v>
      </c>
      <c r="F125" s="218" t="s">
        <v>117</v>
      </c>
      <c r="G125" s="219" t="s">
        <v>118</v>
      </c>
      <c r="H125" s="220">
        <v>1031.25</v>
      </c>
      <c r="I125" s="221"/>
      <c r="J125" s="222">
        <f>ROUND(I125*H125,2)</f>
        <v>0</v>
      </c>
      <c r="K125" s="218" t="s">
        <v>119</v>
      </c>
      <c r="L125" s="42"/>
      <c r="M125" s="223" t="s">
        <v>1</v>
      </c>
      <c r="N125" s="224" t="s">
        <v>39</v>
      </c>
      <c r="O125" s="85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227" t="s">
        <v>120</v>
      </c>
      <c r="AT125" s="227" t="s">
        <v>115</v>
      </c>
      <c r="AU125" s="227" t="s">
        <v>81</v>
      </c>
      <c r="AY125" s="16" t="s">
        <v>113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6" t="s">
        <v>79</v>
      </c>
      <c r="BK125" s="228">
        <f>ROUND(I125*H125,2)</f>
        <v>0</v>
      </c>
      <c r="BL125" s="16" t="s">
        <v>120</v>
      </c>
      <c r="BM125" s="227" t="s">
        <v>121</v>
      </c>
    </row>
    <row r="126" s="12" customFormat="1">
      <c r="B126" s="229"/>
      <c r="C126" s="230"/>
      <c r="D126" s="231" t="s">
        <v>122</v>
      </c>
      <c r="E126" s="232" t="s">
        <v>1</v>
      </c>
      <c r="F126" s="233" t="s">
        <v>123</v>
      </c>
      <c r="G126" s="230"/>
      <c r="H126" s="232" t="s">
        <v>1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122</v>
      </c>
      <c r="AU126" s="239" t="s">
        <v>81</v>
      </c>
      <c r="AV126" s="12" t="s">
        <v>79</v>
      </c>
      <c r="AW126" s="12" t="s">
        <v>31</v>
      </c>
      <c r="AX126" s="12" t="s">
        <v>74</v>
      </c>
      <c r="AY126" s="239" t="s">
        <v>113</v>
      </c>
    </row>
    <row r="127" s="13" customFormat="1">
      <c r="B127" s="240"/>
      <c r="C127" s="241"/>
      <c r="D127" s="231" t="s">
        <v>122</v>
      </c>
      <c r="E127" s="242" t="s">
        <v>1</v>
      </c>
      <c r="F127" s="243" t="s">
        <v>124</v>
      </c>
      <c r="G127" s="241"/>
      <c r="H127" s="244">
        <v>797.5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122</v>
      </c>
      <c r="AU127" s="250" t="s">
        <v>81</v>
      </c>
      <c r="AV127" s="13" t="s">
        <v>81</v>
      </c>
      <c r="AW127" s="13" t="s">
        <v>31</v>
      </c>
      <c r="AX127" s="13" t="s">
        <v>74</v>
      </c>
      <c r="AY127" s="250" t="s">
        <v>113</v>
      </c>
    </row>
    <row r="128" s="12" customFormat="1">
      <c r="B128" s="229"/>
      <c r="C128" s="230"/>
      <c r="D128" s="231" t="s">
        <v>122</v>
      </c>
      <c r="E128" s="232" t="s">
        <v>1</v>
      </c>
      <c r="F128" s="233" t="s">
        <v>125</v>
      </c>
      <c r="G128" s="230"/>
      <c r="H128" s="232" t="s">
        <v>1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122</v>
      </c>
      <c r="AU128" s="239" t="s">
        <v>81</v>
      </c>
      <c r="AV128" s="12" t="s">
        <v>79</v>
      </c>
      <c r="AW128" s="12" t="s">
        <v>31</v>
      </c>
      <c r="AX128" s="12" t="s">
        <v>74</v>
      </c>
      <c r="AY128" s="239" t="s">
        <v>113</v>
      </c>
    </row>
    <row r="129" s="13" customFormat="1">
      <c r="B129" s="240"/>
      <c r="C129" s="241"/>
      <c r="D129" s="231" t="s">
        <v>122</v>
      </c>
      <c r="E129" s="242" t="s">
        <v>1</v>
      </c>
      <c r="F129" s="243" t="s">
        <v>126</v>
      </c>
      <c r="G129" s="241"/>
      <c r="H129" s="244">
        <v>27.5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122</v>
      </c>
      <c r="AU129" s="250" t="s">
        <v>81</v>
      </c>
      <c r="AV129" s="13" t="s">
        <v>81</v>
      </c>
      <c r="AW129" s="13" t="s">
        <v>31</v>
      </c>
      <c r="AX129" s="13" t="s">
        <v>74</v>
      </c>
      <c r="AY129" s="250" t="s">
        <v>113</v>
      </c>
    </row>
    <row r="130" s="12" customFormat="1">
      <c r="B130" s="229"/>
      <c r="C130" s="230"/>
      <c r="D130" s="231" t="s">
        <v>122</v>
      </c>
      <c r="E130" s="232" t="s">
        <v>1</v>
      </c>
      <c r="F130" s="233" t="s">
        <v>127</v>
      </c>
      <c r="G130" s="230"/>
      <c r="H130" s="232" t="s">
        <v>1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122</v>
      </c>
      <c r="AU130" s="239" t="s">
        <v>81</v>
      </c>
      <c r="AV130" s="12" t="s">
        <v>79</v>
      </c>
      <c r="AW130" s="12" t="s">
        <v>31</v>
      </c>
      <c r="AX130" s="12" t="s">
        <v>74</v>
      </c>
      <c r="AY130" s="239" t="s">
        <v>113</v>
      </c>
    </row>
    <row r="131" s="13" customFormat="1">
      <c r="B131" s="240"/>
      <c r="C131" s="241"/>
      <c r="D131" s="231" t="s">
        <v>122</v>
      </c>
      <c r="E131" s="242" t="s">
        <v>1</v>
      </c>
      <c r="F131" s="243" t="s">
        <v>128</v>
      </c>
      <c r="G131" s="241"/>
      <c r="H131" s="244">
        <v>206.25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122</v>
      </c>
      <c r="AU131" s="250" t="s">
        <v>81</v>
      </c>
      <c r="AV131" s="13" t="s">
        <v>81</v>
      </c>
      <c r="AW131" s="13" t="s">
        <v>31</v>
      </c>
      <c r="AX131" s="13" t="s">
        <v>74</v>
      </c>
      <c r="AY131" s="250" t="s">
        <v>113</v>
      </c>
    </row>
    <row r="132" s="14" customFormat="1">
      <c r="B132" s="251"/>
      <c r="C132" s="252"/>
      <c r="D132" s="231" t="s">
        <v>122</v>
      </c>
      <c r="E132" s="253" t="s">
        <v>1</v>
      </c>
      <c r="F132" s="254" t="s">
        <v>129</v>
      </c>
      <c r="G132" s="252"/>
      <c r="H132" s="255">
        <v>1031.25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AT132" s="261" t="s">
        <v>122</v>
      </c>
      <c r="AU132" s="261" t="s">
        <v>81</v>
      </c>
      <c r="AV132" s="14" t="s">
        <v>120</v>
      </c>
      <c r="AW132" s="14" t="s">
        <v>31</v>
      </c>
      <c r="AX132" s="14" t="s">
        <v>79</v>
      </c>
      <c r="AY132" s="261" t="s">
        <v>113</v>
      </c>
    </row>
    <row r="133" s="11" customFormat="1" ht="22.8" customHeight="1">
      <c r="B133" s="200"/>
      <c r="C133" s="201"/>
      <c r="D133" s="202" t="s">
        <v>73</v>
      </c>
      <c r="E133" s="214" t="s">
        <v>130</v>
      </c>
      <c r="F133" s="214" t="s">
        <v>131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SUM(P134:P169)</f>
        <v>0</v>
      </c>
      <c r="Q133" s="208"/>
      <c r="R133" s="209">
        <f>SUM(R134:R169)</f>
        <v>144.682875</v>
      </c>
      <c r="S133" s="208"/>
      <c r="T133" s="210">
        <f>SUM(T134:T169)</f>
        <v>0</v>
      </c>
      <c r="AR133" s="211" t="s">
        <v>79</v>
      </c>
      <c r="AT133" s="212" t="s">
        <v>73</v>
      </c>
      <c r="AU133" s="212" t="s">
        <v>79</v>
      </c>
      <c r="AY133" s="211" t="s">
        <v>113</v>
      </c>
      <c r="BK133" s="213">
        <f>SUM(BK134:BK169)</f>
        <v>0</v>
      </c>
    </row>
    <row r="134" s="1" customFormat="1" ht="24" customHeight="1">
      <c r="B134" s="37"/>
      <c r="C134" s="216" t="s">
        <v>81</v>
      </c>
      <c r="D134" s="216" t="s">
        <v>115</v>
      </c>
      <c r="E134" s="217" t="s">
        <v>132</v>
      </c>
      <c r="F134" s="218" t="s">
        <v>133</v>
      </c>
      <c r="G134" s="219" t="s">
        <v>118</v>
      </c>
      <c r="H134" s="220">
        <v>787.5</v>
      </c>
      <c r="I134" s="221"/>
      <c r="J134" s="222">
        <f>ROUND(I134*H134,2)</f>
        <v>0</v>
      </c>
      <c r="K134" s="218" t="s">
        <v>119</v>
      </c>
      <c r="L134" s="42"/>
      <c r="M134" s="223" t="s">
        <v>1</v>
      </c>
      <c r="N134" s="224" t="s">
        <v>39</v>
      </c>
      <c r="O134" s="85"/>
      <c r="P134" s="225">
        <f>O134*H134</f>
        <v>0</v>
      </c>
      <c r="Q134" s="225">
        <v>0.13188</v>
      </c>
      <c r="R134" s="225">
        <f>Q134*H134</f>
        <v>103.85549999999999</v>
      </c>
      <c r="S134" s="225">
        <v>0</v>
      </c>
      <c r="T134" s="226">
        <f>S134*H134</f>
        <v>0</v>
      </c>
      <c r="AR134" s="227" t="s">
        <v>120</v>
      </c>
      <c r="AT134" s="227" t="s">
        <v>115</v>
      </c>
      <c r="AU134" s="227" t="s">
        <v>81</v>
      </c>
      <c r="AY134" s="16" t="s">
        <v>113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6" t="s">
        <v>79</v>
      </c>
      <c r="BK134" s="228">
        <f>ROUND(I134*H134,2)</f>
        <v>0</v>
      </c>
      <c r="BL134" s="16" t="s">
        <v>120</v>
      </c>
      <c r="BM134" s="227" t="s">
        <v>134</v>
      </c>
    </row>
    <row r="135" s="12" customFormat="1">
      <c r="B135" s="229"/>
      <c r="C135" s="230"/>
      <c r="D135" s="231" t="s">
        <v>122</v>
      </c>
      <c r="E135" s="232" t="s">
        <v>1</v>
      </c>
      <c r="F135" s="233" t="s">
        <v>123</v>
      </c>
      <c r="G135" s="230"/>
      <c r="H135" s="232" t="s">
        <v>1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122</v>
      </c>
      <c r="AU135" s="239" t="s">
        <v>81</v>
      </c>
      <c r="AV135" s="12" t="s">
        <v>79</v>
      </c>
      <c r="AW135" s="12" t="s">
        <v>31</v>
      </c>
      <c r="AX135" s="12" t="s">
        <v>74</v>
      </c>
      <c r="AY135" s="239" t="s">
        <v>113</v>
      </c>
    </row>
    <row r="136" s="13" customFormat="1">
      <c r="B136" s="240"/>
      <c r="C136" s="241"/>
      <c r="D136" s="231" t="s">
        <v>122</v>
      </c>
      <c r="E136" s="242" t="s">
        <v>1</v>
      </c>
      <c r="F136" s="243" t="s">
        <v>135</v>
      </c>
      <c r="G136" s="241"/>
      <c r="H136" s="244">
        <v>761.25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122</v>
      </c>
      <c r="AU136" s="250" t="s">
        <v>81</v>
      </c>
      <c r="AV136" s="13" t="s">
        <v>81</v>
      </c>
      <c r="AW136" s="13" t="s">
        <v>31</v>
      </c>
      <c r="AX136" s="13" t="s">
        <v>74</v>
      </c>
      <c r="AY136" s="250" t="s">
        <v>113</v>
      </c>
    </row>
    <row r="137" s="12" customFormat="1">
      <c r="B137" s="229"/>
      <c r="C137" s="230"/>
      <c r="D137" s="231" t="s">
        <v>122</v>
      </c>
      <c r="E137" s="232" t="s">
        <v>1</v>
      </c>
      <c r="F137" s="233" t="s">
        <v>125</v>
      </c>
      <c r="G137" s="230"/>
      <c r="H137" s="232" t="s">
        <v>1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122</v>
      </c>
      <c r="AU137" s="239" t="s">
        <v>81</v>
      </c>
      <c r="AV137" s="12" t="s">
        <v>79</v>
      </c>
      <c r="AW137" s="12" t="s">
        <v>31</v>
      </c>
      <c r="AX137" s="12" t="s">
        <v>74</v>
      </c>
      <c r="AY137" s="239" t="s">
        <v>113</v>
      </c>
    </row>
    <row r="138" s="13" customFormat="1">
      <c r="B138" s="240"/>
      <c r="C138" s="241"/>
      <c r="D138" s="231" t="s">
        <v>122</v>
      </c>
      <c r="E138" s="242" t="s">
        <v>1</v>
      </c>
      <c r="F138" s="243" t="s">
        <v>136</v>
      </c>
      <c r="G138" s="241"/>
      <c r="H138" s="244">
        <v>26.25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122</v>
      </c>
      <c r="AU138" s="250" t="s">
        <v>81</v>
      </c>
      <c r="AV138" s="13" t="s">
        <v>81</v>
      </c>
      <c r="AW138" s="13" t="s">
        <v>31</v>
      </c>
      <c r="AX138" s="13" t="s">
        <v>74</v>
      </c>
      <c r="AY138" s="250" t="s">
        <v>113</v>
      </c>
    </row>
    <row r="139" s="14" customFormat="1">
      <c r="B139" s="251"/>
      <c r="C139" s="252"/>
      <c r="D139" s="231" t="s">
        <v>122</v>
      </c>
      <c r="E139" s="253" t="s">
        <v>1</v>
      </c>
      <c r="F139" s="254" t="s">
        <v>129</v>
      </c>
      <c r="G139" s="252"/>
      <c r="H139" s="255">
        <v>787.5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AT139" s="261" t="s">
        <v>122</v>
      </c>
      <c r="AU139" s="261" t="s">
        <v>81</v>
      </c>
      <c r="AV139" s="14" t="s">
        <v>120</v>
      </c>
      <c r="AW139" s="14" t="s">
        <v>31</v>
      </c>
      <c r="AX139" s="14" t="s">
        <v>79</v>
      </c>
      <c r="AY139" s="261" t="s">
        <v>113</v>
      </c>
    </row>
    <row r="140" s="1" customFormat="1" ht="24" customHeight="1">
      <c r="B140" s="37"/>
      <c r="C140" s="216" t="s">
        <v>137</v>
      </c>
      <c r="D140" s="216" t="s">
        <v>115</v>
      </c>
      <c r="E140" s="217" t="s">
        <v>138</v>
      </c>
      <c r="F140" s="218" t="s">
        <v>139</v>
      </c>
      <c r="G140" s="219" t="s">
        <v>118</v>
      </c>
      <c r="H140" s="220">
        <v>825</v>
      </c>
      <c r="I140" s="221"/>
      <c r="J140" s="222">
        <f>ROUND(I140*H140,2)</f>
        <v>0</v>
      </c>
      <c r="K140" s="218" t="s">
        <v>119</v>
      </c>
      <c r="L140" s="42"/>
      <c r="M140" s="223" t="s">
        <v>1</v>
      </c>
      <c r="N140" s="224" t="s">
        <v>39</v>
      </c>
      <c r="O140" s="85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227" t="s">
        <v>120</v>
      </c>
      <c r="AT140" s="227" t="s">
        <v>115</v>
      </c>
      <c r="AU140" s="227" t="s">
        <v>81</v>
      </c>
      <c r="AY140" s="16" t="s">
        <v>113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6" t="s">
        <v>79</v>
      </c>
      <c r="BK140" s="228">
        <f>ROUND(I140*H140,2)</f>
        <v>0</v>
      </c>
      <c r="BL140" s="16" t="s">
        <v>120</v>
      </c>
      <c r="BM140" s="227" t="s">
        <v>140</v>
      </c>
    </row>
    <row r="141" s="12" customFormat="1">
      <c r="B141" s="229"/>
      <c r="C141" s="230"/>
      <c r="D141" s="231" t="s">
        <v>122</v>
      </c>
      <c r="E141" s="232" t="s">
        <v>1</v>
      </c>
      <c r="F141" s="233" t="s">
        <v>141</v>
      </c>
      <c r="G141" s="230"/>
      <c r="H141" s="232" t="s">
        <v>1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122</v>
      </c>
      <c r="AU141" s="239" t="s">
        <v>81</v>
      </c>
      <c r="AV141" s="12" t="s">
        <v>79</v>
      </c>
      <c r="AW141" s="12" t="s">
        <v>31</v>
      </c>
      <c r="AX141" s="12" t="s">
        <v>74</v>
      </c>
      <c r="AY141" s="239" t="s">
        <v>113</v>
      </c>
    </row>
    <row r="142" s="12" customFormat="1">
      <c r="B142" s="229"/>
      <c r="C142" s="230"/>
      <c r="D142" s="231" t="s">
        <v>122</v>
      </c>
      <c r="E142" s="232" t="s">
        <v>1</v>
      </c>
      <c r="F142" s="233" t="s">
        <v>142</v>
      </c>
      <c r="G142" s="230"/>
      <c r="H142" s="232" t="s">
        <v>1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122</v>
      </c>
      <c r="AU142" s="239" t="s">
        <v>81</v>
      </c>
      <c r="AV142" s="12" t="s">
        <v>79</v>
      </c>
      <c r="AW142" s="12" t="s">
        <v>31</v>
      </c>
      <c r="AX142" s="12" t="s">
        <v>74</v>
      </c>
      <c r="AY142" s="239" t="s">
        <v>113</v>
      </c>
    </row>
    <row r="143" s="12" customFormat="1">
      <c r="B143" s="229"/>
      <c r="C143" s="230"/>
      <c r="D143" s="231" t="s">
        <v>122</v>
      </c>
      <c r="E143" s="232" t="s">
        <v>1</v>
      </c>
      <c r="F143" s="233" t="s">
        <v>123</v>
      </c>
      <c r="G143" s="230"/>
      <c r="H143" s="232" t="s">
        <v>1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122</v>
      </c>
      <c r="AU143" s="239" t="s">
        <v>81</v>
      </c>
      <c r="AV143" s="12" t="s">
        <v>79</v>
      </c>
      <c r="AW143" s="12" t="s">
        <v>31</v>
      </c>
      <c r="AX143" s="12" t="s">
        <v>74</v>
      </c>
      <c r="AY143" s="239" t="s">
        <v>113</v>
      </c>
    </row>
    <row r="144" s="13" customFormat="1">
      <c r="B144" s="240"/>
      <c r="C144" s="241"/>
      <c r="D144" s="231" t="s">
        <v>122</v>
      </c>
      <c r="E144" s="242" t="s">
        <v>1</v>
      </c>
      <c r="F144" s="243" t="s">
        <v>124</v>
      </c>
      <c r="G144" s="241"/>
      <c r="H144" s="244">
        <v>797.5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122</v>
      </c>
      <c r="AU144" s="250" t="s">
        <v>81</v>
      </c>
      <c r="AV144" s="13" t="s">
        <v>81</v>
      </c>
      <c r="AW144" s="13" t="s">
        <v>31</v>
      </c>
      <c r="AX144" s="13" t="s">
        <v>74</v>
      </c>
      <c r="AY144" s="250" t="s">
        <v>113</v>
      </c>
    </row>
    <row r="145" s="12" customFormat="1">
      <c r="B145" s="229"/>
      <c r="C145" s="230"/>
      <c r="D145" s="231" t="s">
        <v>122</v>
      </c>
      <c r="E145" s="232" t="s">
        <v>1</v>
      </c>
      <c r="F145" s="233" t="s">
        <v>125</v>
      </c>
      <c r="G145" s="230"/>
      <c r="H145" s="232" t="s">
        <v>1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122</v>
      </c>
      <c r="AU145" s="239" t="s">
        <v>81</v>
      </c>
      <c r="AV145" s="12" t="s">
        <v>79</v>
      </c>
      <c r="AW145" s="12" t="s">
        <v>31</v>
      </c>
      <c r="AX145" s="12" t="s">
        <v>74</v>
      </c>
      <c r="AY145" s="239" t="s">
        <v>113</v>
      </c>
    </row>
    <row r="146" s="13" customFormat="1">
      <c r="B146" s="240"/>
      <c r="C146" s="241"/>
      <c r="D146" s="231" t="s">
        <v>122</v>
      </c>
      <c r="E146" s="242" t="s">
        <v>1</v>
      </c>
      <c r="F146" s="243" t="s">
        <v>126</v>
      </c>
      <c r="G146" s="241"/>
      <c r="H146" s="244">
        <v>27.5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122</v>
      </c>
      <c r="AU146" s="250" t="s">
        <v>81</v>
      </c>
      <c r="AV146" s="13" t="s">
        <v>81</v>
      </c>
      <c r="AW146" s="13" t="s">
        <v>31</v>
      </c>
      <c r="AX146" s="13" t="s">
        <v>74</v>
      </c>
      <c r="AY146" s="250" t="s">
        <v>113</v>
      </c>
    </row>
    <row r="147" s="14" customFormat="1">
      <c r="B147" s="251"/>
      <c r="C147" s="252"/>
      <c r="D147" s="231" t="s">
        <v>122</v>
      </c>
      <c r="E147" s="253" t="s">
        <v>1</v>
      </c>
      <c r="F147" s="254" t="s">
        <v>129</v>
      </c>
      <c r="G147" s="252"/>
      <c r="H147" s="255">
        <v>825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AT147" s="261" t="s">
        <v>122</v>
      </c>
      <c r="AU147" s="261" t="s">
        <v>81</v>
      </c>
      <c r="AV147" s="14" t="s">
        <v>120</v>
      </c>
      <c r="AW147" s="14" t="s">
        <v>31</v>
      </c>
      <c r="AX147" s="14" t="s">
        <v>79</v>
      </c>
      <c r="AY147" s="261" t="s">
        <v>113</v>
      </c>
    </row>
    <row r="148" s="1" customFormat="1" ht="24" customHeight="1">
      <c r="B148" s="37"/>
      <c r="C148" s="216" t="s">
        <v>120</v>
      </c>
      <c r="D148" s="216" t="s">
        <v>115</v>
      </c>
      <c r="E148" s="217" t="s">
        <v>143</v>
      </c>
      <c r="F148" s="218" t="s">
        <v>144</v>
      </c>
      <c r="G148" s="219" t="s">
        <v>118</v>
      </c>
      <c r="H148" s="220">
        <v>165</v>
      </c>
      <c r="I148" s="221"/>
      <c r="J148" s="222">
        <f>ROUND(I148*H148,2)</f>
        <v>0</v>
      </c>
      <c r="K148" s="218" t="s">
        <v>1</v>
      </c>
      <c r="L148" s="42"/>
      <c r="M148" s="223" t="s">
        <v>1</v>
      </c>
      <c r="N148" s="224" t="s">
        <v>39</v>
      </c>
      <c r="O148" s="85"/>
      <c r="P148" s="225">
        <f>O148*H148</f>
        <v>0</v>
      </c>
      <c r="Q148" s="225">
        <v>0.216</v>
      </c>
      <c r="R148" s="225">
        <f>Q148*H148</f>
        <v>35.640000000000001</v>
      </c>
      <c r="S148" s="225">
        <v>0</v>
      </c>
      <c r="T148" s="226">
        <f>S148*H148</f>
        <v>0</v>
      </c>
      <c r="AR148" s="227" t="s">
        <v>145</v>
      </c>
      <c r="AT148" s="227" t="s">
        <v>115</v>
      </c>
      <c r="AU148" s="227" t="s">
        <v>81</v>
      </c>
      <c r="AY148" s="16" t="s">
        <v>113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6" t="s">
        <v>79</v>
      </c>
      <c r="BK148" s="228">
        <f>ROUND(I148*H148,2)</f>
        <v>0</v>
      </c>
      <c r="BL148" s="16" t="s">
        <v>145</v>
      </c>
      <c r="BM148" s="227" t="s">
        <v>146</v>
      </c>
    </row>
    <row r="149" s="13" customFormat="1">
      <c r="B149" s="240"/>
      <c r="C149" s="241"/>
      <c r="D149" s="231" t="s">
        <v>122</v>
      </c>
      <c r="E149" s="242" t="s">
        <v>1</v>
      </c>
      <c r="F149" s="243" t="s">
        <v>147</v>
      </c>
      <c r="G149" s="241"/>
      <c r="H149" s="244">
        <v>165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122</v>
      </c>
      <c r="AU149" s="250" t="s">
        <v>81</v>
      </c>
      <c r="AV149" s="13" t="s">
        <v>81</v>
      </c>
      <c r="AW149" s="13" t="s">
        <v>31</v>
      </c>
      <c r="AX149" s="13" t="s">
        <v>74</v>
      </c>
      <c r="AY149" s="250" t="s">
        <v>113</v>
      </c>
    </row>
    <row r="150" s="14" customFormat="1">
      <c r="B150" s="251"/>
      <c r="C150" s="252"/>
      <c r="D150" s="231" t="s">
        <v>122</v>
      </c>
      <c r="E150" s="253" t="s">
        <v>1</v>
      </c>
      <c r="F150" s="254" t="s">
        <v>129</v>
      </c>
      <c r="G150" s="252"/>
      <c r="H150" s="255">
        <v>165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AT150" s="261" t="s">
        <v>122</v>
      </c>
      <c r="AU150" s="261" t="s">
        <v>81</v>
      </c>
      <c r="AV150" s="14" t="s">
        <v>120</v>
      </c>
      <c r="AW150" s="14" t="s">
        <v>31</v>
      </c>
      <c r="AX150" s="14" t="s">
        <v>79</v>
      </c>
      <c r="AY150" s="261" t="s">
        <v>113</v>
      </c>
    </row>
    <row r="151" s="1" customFormat="1" ht="16.5" customHeight="1">
      <c r="B151" s="37"/>
      <c r="C151" s="216" t="s">
        <v>130</v>
      </c>
      <c r="D151" s="216" t="s">
        <v>115</v>
      </c>
      <c r="E151" s="217" t="s">
        <v>148</v>
      </c>
      <c r="F151" s="218" t="s">
        <v>149</v>
      </c>
      <c r="G151" s="219" t="s">
        <v>118</v>
      </c>
      <c r="H151" s="220">
        <v>825</v>
      </c>
      <c r="I151" s="221"/>
      <c r="J151" s="222">
        <f>ROUND(I151*H151,2)</f>
        <v>0</v>
      </c>
      <c r="K151" s="218" t="s">
        <v>119</v>
      </c>
      <c r="L151" s="42"/>
      <c r="M151" s="223" t="s">
        <v>1</v>
      </c>
      <c r="N151" s="224" t="s">
        <v>39</v>
      </c>
      <c r="O151" s="85"/>
      <c r="P151" s="225">
        <f>O151*H151</f>
        <v>0</v>
      </c>
      <c r="Q151" s="225">
        <v>0.0056100000000000004</v>
      </c>
      <c r="R151" s="225">
        <f>Q151*H151</f>
        <v>4.6282500000000004</v>
      </c>
      <c r="S151" s="225">
        <v>0</v>
      </c>
      <c r="T151" s="226">
        <f>S151*H151</f>
        <v>0</v>
      </c>
      <c r="AR151" s="227" t="s">
        <v>120</v>
      </c>
      <c r="AT151" s="227" t="s">
        <v>115</v>
      </c>
      <c r="AU151" s="227" t="s">
        <v>81</v>
      </c>
      <c r="AY151" s="16" t="s">
        <v>113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6" t="s">
        <v>79</v>
      </c>
      <c r="BK151" s="228">
        <f>ROUND(I151*H151,2)</f>
        <v>0</v>
      </c>
      <c r="BL151" s="16" t="s">
        <v>120</v>
      </c>
      <c r="BM151" s="227" t="s">
        <v>150</v>
      </c>
    </row>
    <row r="152" s="12" customFormat="1">
      <c r="B152" s="229"/>
      <c r="C152" s="230"/>
      <c r="D152" s="231" t="s">
        <v>122</v>
      </c>
      <c r="E152" s="232" t="s">
        <v>1</v>
      </c>
      <c r="F152" s="233" t="s">
        <v>142</v>
      </c>
      <c r="G152" s="230"/>
      <c r="H152" s="232" t="s">
        <v>1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122</v>
      </c>
      <c r="AU152" s="239" t="s">
        <v>81</v>
      </c>
      <c r="AV152" s="12" t="s">
        <v>79</v>
      </c>
      <c r="AW152" s="12" t="s">
        <v>31</v>
      </c>
      <c r="AX152" s="12" t="s">
        <v>74</v>
      </c>
      <c r="AY152" s="239" t="s">
        <v>113</v>
      </c>
    </row>
    <row r="153" s="12" customFormat="1">
      <c r="B153" s="229"/>
      <c r="C153" s="230"/>
      <c r="D153" s="231" t="s">
        <v>122</v>
      </c>
      <c r="E153" s="232" t="s">
        <v>1</v>
      </c>
      <c r="F153" s="233" t="s">
        <v>123</v>
      </c>
      <c r="G153" s="230"/>
      <c r="H153" s="232" t="s">
        <v>1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122</v>
      </c>
      <c r="AU153" s="239" t="s">
        <v>81</v>
      </c>
      <c r="AV153" s="12" t="s">
        <v>79</v>
      </c>
      <c r="AW153" s="12" t="s">
        <v>31</v>
      </c>
      <c r="AX153" s="12" t="s">
        <v>74</v>
      </c>
      <c r="AY153" s="239" t="s">
        <v>113</v>
      </c>
    </row>
    <row r="154" s="13" customFormat="1">
      <c r="B154" s="240"/>
      <c r="C154" s="241"/>
      <c r="D154" s="231" t="s">
        <v>122</v>
      </c>
      <c r="E154" s="242" t="s">
        <v>1</v>
      </c>
      <c r="F154" s="243" t="s">
        <v>124</v>
      </c>
      <c r="G154" s="241"/>
      <c r="H154" s="244">
        <v>797.5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122</v>
      </c>
      <c r="AU154" s="250" t="s">
        <v>81</v>
      </c>
      <c r="AV154" s="13" t="s">
        <v>81</v>
      </c>
      <c r="AW154" s="13" t="s">
        <v>31</v>
      </c>
      <c r="AX154" s="13" t="s">
        <v>74</v>
      </c>
      <c r="AY154" s="250" t="s">
        <v>113</v>
      </c>
    </row>
    <row r="155" s="12" customFormat="1">
      <c r="B155" s="229"/>
      <c r="C155" s="230"/>
      <c r="D155" s="231" t="s">
        <v>122</v>
      </c>
      <c r="E155" s="232" t="s">
        <v>1</v>
      </c>
      <c r="F155" s="233" t="s">
        <v>125</v>
      </c>
      <c r="G155" s="230"/>
      <c r="H155" s="232" t="s">
        <v>1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122</v>
      </c>
      <c r="AU155" s="239" t="s">
        <v>81</v>
      </c>
      <c r="AV155" s="12" t="s">
        <v>79</v>
      </c>
      <c r="AW155" s="12" t="s">
        <v>31</v>
      </c>
      <c r="AX155" s="12" t="s">
        <v>74</v>
      </c>
      <c r="AY155" s="239" t="s">
        <v>113</v>
      </c>
    </row>
    <row r="156" s="13" customFormat="1">
      <c r="B156" s="240"/>
      <c r="C156" s="241"/>
      <c r="D156" s="231" t="s">
        <v>122</v>
      </c>
      <c r="E156" s="242" t="s">
        <v>1</v>
      </c>
      <c r="F156" s="243" t="s">
        <v>126</v>
      </c>
      <c r="G156" s="241"/>
      <c r="H156" s="244">
        <v>27.5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122</v>
      </c>
      <c r="AU156" s="250" t="s">
        <v>81</v>
      </c>
      <c r="AV156" s="13" t="s">
        <v>81</v>
      </c>
      <c r="AW156" s="13" t="s">
        <v>31</v>
      </c>
      <c r="AX156" s="13" t="s">
        <v>74</v>
      </c>
      <c r="AY156" s="250" t="s">
        <v>113</v>
      </c>
    </row>
    <row r="157" s="14" customFormat="1">
      <c r="B157" s="251"/>
      <c r="C157" s="252"/>
      <c r="D157" s="231" t="s">
        <v>122</v>
      </c>
      <c r="E157" s="253" t="s">
        <v>1</v>
      </c>
      <c r="F157" s="254" t="s">
        <v>129</v>
      </c>
      <c r="G157" s="252"/>
      <c r="H157" s="255">
        <v>825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122</v>
      </c>
      <c r="AU157" s="261" t="s">
        <v>81</v>
      </c>
      <c r="AV157" s="14" t="s">
        <v>120</v>
      </c>
      <c r="AW157" s="14" t="s">
        <v>31</v>
      </c>
      <c r="AX157" s="14" t="s">
        <v>79</v>
      </c>
      <c r="AY157" s="261" t="s">
        <v>113</v>
      </c>
    </row>
    <row r="158" s="1" customFormat="1" ht="24" customHeight="1">
      <c r="B158" s="37"/>
      <c r="C158" s="216" t="s">
        <v>151</v>
      </c>
      <c r="D158" s="216" t="s">
        <v>115</v>
      </c>
      <c r="E158" s="217" t="s">
        <v>152</v>
      </c>
      <c r="F158" s="218" t="s">
        <v>153</v>
      </c>
      <c r="G158" s="219" t="s">
        <v>118</v>
      </c>
      <c r="H158" s="220">
        <v>787.5</v>
      </c>
      <c r="I158" s="221"/>
      <c r="J158" s="222">
        <f>ROUND(I158*H158,2)</f>
        <v>0</v>
      </c>
      <c r="K158" s="218" t="s">
        <v>119</v>
      </c>
      <c r="L158" s="42"/>
      <c r="M158" s="223" t="s">
        <v>1</v>
      </c>
      <c r="N158" s="224" t="s">
        <v>39</v>
      </c>
      <c r="O158" s="85"/>
      <c r="P158" s="225">
        <f>O158*H158</f>
        <v>0</v>
      </c>
      <c r="Q158" s="225">
        <v>0.00071000000000000002</v>
      </c>
      <c r="R158" s="225">
        <f>Q158*H158</f>
        <v>0.55912499999999998</v>
      </c>
      <c r="S158" s="225">
        <v>0</v>
      </c>
      <c r="T158" s="226">
        <f>S158*H158</f>
        <v>0</v>
      </c>
      <c r="AR158" s="227" t="s">
        <v>120</v>
      </c>
      <c r="AT158" s="227" t="s">
        <v>115</v>
      </c>
      <c r="AU158" s="227" t="s">
        <v>81</v>
      </c>
      <c r="AY158" s="16" t="s">
        <v>113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6" t="s">
        <v>79</v>
      </c>
      <c r="BK158" s="228">
        <f>ROUND(I158*H158,2)</f>
        <v>0</v>
      </c>
      <c r="BL158" s="16" t="s">
        <v>120</v>
      </c>
      <c r="BM158" s="227" t="s">
        <v>154</v>
      </c>
    </row>
    <row r="159" s="12" customFormat="1">
      <c r="B159" s="229"/>
      <c r="C159" s="230"/>
      <c r="D159" s="231" t="s">
        <v>122</v>
      </c>
      <c r="E159" s="232" t="s">
        <v>1</v>
      </c>
      <c r="F159" s="233" t="s">
        <v>123</v>
      </c>
      <c r="G159" s="230"/>
      <c r="H159" s="232" t="s">
        <v>1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122</v>
      </c>
      <c r="AU159" s="239" t="s">
        <v>81</v>
      </c>
      <c r="AV159" s="12" t="s">
        <v>79</v>
      </c>
      <c r="AW159" s="12" t="s">
        <v>31</v>
      </c>
      <c r="AX159" s="12" t="s">
        <v>74</v>
      </c>
      <c r="AY159" s="239" t="s">
        <v>113</v>
      </c>
    </row>
    <row r="160" s="13" customFormat="1">
      <c r="B160" s="240"/>
      <c r="C160" s="241"/>
      <c r="D160" s="231" t="s">
        <v>122</v>
      </c>
      <c r="E160" s="242" t="s">
        <v>1</v>
      </c>
      <c r="F160" s="243" t="s">
        <v>135</v>
      </c>
      <c r="G160" s="241"/>
      <c r="H160" s="244">
        <v>761.25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122</v>
      </c>
      <c r="AU160" s="250" t="s">
        <v>81</v>
      </c>
      <c r="AV160" s="13" t="s">
        <v>81</v>
      </c>
      <c r="AW160" s="13" t="s">
        <v>31</v>
      </c>
      <c r="AX160" s="13" t="s">
        <v>74</v>
      </c>
      <c r="AY160" s="250" t="s">
        <v>113</v>
      </c>
    </row>
    <row r="161" s="12" customFormat="1">
      <c r="B161" s="229"/>
      <c r="C161" s="230"/>
      <c r="D161" s="231" t="s">
        <v>122</v>
      </c>
      <c r="E161" s="232" t="s">
        <v>1</v>
      </c>
      <c r="F161" s="233" t="s">
        <v>125</v>
      </c>
      <c r="G161" s="230"/>
      <c r="H161" s="232" t="s">
        <v>1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122</v>
      </c>
      <c r="AU161" s="239" t="s">
        <v>81</v>
      </c>
      <c r="AV161" s="12" t="s">
        <v>79</v>
      </c>
      <c r="AW161" s="12" t="s">
        <v>31</v>
      </c>
      <c r="AX161" s="12" t="s">
        <v>74</v>
      </c>
      <c r="AY161" s="239" t="s">
        <v>113</v>
      </c>
    </row>
    <row r="162" s="13" customFormat="1">
      <c r="B162" s="240"/>
      <c r="C162" s="241"/>
      <c r="D162" s="231" t="s">
        <v>122</v>
      </c>
      <c r="E162" s="242" t="s">
        <v>1</v>
      </c>
      <c r="F162" s="243" t="s">
        <v>136</v>
      </c>
      <c r="G162" s="241"/>
      <c r="H162" s="244">
        <v>26.25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122</v>
      </c>
      <c r="AU162" s="250" t="s">
        <v>81</v>
      </c>
      <c r="AV162" s="13" t="s">
        <v>81</v>
      </c>
      <c r="AW162" s="13" t="s">
        <v>31</v>
      </c>
      <c r="AX162" s="13" t="s">
        <v>74</v>
      </c>
      <c r="AY162" s="250" t="s">
        <v>113</v>
      </c>
    </row>
    <row r="163" s="14" customFormat="1">
      <c r="B163" s="251"/>
      <c r="C163" s="252"/>
      <c r="D163" s="231" t="s">
        <v>122</v>
      </c>
      <c r="E163" s="253" t="s">
        <v>1</v>
      </c>
      <c r="F163" s="254" t="s">
        <v>129</v>
      </c>
      <c r="G163" s="252"/>
      <c r="H163" s="255">
        <v>787.5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AT163" s="261" t="s">
        <v>122</v>
      </c>
      <c r="AU163" s="261" t="s">
        <v>81</v>
      </c>
      <c r="AV163" s="14" t="s">
        <v>120</v>
      </c>
      <c r="AW163" s="14" t="s">
        <v>31</v>
      </c>
      <c r="AX163" s="14" t="s">
        <v>79</v>
      </c>
      <c r="AY163" s="261" t="s">
        <v>113</v>
      </c>
    </row>
    <row r="164" s="1" customFormat="1" ht="24" customHeight="1">
      <c r="B164" s="37"/>
      <c r="C164" s="216" t="s">
        <v>155</v>
      </c>
      <c r="D164" s="216" t="s">
        <v>115</v>
      </c>
      <c r="E164" s="217" t="s">
        <v>156</v>
      </c>
      <c r="F164" s="218" t="s">
        <v>157</v>
      </c>
      <c r="G164" s="219" t="s">
        <v>118</v>
      </c>
      <c r="H164" s="220">
        <v>750</v>
      </c>
      <c r="I164" s="221"/>
      <c r="J164" s="222">
        <f>ROUND(I164*H164,2)</f>
        <v>0</v>
      </c>
      <c r="K164" s="218" t="s">
        <v>119</v>
      </c>
      <c r="L164" s="42"/>
      <c r="M164" s="223" t="s">
        <v>1</v>
      </c>
      <c r="N164" s="224" t="s">
        <v>39</v>
      </c>
      <c r="O164" s="85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227" t="s">
        <v>120</v>
      </c>
      <c r="AT164" s="227" t="s">
        <v>115</v>
      </c>
      <c r="AU164" s="227" t="s">
        <v>81</v>
      </c>
      <c r="AY164" s="16" t="s">
        <v>113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6" t="s">
        <v>79</v>
      </c>
      <c r="BK164" s="228">
        <f>ROUND(I164*H164,2)</f>
        <v>0</v>
      </c>
      <c r="BL164" s="16" t="s">
        <v>120</v>
      </c>
      <c r="BM164" s="227" t="s">
        <v>158</v>
      </c>
    </row>
    <row r="165" s="12" customFormat="1">
      <c r="B165" s="229"/>
      <c r="C165" s="230"/>
      <c r="D165" s="231" t="s">
        <v>122</v>
      </c>
      <c r="E165" s="232" t="s">
        <v>1</v>
      </c>
      <c r="F165" s="233" t="s">
        <v>123</v>
      </c>
      <c r="G165" s="230"/>
      <c r="H165" s="232" t="s">
        <v>1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122</v>
      </c>
      <c r="AU165" s="239" t="s">
        <v>81</v>
      </c>
      <c r="AV165" s="12" t="s">
        <v>79</v>
      </c>
      <c r="AW165" s="12" t="s">
        <v>31</v>
      </c>
      <c r="AX165" s="12" t="s">
        <v>74</v>
      </c>
      <c r="AY165" s="239" t="s">
        <v>113</v>
      </c>
    </row>
    <row r="166" s="13" customFormat="1">
      <c r="B166" s="240"/>
      <c r="C166" s="241"/>
      <c r="D166" s="231" t="s">
        <v>122</v>
      </c>
      <c r="E166" s="242" t="s">
        <v>1</v>
      </c>
      <c r="F166" s="243" t="s">
        <v>159</v>
      </c>
      <c r="G166" s="241"/>
      <c r="H166" s="244">
        <v>725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122</v>
      </c>
      <c r="AU166" s="250" t="s">
        <v>81</v>
      </c>
      <c r="AV166" s="13" t="s">
        <v>81</v>
      </c>
      <c r="AW166" s="13" t="s">
        <v>31</v>
      </c>
      <c r="AX166" s="13" t="s">
        <v>74</v>
      </c>
      <c r="AY166" s="250" t="s">
        <v>113</v>
      </c>
    </row>
    <row r="167" s="12" customFormat="1">
      <c r="B167" s="229"/>
      <c r="C167" s="230"/>
      <c r="D167" s="231" t="s">
        <v>122</v>
      </c>
      <c r="E167" s="232" t="s">
        <v>1</v>
      </c>
      <c r="F167" s="233" t="s">
        <v>125</v>
      </c>
      <c r="G167" s="230"/>
      <c r="H167" s="232" t="s">
        <v>1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122</v>
      </c>
      <c r="AU167" s="239" t="s">
        <v>81</v>
      </c>
      <c r="AV167" s="12" t="s">
        <v>79</v>
      </c>
      <c r="AW167" s="12" t="s">
        <v>31</v>
      </c>
      <c r="AX167" s="12" t="s">
        <v>74</v>
      </c>
      <c r="AY167" s="239" t="s">
        <v>113</v>
      </c>
    </row>
    <row r="168" s="13" customFormat="1">
      <c r="B168" s="240"/>
      <c r="C168" s="241"/>
      <c r="D168" s="231" t="s">
        <v>122</v>
      </c>
      <c r="E168" s="242" t="s">
        <v>1</v>
      </c>
      <c r="F168" s="243" t="s">
        <v>160</v>
      </c>
      <c r="G168" s="241"/>
      <c r="H168" s="244">
        <v>25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122</v>
      </c>
      <c r="AU168" s="250" t="s">
        <v>81</v>
      </c>
      <c r="AV168" s="13" t="s">
        <v>81</v>
      </c>
      <c r="AW168" s="13" t="s">
        <v>31</v>
      </c>
      <c r="AX168" s="13" t="s">
        <v>74</v>
      </c>
      <c r="AY168" s="250" t="s">
        <v>113</v>
      </c>
    </row>
    <row r="169" s="14" customFormat="1">
      <c r="B169" s="251"/>
      <c r="C169" s="252"/>
      <c r="D169" s="231" t="s">
        <v>122</v>
      </c>
      <c r="E169" s="253" t="s">
        <v>1</v>
      </c>
      <c r="F169" s="254" t="s">
        <v>129</v>
      </c>
      <c r="G169" s="252"/>
      <c r="H169" s="255">
        <v>750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AT169" s="261" t="s">
        <v>122</v>
      </c>
      <c r="AU169" s="261" t="s">
        <v>81</v>
      </c>
      <c r="AV169" s="14" t="s">
        <v>120</v>
      </c>
      <c r="AW169" s="14" t="s">
        <v>31</v>
      </c>
      <c r="AX169" s="14" t="s">
        <v>79</v>
      </c>
      <c r="AY169" s="261" t="s">
        <v>113</v>
      </c>
    </row>
    <row r="170" s="11" customFormat="1" ht="22.8" customHeight="1">
      <c r="B170" s="200"/>
      <c r="C170" s="201"/>
      <c r="D170" s="202" t="s">
        <v>73</v>
      </c>
      <c r="E170" s="214" t="s">
        <v>161</v>
      </c>
      <c r="F170" s="214" t="s">
        <v>162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SUM(P171:P184)</f>
        <v>0</v>
      </c>
      <c r="Q170" s="208"/>
      <c r="R170" s="209">
        <f>SUM(R171:R184)</f>
        <v>0</v>
      </c>
      <c r="S170" s="208"/>
      <c r="T170" s="210">
        <f>SUM(T171:T184)</f>
        <v>0</v>
      </c>
      <c r="AR170" s="211" t="s">
        <v>79</v>
      </c>
      <c r="AT170" s="212" t="s">
        <v>73</v>
      </c>
      <c r="AU170" s="212" t="s">
        <v>79</v>
      </c>
      <c r="AY170" s="211" t="s">
        <v>113</v>
      </c>
      <c r="BK170" s="213">
        <f>SUM(BK171:BK184)</f>
        <v>0</v>
      </c>
    </row>
    <row r="171" s="1" customFormat="1" ht="24" customHeight="1">
      <c r="B171" s="37"/>
      <c r="C171" s="216" t="s">
        <v>163</v>
      </c>
      <c r="D171" s="216" t="s">
        <v>115</v>
      </c>
      <c r="E171" s="217" t="s">
        <v>164</v>
      </c>
      <c r="F171" s="218" t="s">
        <v>165</v>
      </c>
      <c r="G171" s="219" t="s">
        <v>166</v>
      </c>
      <c r="H171" s="220">
        <v>123.75</v>
      </c>
      <c r="I171" s="221"/>
      <c r="J171" s="222">
        <f>ROUND(I171*H171,2)</f>
        <v>0</v>
      </c>
      <c r="K171" s="218" t="s">
        <v>119</v>
      </c>
      <c r="L171" s="42"/>
      <c r="M171" s="223" t="s">
        <v>1</v>
      </c>
      <c r="N171" s="224" t="s">
        <v>39</v>
      </c>
      <c r="O171" s="85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AR171" s="227" t="s">
        <v>120</v>
      </c>
      <c r="AT171" s="227" t="s">
        <v>115</v>
      </c>
      <c r="AU171" s="227" t="s">
        <v>81</v>
      </c>
      <c r="AY171" s="16" t="s">
        <v>113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6" t="s">
        <v>79</v>
      </c>
      <c r="BK171" s="228">
        <f>ROUND(I171*H171,2)</f>
        <v>0</v>
      </c>
      <c r="BL171" s="16" t="s">
        <v>120</v>
      </c>
      <c r="BM171" s="227" t="s">
        <v>167</v>
      </c>
    </row>
    <row r="172" s="12" customFormat="1">
      <c r="B172" s="229"/>
      <c r="C172" s="230"/>
      <c r="D172" s="231" t="s">
        <v>122</v>
      </c>
      <c r="E172" s="232" t="s">
        <v>1</v>
      </c>
      <c r="F172" s="233" t="s">
        <v>168</v>
      </c>
      <c r="G172" s="230"/>
      <c r="H172" s="232" t="s">
        <v>1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122</v>
      </c>
      <c r="AU172" s="239" t="s">
        <v>81</v>
      </c>
      <c r="AV172" s="12" t="s">
        <v>79</v>
      </c>
      <c r="AW172" s="12" t="s">
        <v>31</v>
      </c>
      <c r="AX172" s="12" t="s">
        <v>74</v>
      </c>
      <c r="AY172" s="239" t="s">
        <v>113</v>
      </c>
    </row>
    <row r="173" s="12" customFormat="1">
      <c r="B173" s="229"/>
      <c r="C173" s="230"/>
      <c r="D173" s="231" t="s">
        <v>122</v>
      </c>
      <c r="E173" s="232" t="s">
        <v>1</v>
      </c>
      <c r="F173" s="233" t="s">
        <v>123</v>
      </c>
      <c r="G173" s="230"/>
      <c r="H173" s="232" t="s">
        <v>1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122</v>
      </c>
      <c r="AU173" s="239" t="s">
        <v>81</v>
      </c>
      <c r="AV173" s="12" t="s">
        <v>79</v>
      </c>
      <c r="AW173" s="12" t="s">
        <v>31</v>
      </c>
      <c r="AX173" s="12" t="s">
        <v>74</v>
      </c>
      <c r="AY173" s="239" t="s">
        <v>113</v>
      </c>
    </row>
    <row r="174" s="13" customFormat="1">
      <c r="B174" s="240"/>
      <c r="C174" s="241"/>
      <c r="D174" s="231" t="s">
        <v>122</v>
      </c>
      <c r="E174" s="242" t="s">
        <v>1</v>
      </c>
      <c r="F174" s="243" t="s">
        <v>169</v>
      </c>
      <c r="G174" s="241"/>
      <c r="H174" s="244">
        <v>119.625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122</v>
      </c>
      <c r="AU174" s="250" t="s">
        <v>81</v>
      </c>
      <c r="AV174" s="13" t="s">
        <v>81</v>
      </c>
      <c r="AW174" s="13" t="s">
        <v>31</v>
      </c>
      <c r="AX174" s="13" t="s">
        <v>74</v>
      </c>
      <c r="AY174" s="250" t="s">
        <v>113</v>
      </c>
    </row>
    <row r="175" s="12" customFormat="1">
      <c r="B175" s="229"/>
      <c r="C175" s="230"/>
      <c r="D175" s="231" t="s">
        <v>122</v>
      </c>
      <c r="E175" s="232" t="s">
        <v>1</v>
      </c>
      <c r="F175" s="233" t="s">
        <v>125</v>
      </c>
      <c r="G175" s="230"/>
      <c r="H175" s="232" t="s">
        <v>1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122</v>
      </c>
      <c r="AU175" s="239" t="s">
        <v>81</v>
      </c>
      <c r="AV175" s="12" t="s">
        <v>79</v>
      </c>
      <c r="AW175" s="12" t="s">
        <v>31</v>
      </c>
      <c r="AX175" s="12" t="s">
        <v>74</v>
      </c>
      <c r="AY175" s="239" t="s">
        <v>113</v>
      </c>
    </row>
    <row r="176" s="13" customFormat="1">
      <c r="B176" s="240"/>
      <c r="C176" s="241"/>
      <c r="D176" s="231" t="s">
        <v>122</v>
      </c>
      <c r="E176" s="242" t="s">
        <v>1</v>
      </c>
      <c r="F176" s="243" t="s">
        <v>170</v>
      </c>
      <c r="G176" s="241"/>
      <c r="H176" s="244">
        <v>4.125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122</v>
      </c>
      <c r="AU176" s="250" t="s">
        <v>81</v>
      </c>
      <c r="AV176" s="13" t="s">
        <v>81</v>
      </c>
      <c r="AW176" s="13" t="s">
        <v>31</v>
      </c>
      <c r="AX176" s="13" t="s">
        <v>74</v>
      </c>
      <c r="AY176" s="250" t="s">
        <v>113</v>
      </c>
    </row>
    <row r="177" s="14" customFormat="1">
      <c r="B177" s="251"/>
      <c r="C177" s="252"/>
      <c r="D177" s="231" t="s">
        <v>122</v>
      </c>
      <c r="E177" s="253" t="s">
        <v>1</v>
      </c>
      <c r="F177" s="254" t="s">
        <v>129</v>
      </c>
      <c r="G177" s="252"/>
      <c r="H177" s="255">
        <v>123.75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AT177" s="261" t="s">
        <v>122</v>
      </c>
      <c r="AU177" s="261" t="s">
        <v>81</v>
      </c>
      <c r="AV177" s="14" t="s">
        <v>120</v>
      </c>
      <c r="AW177" s="14" t="s">
        <v>31</v>
      </c>
      <c r="AX177" s="14" t="s">
        <v>79</v>
      </c>
      <c r="AY177" s="261" t="s">
        <v>113</v>
      </c>
    </row>
    <row r="178" s="1" customFormat="1" ht="24" customHeight="1">
      <c r="B178" s="37"/>
      <c r="C178" s="216" t="s">
        <v>171</v>
      </c>
      <c r="D178" s="216" t="s">
        <v>115</v>
      </c>
      <c r="E178" s="217" t="s">
        <v>172</v>
      </c>
      <c r="F178" s="218" t="s">
        <v>173</v>
      </c>
      <c r="G178" s="219" t="s">
        <v>166</v>
      </c>
      <c r="H178" s="220">
        <v>123.75</v>
      </c>
      <c r="I178" s="221"/>
      <c r="J178" s="222">
        <f>ROUND(I178*H178,2)</f>
        <v>0</v>
      </c>
      <c r="K178" s="218" t="s">
        <v>119</v>
      </c>
      <c r="L178" s="42"/>
      <c r="M178" s="223" t="s">
        <v>1</v>
      </c>
      <c r="N178" s="224" t="s">
        <v>39</v>
      </c>
      <c r="O178" s="85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227" t="s">
        <v>120</v>
      </c>
      <c r="AT178" s="227" t="s">
        <v>115</v>
      </c>
      <c r="AU178" s="227" t="s">
        <v>81</v>
      </c>
      <c r="AY178" s="16" t="s">
        <v>113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6" t="s">
        <v>79</v>
      </c>
      <c r="BK178" s="228">
        <f>ROUND(I178*H178,2)</f>
        <v>0</v>
      </c>
      <c r="BL178" s="16" t="s">
        <v>120</v>
      </c>
      <c r="BM178" s="227" t="s">
        <v>174</v>
      </c>
    </row>
    <row r="179" s="12" customFormat="1">
      <c r="B179" s="229"/>
      <c r="C179" s="230"/>
      <c r="D179" s="231" t="s">
        <v>122</v>
      </c>
      <c r="E179" s="232" t="s">
        <v>1</v>
      </c>
      <c r="F179" s="233" t="s">
        <v>168</v>
      </c>
      <c r="G179" s="230"/>
      <c r="H179" s="232" t="s">
        <v>1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AT179" s="239" t="s">
        <v>122</v>
      </c>
      <c r="AU179" s="239" t="s">
        <v>81</v>
      </c>
      <c r="AV179" s="12" t="s">
        <v>79</v>
      </c>
      <c r="AW179" s="12" t="s">
        <v>31</v>
      </c>
      <c r="AX179" s="12" t="s">
        <v>74</v>
      </c>
      <c r="AY179" s="239" t="s">
        <v>113</v>
      </c>
    </row>
    <row r="180" s="12" customFormat="1">
      <c r="B180" s="229"/>
      <c r="C180" s="230"/>
      <c r="D180" s="231" t="s">
        <v>122</v>
      </c>
      <c r="E180" s="232" t="s">
        <v>1</v>
      </c>
      <c r="F180" s="233" t="s">
        <v>123</v>
      </c>
      <c r="G180" s="230"/>
      <c r="H180" s="232" t="s">
        <v>1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122</v>
      </c>
      <c r="AU180" s="239" t="s">
        <v>81</v>
      </c>
      <c r="AV180" s="12" t="s">
        <v>79</v>
      </c>
      <c r="AW180" s="12" t="s">
        <v>31</v>
      </c>
      <c r="AX180" s="12" t="s">
        <v>74</v>
      </c>
      <c r="AY180" s="239" t="s">
        <v>113</v>
      </c>
    </row>
    <row r="181" s="13" customFormat="1">
      <c r="B181" s="240"/>
      <c r="C181" s="241"/>
      <c r="D181" s="231" t="s">
        <v>122</v>
      </c>
      <c r="E181" s="242" t="s">
        <v>1</v>
      </c>
      <c r="F181" s="243" t="s">
        <v>169</v>
      </c>
      <c r="G181" s="241"/>
      <c r="H181" s="244">
        <v>119.625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122</v>
      </c>
      <c r="AU181" s="250" t="s">
        <v>81</v>
      </c>
      <c r="AV181" s="13" t="s">
        <v>81</v>
      </c>
      <c r="AW181" s="13" t="s">
        <v>31</v>
      </c>
      <c r="AX181" s="13" t="s">
        <v>74</v>
      </c>
      <c r="AY181" s="250" t="s">
        <v>113</v>
      </c>
    </row>
    <row r="182" s="12" customFormat="1">
      <c r="B182" s="229"/>
      <c r="C182" s="230"/>
      <c r="D182" s="231" t="s">
        <v>122</v>
      </c>
      <c r="E182" s="232" t="s">
        <v>1</v>
      </c>
      <c r="F182" s="233" t="s">
        <v>125</v>
      </c>
      <c r="G182" s="230"/>
      <c r="H182" s="232" t="s">
        <v>1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AT182" s="239" t="s">
        <v>122</v>
      </c>
      <c r="AU182" s="239" t="s">
        <v>81</v>
      </c>
      <c r="AV182" s="12" t="s">
        <v>79</v>
      </c>
      <c r="AW182" s="12" t="s">
        <v>31</v>
      </c>
      <c r="AX182" s="12" t="s">
        <v>74</v>
      </c>
      <c r="AY182" s="239" t="s">
        <v>113</v>
      </c>
    </row>
    <row r="183" s="13" customFormat="1">
      <c r="B183" s="240"/>
      <c r="C183" s="241"/>
      <c r="D183" s="231" t="s">
        <v>122</v>
      </c>
      <c r="E183" s="242" t="s">
        <v>1</v>
      </c>
      <c r="F183" s="243" t="s">
        <v>170</v>
      </c>
      <c r="G183" s="241"/>
      <c r="H183" s="244">
        <v>4.125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122</v>
      </c>
      <c r="AU183" s="250" t="s">
        <v>81</v>
      </c>
      <c r="AV183" s="13" t="s">
        <v>81</v>
      </c>
      <c r="AW183" s="13" t="s">
        <v>31</v>
      </c>
      <c r="AX183" s="13" t="s">
        <v>74</v>
      </c>
      <c r="AY183" s="250" t="s">
        <v>113</v>
      </c>
    </row>
    <row r="184" s="14" customFormat="1">
      <c r="B184" s="251"/>
      <c r="C184" s="252"/>
      <c r="D184" s="231" t="s">
        <v>122</v>
      </c>
      <c r="E184" s="253" t="s">
        <v>1</v>
      </c>
      <c r="F184" s="254" t="s">
        <v>129</v>
      </c>
      <c r="G184" s="252"/>
      <c r="H184" s="255">
        <v>123.75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122</v>
      </c>
      <c r="AU184" s="261" t="s">
        <v>81</v>
      </c>
      <c r="AV184" s="14" t="s">
        <v>120</v>
      </c>
      <c r="AW184" s="14" t="s">
        <v>31</v>
      </c>
      <c r="AX184" s="14" t="s">
        <v>79</v>
      </c>
      <c r="AY184" s="261" t="s">
        <v>113</v>
      </c>
    </row>
    <row r="185" s="11" customFormat="1" ht="22.8" customHeight="1">
      <c r="B185" s="200"/>
      <c r="C185" s="201"/>
      <c r="D185" s="202" t="s">
        <v>73</v>
      </c>
      <c r="E185" s="214" t="s">
        <v>175</v>
      </c>
      <c r="F185" s="214" t="s">
        <v>176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P186</f>
        <v>0</v>
      </c>
      <c r="Q185" s="208"/>
      <c r="R185" s="209">
        <f>R186</f>
        <v>0</v>
      </c>
      <c r="S185" s="208"/>
      <c r="T185" s="210">
        <f>T186</f>
        <v>0</v>
      </c>
      <c r="AR185" s="211" t="s">
        <v>79</v>
      </c>
      <c r="AT185" s="212" t="s">
        <v>73</v>
      </c>
      <c r="AU185" s="212" t="s">
        <v>79</v>
      </c>
      <c r="AY185" s="211" t="s">
        <v>113</v>
      </c>
      <c r="BK185" s="213">
        <f>BK186</f>
        <v>0</v>
      </c>
    </row>
    <row r="186" s="1" customFormat="1" ht="24" customHeight="1">
      <c r="B186" s="37"/>
      <c r="C186" s="216" t="s">
        <v>177</v>
      </c>
      <c r="D186" s="216" t="s">
        <v>115</v>
      </c>
      <c r="E186" s="217" t="s">
        <v>178</v>
      </c>
      <c r="F186" s="218" t="s">
        <v>179</v>
      </c>
      <c r="G186" s="219" t="s">
        <v>166</v>
      </c>
      <c r="H186" s="220">
        <v>109.04300000000001</v>
      </c>
      <c r="I186" s="221"/>
      <c r="J186" s="222">
        <f>ROUND(I186*H186,2)</f>
        <v>0</v>
      </c>
      <c r="K186" s="218" t="s">
        <v>119</v>
      </c>
      <c r="L186" s="42"/>
      <c r="M186" s="223" t="s">
        <v>1</v>
      </c>
      <c r="N186" s="224" t="s">
        <v>39</v>
      </c>
      <c r="O186" s="85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AR186" s="227" t="s">
        <v>120</v>
      </c>
      <c r="AT186" s="227" t="s">
        <v>115</v>
      </c>
      <c r="AU186" s="227" t="s">
        <v>81</v>
      </c>
      <c r="AY186" s="16" t="s">
        <v>113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6" t="s">
        <v>79</v>
      </c>
      <c r="BK186" s="228">
        <f>ROUND(I186*H186,2)</f>
        <v>0</v>
      </c>
      <c r="BL186" s="16" t="s">
        <v>120</v>
      </c>
      <c r="BM186" s="227" t="s">
        <v>180</v>
      </c>
    </row>
    <row r="187" s="11" customFormat="1" ht="25.92" customHeight="1">
      <c r="B187" s="200"/>
      <c r="C187" s="201"/>
      <c r="D187" s="202" t="s">
        <v>73</v>
      </c>
      <c r="E187" s="203" t="s">
        <v>181</v>
      </c>
      <c r="F187" s="203" t="s">
        <v>182</v>
      </c>
      <c r="G187" s="201"/>
      <c r="H187" s="201"/>
      <c r="I187" s="204"/>
      <c r="J187" s="205">
        <f>BK187</f>
        <v>0</v>
      </c>
      <c r="K187" s="201"/>
      <c r="L187" s="206"/>
      <c r="M187" s="207"/>
      <c r="N187" s="208"/>
      <c r="O187" s="208"/>
      <c r="P187" s="209">
        <f>P188</f>
        <v>0</v>
      </c>
      <c r="Q187" s="208"/>
      <c r="R187" s="209">
        <f>R188</f>
        <v>0</v>
      </c>
      <c r="S187" s="208"/>
      <c r="T187" s="210">
        <f>T188</f>
        <v>0</v>
      </c>
      <c r="AR187" s="211" t="s">
        <v>120</v>
      </c>
      <c r="AT187" s="212" t="s">
        <v>73</v>
      </c>
      <c r="AU187" s="212" t="s">
        <v>74</v>
      </c>
      <c r="AY187" s="211" t="s">
        <v>113</v>
      </c>
      <c r="BK187" s="213">
        <f>BK188</f>
        <v>0</v>
      </c>
    </row>
    <row r="188" s="11" customFormat="1" ht="22.8" customHeight="1">
      <c r="B188" s="200"/>
      <c r="C188" s="201"/>
      <c r="D188" s="202" t="s">
        <v>73</v>
      </c>
      <c r="E188" s="214" t="s">
        <v>183</v>
      </c>
      <c r="F188" s="214" t="s">
        <v>182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SUM(P189:P191)</f>
        <v>0</v>
      </c>
      <c r="Q188" s="208"/>
      <c r="R188" s="209">
        <f>SUM(R189:R191)</f>
        <v>0</v>
      </c>
      <c r="S188" s="208"/>
      <c r="T188" s="210">
        <f>SUM(T189:T191)</f>
        <v>0</v>
      </c>
      <c r="AR188" s="211" t="s">
        <v>120</v>
      </c>
      <c r="AT188" s="212" t="s">
        <v>73</v>
      </c>
      <c r="AU188" s="212" t="s">
        <v>79</v>
      </c>
      <c r="AY188" s="211" t="s">
        <v>113</v>
      </c>
      <c r="BK188" s="213">
        <f>SUM(BK189:BK191)</f>
        <v>0</v>
      </c>
    </row>
    <row r="189" s="1" customFormat="1" ht="16.5" customHeight="1">
      <c r="B189" s="37"/>
      <c r="C189" s="216" t="s">
        <v>184</v>
      </c>
      <c r="D189" s="216" t="s">
        <v>115</v>
      </c>
      <c r="E189" s="217" t="s">
        <v>185</v>
      </c>
      <c r="F189" s="218" t="s">
        <v>186</v>
      </c>
      <c r="G189" s="219" t="s">
        <v>187</v>
      </c>
      <c r="H189" s="220">
        <v>1</v>
      </c>
      <c r="I189" s="221"/>
      <c r="J189" s="222">
        <f>ROUND(I189*H189,2)</f>
        <v>0</v>
      </c>
      <c r="K189" s="218" t="s">
        <v>119</v>
      </c>
      <c r="L189" s="42"/>
      <c r="M189" s="223" t="s">
        <v>1</v>
      </c>
      <c r="N189" s="224" t="s">
        <v>39</v>
      </c>
      <c r="O189" s="85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AR189" s="227" t="s">
        <v>145</v>
      </c>
      <c r="AT189" s="227" t="s">
        <v>115</v>
      </c>
      <c r="AU189" s="227" t="s">
        <v>81</v>
      </c>
      <c r="AY189" s="16" t="s">
        <v>113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6" t="s">
        <v>79</v>
      </c>
      <c r="BK189" s="228">
        <f>ROUND(I189*H189,2)</f>
        <v>0</v>
      </c>
      <c r="BL189" s="16" t="s">
        <v>145</v>
      </c>
      <c r="BM189" s="227" t="s">
        <v>188</v>
      </c>
    </row>
    <row r="190" s="12" customFormat="1">
      <c r="B190" s="229"/>
      <c r="C190" s="230"/>
      <c r="D190" s="231" t="s">
        <v>122</v>
      </c>
      <c r="E190" s="232" t="s">
        <v>1</v>
      </c>
      <c r="F190" s="233" t="s">
        <v>189</v>
      </c>
      <c r="G190" s="230"/>
      <c r="H190" s="232" t="s">
        <v>1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122</v>
      </c>
      <c r="AU190" s="239" t="s">
        <v>81</v>
      </c>
      <c r="AV190" s="12" t="s">
        <v>79</v>
      </c>
      <c r="AW190" s="12" t="s">
        <v>31</v>
      </c>
      <c r="AX190" s="12" t="s">
        <v>74</v>
      </c>
      <c r="AY190" s="239" t="s">
        <v>113</v>
      </c>
    </row>
    <row r="191" s="13" customFormat="1">
      <c r="B191" s="240"/>
      <c r="C191" s="241"/>
      <c r="D191" s="231" t="s">
        <v>122</v>
      </c>
      <c r="E191" s="242" t="s">
        <v>1</v>
      </c>
      <c r="F191" s="243" t="s">
        <v>79</v>
      </c>
      <c r="G191" s="241"/>
      <c r="H191" s="244">
        <v>1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122</v>
      </c>
      <c r="AU191" s="250" t="s">
        <v>81</v>
      </c>
      <c r="AV191" s="13" t="s">
        <v>81</v>
      </c>
      <c r="AW191" s="13" t="s">
        <v>31</v>
      </c>
      <c r="AX191" s="13" t="s">
        <v>79</v>
      </c>
      <c r="AY191" s="250" t="s">
        <v>113</v>
      </c>
    </row>
    <row r="192" s="11" customFormat="1" ht="25.92" customHeight="1">
      <c r="B192" s="200"/>
      <c r="C192" s="201"/>
      <c r="D192" s="202" t="s">
        <v>73</v>
      </c>
      <c r="E192" s="203" t="s">
        <v>190</v>
      </c>
      <c r="F192" s="203" t="s">
        <v>191</v>
      </c>
      <c r="G192" s="201"/>
      <c r="H192" s="201"/>
      <c r="I192" s="204"/>
      <c r="J192" s="205">
        <f>BK192</f>
        <v>0</v>
      </c>
      <c r="K192" s="201"/>
      <c r="L192" s="206"/>
      <c r="M192" s="207"/>
      <c r="N192" s="208"/>
      <c r="O192" s="208"/>
      <c r="P192" s="209">
        <f>P193+P195</f>
        <v>0</v>
      </c>
      <c r="Q192" s="208"/>
      <c r="R192" s="209">
        <f>R193+R195</f>
        <v>0</v>
      </c>
      <c r="S192" s="208"/>
      <c r="T192" s="210">
        <f>T193+T195</f>
        <v>0</v>
      </c>
      <c r="AR192" s="211" t="s">
        <v>130</v>
      </c>
      <c r="AT192" s="212" t="s">
        <v>73</v>
      </c>
      <c r="AU192" s="212" t="s">
        <v>74</v>
      </c>
      <c r="AY192" s="211" t="s">
        <v>113</v>
      </c>
      <c r="BK192" s="213">
        <f>BK193+BK195</f>
        <v>0</v>
      </c>
    </row>
    <row r="193" s="11" customFormat="1" ht="22.8" customHeight="1">
      <c r="B193" s="200"/>
      <c r="C193" s="201"/>
      <c r="D193" s="202" t="s">
        <v>73</v>
      </c>
      <c r="E193" s="214" t="s">
        <v>74</v>
      </c>
      <c r="F193" s="214" t="s">
        <v>191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P194</f>
        <v>0</v>
      </c>
      <c r="Q193" s="208"/>
      <c r="R193" s="209">
        <f>R194</f>
        <v>0</v>
      </c>
      <c r="S193" s="208"/>
      <c r="T193" s="210">
        <f>T194</f>
        <v>0</v>
      </c>
      <c r="AR193" s="211" t="s">
        <v>130</v>
      </c>
      <c r="AT193" s="212" t="s">
        <v>73</v>
      </c>
      <c r="AU193" s="212" t="s">
        <v>79</v>
      </c>
      <c r="AY193" s="211" t="s">
        <v>113</v>
      </c>
      <c r="BK193" s="213">
        <f>BK194</f>
        <v>0</v>
      </c>
    </row>
    <row r="194" s="1" customFormat="1" ht="16.5" customHeight="1">
      <c r="B194" s="37"/>
      <c r="C194" s="216" t="s">
        <v>192</v>
      </c>
      <c r="D194" s="216" t="s">
        <v>115</v>
      </c>
      <c r="E194" s="217" t="s">
        <v>193</v>
      </c>
      <c r="F194" s="218" t="s">
        <v>194</v>
      </c>
      <c r="G194" s="219" t="s">
        <v>195</v>
      </c>
      <c r="H194" s="220">
        <v>2</v>
      </c>
      <c r="I194" s="221"/>
      <c r="J194" s="222">
        <f>ROUND(I194*H194,2)</f>
        <v>0</v>
      </c>
      <c r="K194" s="218" t="s">
        <v>119</v>
      </c>
      <c r="L194" s="42"/>
      <c r="M194" s="223" t="s">
        <v>1</v>
      </c>
      <c r="N194" s="224" t="s">
        <v>39</v>
      </c>
      <c r="O194" s="85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AR194" s="227" t="s">
        <v>196</v>
      </c>
      <c r="AT194" s="227" t="s">
        <v>115</v>
      </c>
      <c r="AU194" s="227" t="s">
        <v>81</v>
      </c>
      <c r="AY194" s="16" t="s">
        <v>113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6" t="s">
        <v>79</v>
      </c>
      <c r="BK194" s="228">
        <f>ROUND(I194*H194,2)</f>
        <v>0</v>
      </c>
      <c r="BL194" s="16" t="s">
        <v>196</v>
      </c>
      <c r="BM194" s="227" t="s">
        <v>197</v>
      </c>
    </row>
    <row r="195" s="11" customFormat="1" ht="22.8" customHeight="1">
      <c r="B195" s="200"/>
      <c r="C195" s="201"/>
      <c r="D195" s="202" t="s">
        <v>73</v>
      </c>
      <c r="E195" s="214" t="s">
        <v>198</v>
      </c>
      <c r="F195" s="214" t="s">
        <v>199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P196</f>
        <v>0</v>
      </c>
      <c r="Q195" s="208"/>
      <c r="R195" s="209">
        <f>R196</f>
        <v>0</v>
      </c>
      <c r="S195" s="208"/>
      <c r="T195" s="210">
        <f>T196</f>
        <v>0</v>
      </c>
      <c r="AR195" s="211" t="s">
        <v>130</v>
      </c>
      <c r="AT195" s="212" t="s">
        <v>73</v>
      </c>
      <c r="AU195" s="212" t="s">
        <v>79</v>
      </c>
      <c r="AY195" s="211" t="s">
        <v>113</v>
      </c>
      <c r="BK195" s="213">
        <f>BK196</f>
        <v>0</v>
      </c>
    </row>
    <row r="196" s="1" customFormat="1" ht="16.5" customHeight="1">
      <c r="B196" s="37"/>
      <c r="C196" s="216" t="s">
        <v>200</v>
      </c>
      <c r="D196" s="216" t="s">
        <v>115</v>
      </c>
      <c r="E196" s="217" t="s">
        <v>201</v>
      </c>
      <c r="F196" s="218" t="s">
        <v>202</v>
      </c>
      <c r="G196" s="219" t="s">
        <v>195</v>
      </c>
      <c r="H196" s="220">
        <v>1</v>
      </c>
      <c r="I196" s="221"/>
      <c r="J196" s="222">
        <f>ROUND(I196*H196,2)</f>
        <v>0</v>
      </c>
      <c r="K196" s="218" t="s">
        <v>119</v>
      </c>
      <c r="L196" s="42"/>
      <c r="M196" s="262" t="s">
        <v>1</v>
      </c>
      <c r="N196" s="263" t="s">
        <v>39</v>
      </c>
      <c r="O196" s="264"/>
      <c r="P196" s="265">
        <f>O196*H196</f>
        <v>0</v>
      </c>
      <c r="Q196" s="265">
        <v>0</v>
      </c>
      <c r="R196" s="265">
        <f>Q196*H196</f>
        <v>0</v>
      </c>
      <c r="S196" s="265">
        <v>0</v>
      </c>
      <c r="T196" s="266">
        <f>S196*H196</f>
        <v>0</v>
      </c>
      <c r="AR196" s="227" t="s">
        <v>196</v>
      </c>
      <c r="AT196" s="227" t="s">
        <v>115</v>
      </c>
      <c r="AU196" s="227" t="s">
        <v>81</v>
      </c>
      <c r="AY196" s="16" t="s">
        <v>113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6" t="s">
        <v>79</v>
      </c>
      <c r="BK196" s="228">
        <f>ROUND(I196*H196,2)</f>
        <v>0</v>
      </c>
      <c r="BL196" s="16" t="s">
        <v>196</v>
      </c>
      <c r="BM196" s="227" t="s">
        <v>203</v>
      </c>
    </row>
    <row r="197" s="1" customFormat="1" ht="6.96" customHeight="1">
      <c r="B197" s="60"/>
      <c r="C197" s="61"/>
      <c r="D197" s="61"/>
      <c r="E197" s="61"/>
      <c r="F197" s="61"/>
      <c r="G197" s="61"/>
      <c r="H197" s="61"/>
      <c r="I197" s="166"/>
      <c r="J197" s="61"/>
      <c r="K197" s="61"/>
      <c r="L197" s="42"/>
    </row>
  </sheetData>
  <sheetProtection sheet="1" autoFilter="0" formatColumns="0" formatRows="0" objects="1" scenarios="1" spinCount="100000" saltValue="8uLVjD2WyidLgOkuH3WwWSxIAe8SiUdhgBGr2ar7XSg/qR0kDPae8BisF3kP72Z932z0r7FAXWl11e/Yx4qx9Q==" hashValue="OHzIrXrdrzuXqJIz/DinI/2zhKG7lKLfUafXAfkQm/P3cQEN+Pt7zGFA002Jeiw7FhSyG1FQVQ+KbVEJejUn6g==" algorithmName="SHA-512" password="CC35"/>
  <autoFilter ref="C121:K196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DESKTOP-LR3EJNP\Sváťa</dc:creator>
  <cp:lastModifiedBy>DESKTOP-LR3EJNP\Sváťa</cp:lastModifiedBy>
  <dcterms:created xsi:type="dcterms:W3CDTF">2023-07-13T09:10:25Z</dcterms:created>
  <dcterms:modified xsi:type="dcterms:W3CDTF">2023-07-13T09:10:27Z</dcterms:modified>
</cp:coreProperties>
</file>