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OZVOJ OBCE\2022\Parkoviště před obchodem\"/>
    </mc:Choice>
  </mc:AlternateContent>
  <xr:revisionPtr revIDLastSave="0" documentId="13_ncr:1_{B79DADB3-29E8-46F1-BCDC-15D36CFDAD9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Pol'!$A$1:$X$138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119" i="12" l="1"/>
  <c r="BA117" i="12"/>
  <c r="BA110" i="12"/>
  <c r="BA90" i="12"/>
  <c r="BA71" i="12"/>
  <c r="BA43" i="12"/>
  <c r="BA26" i="12"/>
  <c r="BA19" i="12"/>
  <c r="BA16" i="12"/>
  <c r="BA14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2" i="12"/>
  <c r="M22" i="12" s="1"/>
  <c r="I22" i="12"/>
  <c r="K22" i="12"/>
  <c r="O22" i="12"/>
  <c r="Q22" i="12"/>
  <c r="V22" i="12"/>
  <c r="G25" i="12"/>
  <c r="I25" i="12"/>
  <c r="K25" i="12"/>
  <c r="M25" i="12"/>
  <c r="O25" i="12"/>
  <c r="Q25" i="12"/>
  <c r="V25" i="12"/>
  <c r="G28" i="12"/>
  <c r="M28" i="12" s="1"/>
  <c r="I28" i="12"/>
  <c r="K28" i="12"/>
  <c r="O28" i="12"/>
  <c r="Q28" i="12"/>
  <c r="V28" i="12"/>
  <c r="G34" i="12"/>
  <c r="M34" i="12" s="1"/>
  <c r="I34" i="12"/>
  <c r="K34" i="12"/>
  <c r="O34" i="12"/>
  <c r="Q34" i="12"/>
  <c r="V34" i="12"/>
  <c r="G37" i="12"/>
  <c r="M37" i="12" s="1"/>
  <c r="I37" i="12"/>
  <c r="K37" i="12"/>
  <c r="O37" i="12"/>
  <c r="Q37" i="12"/>
  <c r="V37" i="12"/>
  <c r="G38" i="12"/>
  <c r="I38" i="12"/>
  <c r="K38" i="12"/>
  <c r="M38" i="12"/>
  <c r="O38" i="12"/>
  <c r="Q38" i="12"/>
  <c r="V38" i="12"/>
  <c r="G42" i="12"/>
  <c r="M42" i="12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G46" i="12"/>
  <c r="M46" i="12" s="1"/>
  <c r="I46" i="12"/>
  <c r="K46" i="12"/>
  <c r="O46" i="12"/>
  <c r="Q46" i="12"/>
  <c r="V46" i="12"/>
  <c r="G50" i="12"/>
  <c r="M50" i="12" s="1"/>
  <c r="I50" i="12"/>
  <c r="I49" i="12" s="1"/>
  <c r="K50" i="12"/>
  <c r="O50" i="12"/>
  <c r="Q50" i="12"/>
  <c r="V50" i="12"/>
  <c r="V49" i="12" s="1"/>
  <c r="G53" i="12"/>
  <c r="I53" i="12"/>
  <c r="K53" i="12"/>
  <c r="M53" i="12"/>
  <c r="O53" i="12"/>
  <c r="Q53" i="12"/>
  <c r="V53" i="12"/>
  <c r="G55" i="12"/>
  <c r="M55" i="12" s="1"/>
  <c r="I55" i="12"/>
  <c r="K55" i="12"/>
  <c r="O55" i="12"/>
  <c r="Q55" i="12"/>
  <c r="V55" i="12"/>
  <c r="G58" i="12"/>
  <c r="M58" i="12" s="1"/>
  <c r="I58" i="12"/>
  <c r="K58" i="12"/>
  <c r="O58" i="12"/>
  <c r="Q58" i="12"/>
  <c r="V58" i="12"/>
  <c r="G61" i="12"/>
  <c r="I61" i="12"/>
  <c r="K61" i="12"/>
  <c r="M61" i="12"/>
  <c r="O61" i="12"/>
  <c r="Q61" i="12"/>
  <c r="V61" i="12"/>
  <c r="G63" i="12"/>
  <c r="M63" i="12" s="1"/>
  <c r="I63" i="12"/>
  <c r="K63" i="12"/>
  <c r="O63" i="12"/>
  <c r="Q63" i="12"/>
  <c r="V63" i="12"/>
  <c r="G65" i="12"/>
  <c r="I65" i="12"/>
  <c r="K65" i="12"/>
  <c r="M65" i="12"/>
  <c r="O65" i="12"/>
  <c r="Q65" i="12"/>
  <c r="V65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5" i="12"/>
  <c r="I75" i="12"/>
  <c r="K75" i="12"/>
  <c r="M75" i="12"/>
  <c r="O75" i="12"/>
  <c r="Q75" i="12"/>
  <c r="V75" i="12"/>
  <c r="G77" i="12"/>
  <c r="M77" i="12" s="1"/>
  <c r="I77" i="12"/>
  <c r="K77" i="12"/>
  <c r="O77" i="12"/>
  <c r="Q77" i="12"/>
  <c r="V77" i="12"/>
  <c r="G81" i="12"/>
  <c r="M81" i="12" s="1"/>
  <c r="I81" i="12"/>
  <c r="K81" i="12"/>
  <c r="O81" i="12"/>
  <c r="Q81" i="12"/>
  <c r="V81" i="12"/>
  <c r="G83" i="12"/>
  <c r="I83" i="12"/>
  <c r="K83" i="12"/>
  <c r="M83" i="12"/>
  <c r="O83" i="12"/>
  <c r="Q83" i="12"/>
  <c r="V83" i="12"/>
  <c r="G86" i="12"/>
  <c r="I86" i="12"/>
  <c r="K86" i="12"/>
  <c r="O86" i="12"/>
  <c r="Q86" i="12"/>
  <c r="V86" i="12"/>
  <c r="G92" i="12"/>
  <c r="M92" i="12" s="1"/>
  <c r="I92" i="12"/>
  <c r="K92" i="12"/>
  <c r="O92" i="12"/>
  <c r="Q92" i="12"/>
  <c r="V92" i="12"/>
  <c r="G94" i="12"/>
  <c r="I94" i="12"/>
  <c r="K94" i="12"/>
  <c r="M94" i="12"/>
  <c r="O94" i="12"/>
  <c r="Q94" i="12"/>
  <c r="V94" i="12"/>
  <c r="G96" i="12"/>
  <c r="M96" i="12" s="1"/>
  <c r="I96" i="12"/>
  <c r="K96" i="12"/>
  <c r="O96" i="12"/>
  <c r="Q96" i="12"/>
  <c r="V96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9" i="12"/>
  <c r="M109" i="12" s="1"/>
  <c r="M108" i="12" s="1"/>
  <c r="I109" i="12"/>
  <c r="I108" i="12" s="1"/>
  <c r="K109" i="12"/>
  <c r="K108" i="12" s="1"/>
  <c r="O109" i="12"/>
  <c r="O108" i="12" s="1"/>
  <c r="Q109" i="12"/>
  <c r="Q108" i="12" s="1"/>
  <c r="V109" i="12"/>
  <c r="V108" i="12" s="1"/>
  <c r="I112" i="12"/>
  <c r="G113" i="12"/>
  <c r="G112" i="12" s="1"/>
  <c r="I58" i="1" s="1"/>
  <c r="I113" i="12"/>
  <c r="K113" i="12"/>
  <c r="K112" i="12" s="1"/>
  <c r="O113" i="12"/>
  <c r="O112" i="12" s="1"/>
  <c r="Q113" i="12"/>
  <c r="Q112" i="12" s="1"/>
  <c r="V113" i="12"/>
  <c r="V112" i="12" s="1"/>
  <c r="G116" i="12"/>
  <c r="M116" i="12" s="1"/>
  <c r="I116" i="12"/>
  <c r="K116" i="12"/>
  <c r="K115" i="12" s="1"/>
  <c r="O116" i="12"/>
  <c r="Q116" i="12"/>
  <c r="Q115" i="12" s="1"/>
  <c r="V116" i="12"/>
  <c r="G118" i="12"/>
  <c r="M118" i="12" s="1"/>
  <c r="I118" i="12"/>
  <c r="K118" i="12"/>
  <c r="O118" i="12"/>
  <c r="Q118" i="12"/>
  <c r="V118" i="12"/>
  <c r="V120" i="12"/>
  <c r="G121" i="12"/>
  <c r="I121" i="12"/>
  <c r="I120" i="12" s="1"/>
  <c r="K121" i="12"/>
  <c r="K120" i="12" s="1"/>
  <c r="M121" i="12"/>
  <c r="O121" i="12"/>
  <c r="Q121" i="12"/>
  <c r="V121" i="12"/>
  <c r="G122" i="12"/>
  <c r="G120" i="12" s="1"/>
  <c r="I60" i="1" s="1"/>
  <c r="I122" i="12"/>
  <c r="K122" i="12"/>
  <c r="O122" i="12"/>
  <c r="O120" i="12" s="1"/>
  <c r="Q122" i="12"/>
  <c r="V122" i="12"/>
  <c r="I124" i="12"/>
  <c r="G125" i="12"/>
  <c r="G124" i="12" s="1"/>
  <c r="I61" i="1" s="1"/>
  <c r="I18" i="1" s="1"/>
  <c r="I125" i="12"/>
  <c r="K125" i="12"/>
  <c r="K124" i="12" s="1"/>
  <c r="O125" i="12"/>
  <c r="O124" i="12" s="1"/>
  <c r="Q125" i="12"/>
  <c r="Q124" i="12" s="1"/>
  <c r="V125" i="12"/>
  <c r="V124" i="12" s="1"/>
  <c r="G131" i="12"/>
  <c r="M131" i="12" s="1"/>
  <c r="I131" i="12"/>
  <c r="K131" i="12"/>
  <c r="K130" i="12" s="1"/>
  <c r="O131" i="12"/>
  <c r="Q131" i="12"/>
  <c r="V131" i="12"/>
  <c r="G133" i="12"/>
  <c r="M133" i="12" s="1"/>
  <c r="I133" i="12"/>
  <c r="K133" i="12"/>
  <c r="O133" i="12"/>
  <c r="Q133" i="12"/>
  <c r="V133" i="12"/>
  <c r="G135" i="12"/>
  <c r="M135" i="12" s="1"/>
  <c r="I135" i="12"/>
  <c r="K135" i="12"/>
  <c r="O135" i="12"/>
  <c r="Q135" i="12"/>
  <c r="V135" i="12"/>
  <c r="AE137" i="12"/>
  <c r="F41" i="1" s="1"/>
  <c r="I20" i="1"/>
  <c r="I19" i="1"/>
  <c r="I17" i="1"/>
  <c r="H43" i="1"/>
  <c r="AF137" i="12" l="1"/>
  <c r="M130" i="12"/>
  <c r="Q120" i="12"/>
  <c r="M115" i="12"/>
  <c r="K85" i="12"/>
  <c r="V57" i="12"/>
  <c r="I57" i="12"/>
  <c r="Q8" i="12"/>
  <c r="F39" i="1"/>
  <c r="F42" i="1"/>
  <c r="Q130" i="12"/>
  <c r="I130" i="12"/>
  <c r="O130" i="12"/>
  <c r="O115" i="12"/>
  <c r="V85" i="12"/>
  <c r="Q85" i="12"/>
  <c r="I85" i="12"/>
  <c r="Q57" i="12"/>
  <c r="Q49" i="12"/>
  <c r="M49" i="12"/>
  <c r="O8" i="12"/>
  <c r="O85" i="12"/>
  <c r="G85" i="12"/>
  <c r="I56" i="1" s="1"/>
  <c r="O57" i="12"/>
  <c r="O49" i="12"/>
  <c r="K8" i="12"/>
  <c r="V130" i="12"/>
  <c r="V115" i="12"/>
  <c r="I115" i="12"/>
  <c r="M86" i="12"/>
  <c r="M85" i="12" s="1"/>
  <c r="K57" i="12"/>
  <c r="K49" i="12"/>
  <c r="V8" i="12"/>
  <c r="I8" i="12"/>
  <c r="M8" i="12"/>
  <c r="M57" i="12"/>
  <c r="G130" i="12"/>
  <c r="I62" i="1" s="1"/>
  <c r="M125" i="12"/>
  <c r="M124" i="12" s="1"/>
  <c r="G115" i="12"/>
  <c r="I59" i="1" s="1"/>
  <c r="M113" i="12"/>
  <c r="M112" i="12" s="1"/>
  <c r="G108" i="12"/>
  <c r="I57" i="1" s="1"/>
  <c r="G57" i="12"/>
  <c r="I55" i="1" s="1"/>
  <c r="G49" i="12"/>
  <c r="I54" i="1" s="1"/>
  <c r="G8" i="12"/>
  <c r="M122" i="12"/>
  <c r="M120" i="12" s="1"/>
  <c r="J28" i="1"/>
  <c r="J26" i="1"/>
  <c r="G38" i="1"/>
  <c r="F38" i="1"/>
  <c r="J23" i="1"/>
  <c r="J24" i="1"/>
  <c r="J25" i="1"/>
  <c r="J27" i="1"/>
  <c r="E24" i="1"/>
  <c r="G24" i="1"/>
  <c r="E26" i="1"/>
  <c r="G26" i="1"/>
  <c r="G137" i="12" l="1"/>
  <c r="I53" i="1"/>
  <c r="F43" i="1"/>
  <c r="G23" i="1" s="1"/>
  <c r="I39" i="1"/>
  <c r="I43" i="1" s="1"/>
  <c r="G41" i="1"/>
  <c r="I41" i="1" s="1"/>
  <c r="G42" i="1"/>
  <c r="G39" i="1"/>
  <c r="G43" i="1" s="1"/>
  <c r="G25" i="1" s="1"/>
  <c r="I42" i="1"/>
  <c r="J42" i="1" l="1"/>
  <c r="J39" i="1"/>
  <c r="J43" i="1" s="1"/>
  <c r="J41" i="1"/>
  <c r="A27" i="1"/>
  <c r="I63" i="1"/>
  <c r="I16" i="1"/>
  <c r="I21" i="1" s="1"/>
  <c r="G28" i="1" l="1"/>
  <c r="G27" i="1" s="1"/>
  <c r="G29" i="1" s="1"/>
  <c r="A28" i="1"/>
  <c r="J61" i="1"/>
  <c r="J60" i="1"/>
  <c r="J54" i="1"/>
  <c r="J58" i="1"/>
  <c r="J57" i="1"/>
  <c r="J62" i="1"/>
  <c r="J53" i="1"/>
  <c r="J55" i="1"/>
  <c r="J56" i="1"/>
  <c r="J59" i="1"/>
  <c r="J6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<sst xmlns="http://schemas.openxmlformats.org/spreadsheetml/2006/main" count="694" uniqueCount="305">
  <si>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</si>
  <si>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</si>
  <si>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</si>
  <si>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</si>
  <si>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</si>
  <si>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</si>
  <si>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</si>
  <si>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</si>
  <si>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</si>
  <si>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</si>
  <si>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</si>
  <si>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</si>
  <si>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</si>
  <si>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</si>
  <si>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</si>
  <si>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</si>
  <si>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</si>
  <si>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</si>
  <si>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</si>
  <si>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</si>
  <si>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</si>
  <si>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</si>
  <si>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</si>
  <si>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</si>
  <si>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</si>
  <si>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</si>
  <si>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</si>
  <si>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</si>
  <si>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</si>
  <si>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</si>
  <si>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</si>
  <si>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</si>
  <si>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</si>
  <si>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</si>
  <si>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</si>
  <si>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</si>
  <si>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</si>
  <si>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</si>
  <si>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</si>
  <si>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</si>
  <si>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</si>
  <si>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</si>
  <si>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</si>
  <si>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</si>
  <si>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Parkoviště u prodejny</t>
  </si>
  <si>
    <t>Objekt:</t>
  </si>
  <si>
    <t>Rozpočet:</t>
  </si>
  <si>
    <t>Ing.Milan Zezula</t>
  </si>
  <si>
    <t>678</t>
  </si>
  <si>
    <t>Obec Unkovice</t>
  </si>
  <si>
    <t>Stavba</t>
  </si>
  <si>
    <t>Stavební objekt</t>
  </si>
  <si>
    <t>Celkem za stavbu</t>
  </si>
  <si>
    <t>CZK</t>
  </si>
  <si>
    <t>#POPS</t>
  </si>
  <si>
    <t>Popis stavby: 678 - Obec Unkovice</t>
  </si>
  <si>
    <t>#POPO</t>
  </si>
  <si>
    <t>Popis objektu: 01 - Parkoviště u prodejny</t>
  </si>
  <si>
    <t>#POPR</t>
  </si>
  <si>
    <t>Popis rozpočtu: 01 - Parkoviště u prodejny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</si>
  <si>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</si>
  <si>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</si>
  <si>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</si>
  <si>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</si>
  <si>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</si>
  <si>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</si>
  <si>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</si>
  <si>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</si>
  <si>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91</t>
  </si>
  <si>
    <t>Doplňující práce na komunikaci</t>
  </si>
  <si>
    <t>96</t>
  </si>
  <si>
    <t>Bourání konstrukcí</t>
  </si>
  <si>
    <t>99</t>
  </si>
  <si>
    <t>Staveništní přesun hmot</t>
  </si>
  <si>
    <t>ON</t>
  </si>
  <si>
    <t>VN</t>
  </si>
  <si>
    <t>M23</t>
  </si>
  <si>
    <t>Montáže potrubí</t>
  </si>
  <si>
    <t>D96</t>
  </si>
  <si>
    <t>Přesuny suti a vybouraných hmot</t>
  </si>
  <si>
    <t>PSU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</si>
  <si>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</si>
  <si>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</si>
  <si>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</si>
  <si>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</si>
  <si>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</si>
  <si>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</si>
  <si>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</si>
  <si>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</si>
  <si>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</si>
  <si>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</si>
  <si>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</si>
  <si>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</si>
  <si>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</si>
  <si>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</si>
  <si>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</si>
  <si>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</si>
  <si>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</si>
  <si>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</si>
  <si>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</si>
  <si>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</si>
  <si>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</si>
  <si>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</si>
  <si>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</si>
  <si>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</si>
  <si>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</si>
  <si>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</si>
  <si>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</si>
  <si>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</si>
  <si>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113106231R00</t>
  </si>
  <si>
    <t>Rozebrání vozovek a ploch s jakoukoliv výplní spár   v jakékoliv ploše, ze zámkové dlažky, kladených do lože z kameniva</t>
  </si>
  <si>
    <t>m2</t>
  </si>
  <si>
    <t>822-1</t>
  </si>
  <si>
    <t>RTS 22/ II</t>
  </si>
  <si>
    <t>Práce</t>
  </si>
  <si>
    <t>POL1_</t>
  </si>
  <si>
    <t>s přemístěním hmot na skládku na vzdálenost do 3 m nebo s naložením na dopravní prostředek</t>
  </si>
  <si>
    <t>SPI</t>
  </si>
  <si>
    <t>113107530R00</t>
  </si>
  <si>
    <t>Odstranění podkladů nebo krytů z kameniva hrubého drceného, v ploše jednotlivě do 50 m2, tloušťka vrstvy 300 mm</t>
  </si>
  <si>
    <t>podklad pod rušeným parkovištěm : 31</t>
  </si>
  <si>
    <t>VV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</si>
  <si>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</si>
  <si>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</si>
  <si>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</si>
  <si>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</si>
  <si>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121101100R00</t>
  </si>
  <si>
    <t>Sejmutí ornice s přemístěním na vzdálenost do 50 m</t>
  </si>
  <si>
    <t>m3</t>
  </si>
  <si>
    <t>800-1</t>
  </si>
  <si>
    <t>nebo lesní půdy, s vodorovným přemístěním na hromady v místě upotřebení nebo na dočasné či trvalé skládky se složením</t>
  </si>
  <si>
    <t>skrývka ornice v tl. 10cm, ponechání na deponii : 80*0,1</t>
  </si>
  <si>
    <t>122202201R00</t>
  </si>
  <si>
    <t>Odkopávky a prokopávky pro silnice v hornině 3 do 100 m3</t>
  </si>
  <si>
    <t>POL1_1</t>
  </si>
  <si>
    <t>s přemístěním výkopku v příčných profilech na vzdálenost do 15 m nebo s naložením na dopravní prostředek.</t>
  </si>
  <si>
    <t>výkop pro novou plochu ( mimo konstrukce stáv.park. a skrývky) - v profilu 1,92m2 : 1,92*14</t>
  </si>
  <si>
    <t>sanace - pod novou plochou a obrubníky : 70*0,3</t>
  </si>
  <si>
    <t>122101401R00</t>
  </si>
  <si>
    <t>Vykopávky v zemnících na suchu v horninách 1 a 2  do 100 m3</t>
  </si>
  <si>
    <t>s přehozením výkopku na vzdálenost do 3 m nebo s naložením na dopravní prostředek,</t>
  </si>
  <si>
    <t>ornice : 8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</si>
  <si>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</si>
  <si>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</si>
  <si>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</si>
  <si>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trativod : 14*0,4*0,6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</si>
  <si>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</si>
  <si>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</si>
  <si>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</si>
  <si>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přebytečná zemina : 3,36+26,88</t>
  </si>
  <si>
    <t>sanace - fakturovat dle skutečnosti!!! : 21</t>
  </si>
  <si>
    <t xml:space="preserve">uložení dle pokynů investora : </t>
  </si>
  <si>
    <t>dovoz ornice z deponie : 8</t>
  </si>
  <si>
    <t>171101103R00</t>
  </si>
  <si>
    <t>Uložení sypaniny do násypů zhutněných s uzavřením povrchu násypu z hornin soudržných s předepsanou mírou zhutnění v procentech výsledků zkoušek Proctor-Standard                 přes 96 do 100 % PS</t>
  </si>
  <si>
    <t>s rozprostřením sypaniny ve vrstvách a s hrubým urovnáním,</t>
  </si>
  <si>
    <t>sanace : 21</t>
  </si>
  <si>
    <t>171201201R00</t>
  </si>
  <si>
    <t>Uložení sypaniny na dočasnou skládku tak, že na 1 m2 plochy připadá přes 2 m3 výkopku nebo ornice</t>
  </si>
  <si>
    <t>181101102R00</t>
  </si>
  <si>
    <t>Úprava pláně v zářezech v hornině 1 až 4, se zhutněním</t>
  </si>
  <si>
    <t>vyrovnáním výškových rozdílů, ploch vodorovných a ploch do sklonu 1 : 5.</t>
  </si>
  <si>
    <t>parkoviště : 17,5+50</t>
  </si>
  <si>
    <t>rozšíření pod ABO 2-15 : 19*0,35+7,35*0,15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</si>
  <si>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</si>
  <si>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</si>
  <si>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</si>
  <si>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180400020RA0</t>
  </si>
  <si>
    <t>Založení trávníku s dodáním osiva parkového, v rovině</t>
  </si>
  <si>
    <t>AP-HSV</t>
  </si>
  <si>
    <t>Agregovaná položka</t>
  </si>
  <si>
    <t>POL2_</t>
  </si>
  <si>
    <t>včetně dodávky osiva, 1. kosení, vypletí a zalévání : 45</t>
  </si>
  <si>
    <t>58344209R</t>
  </si>
  <si>
    <t>Štěrkodrtě frakce 0-120</t>
  </si>
  <si>
    <t>t</t>
  </si>
  <si>
    <t>Vlastní</t>
  </si>
  <si>
    <t>Indiv</t>
  </si>
  <si>
    <t>Specifikace</t>
  </si>
  <si>
    <t>POL3_</t>
  </si>
  <si>
    <t>sanace : 21*1,95</t>
  </si>
  <si>
    <t xml:space="preserve">fakturovat dle skutečnosti!!!! : </t>
  </si>
  <si>
    <t>211561111R00</t>
  </si>
  <si>
    <t>Výplň odvodňovacích žeber kamenivem hrubým drceným frakce 4 - 16 mm</t>
  </si>
  <si>
    <t>800-2</t>
  </si>
  <si>
    <t>do rýh bez zhutnění s úpravou povrchu výplně, s vytvořením průduchů z lomového kamene</t>
  </si>
  <si>
    <t>výplň trativodu : 3,36</t>
  </si>
  <si>
    <t>289971231R00</t>
  </si>
  <si>
    <t>Zřízení vrstvy z geotextilie na upraveném povrchu sklon přes 1:2,5 do 1:1, šířka od 0 do 3 m</t>
  </si>
  <si>
    <t>obalení trativodního žebra : 14*2,5</t>
  </si>
  <si>
    <t>69366057R</t>
  </si>
  <si>
    <t>geotextilie PP; funkce drenážní, separační, výztužná, filtrační; plošná hmotnost 400 g/m2; tl. při 2 kPa 4,80 mm</t>
  </si>
  <si>
    <t>SPCM</t>
  </si>
  <si>
    <t>náhradní položka za Geofiltex 73/20 - lze nahradit : 35*1,05</t>
  </si>
  <si>
    <t>564311111R00</t>
  </si>
  <si>
    <t>Podklad, podsyp nebo kryt ze škváry tloušťka po zhutnění 50 mm</t>
  </si>
  <si>
    <t>s rozprostřením, vlhčením a zhutněním</t>
  </si>
  <si>
    <t>na ploše pro invalidy : 17,5</t>
  </si>
  <si>
    <t>564751111R00</t>
  </si>
  <si>
    <t>Podklad nebo kryt z kameniva hrubého drceného tloušťka po zhutnění 150 mm</t>
  </si>
  <si>
    <t>velikost 32 - 63 mm s rozprostřením a zhutněním</t>
  </si>
  <si>
    <t>564861111RT2</t>
  </si>
  <si>
    <t>Podklad ze štěrkodrti s rozprostřením a zhutněním frakce 0-32 mm, tloušťka po zhutnění 200 mm, Kamenivo nestanovené</t>
  </si>
  <si>
    <t>pod distanční dlažbou- fr. 0/32 : 50</t>
  </si>
  <si>
    <t>564871111RT4</t>
  </si>
  <si>
    <t>Podklad ze štěrkodrti s rozprostřením a zhutněním frakce 0-63 mm, tloušťka po zhutnění 250 mm, Kamenivo nestanovené</t>
  </si>
  <si>
    <t xml:space="preserve">průměrná tloušťka 25 cm ( rozdíl sklonů 1 a 3%) : </t>
  </si>
  <si>
    <t>ochranná vrstva fr. 0/63 : 50+17,5</t>
  </si>
  <si>
    <t>rozšíření pod obrubníky na obvodu plochy : (5+14)*0,35</t>
  </si>
  <si>
    <t>568111112R00</t>
  </si>
  <si>
    <t>Vyztužení podkladní vrstvy z geotextilie, sklon povrchu do 1:5, role šířky do 7,5 m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</si>
  <si>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</si>
  <si>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</si>
  <si>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</si>
  <si>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plocha pro stání pro invalidy : 17,5</t>
  </si>
  <si>
    <t xml:space="preserve">použije se vytěžená, očištěná dlažba : </t>
  </si>
  <si>
    <t>předláždění dlažby podél výměny obrubníků k prodejně : 6*0,5</t>
  </si>
  <si>
    <t>596921113R00</t>
  </si>
  <si>
    <t>Kladení vegetačních tvárnic betonových, plocha do 500 m2</t>
  </si>
  <si>
    <t>zřízení podkladního lože, položení tvárnic.</t>
  </si>
  <si>
    <t>596921191R00</t>
  </si>
  <si>
    <t>Kladení vegetačních tvárnic betonových, příplatek z a výplň spár vegetačních tvárnic, bez dodávky materiálu</t>
  </si>
  <si>
    <t xml:space="preserve">koef. = 27,75 % mezer tl. 8 cm  0,2775*0,08=0.02220 : </t>
  </si>
  <si>
    <t>50*0,0222</t>
  </si>
  <si>
    <t>592452561R</t>
  </si>
  <si>
    <t>Dlažba zatravňovací LORA</t>
  </si>
  <si>
    <t>50*1,05</t>
  </si>
  <si>
    <t>67352000T</t>
  </si>
  <si>
    <t>Sorpční textílie REO Fb (NTRF24) 400 g/m2</t>
  </si>
  <si>
    <t>914001111R00</t>
  </si>
  <si>
    <t xml:space="preserve">Osazení a montáž svislých dopravních značek sloupek, do betonového základu,  </t>
  </si>
  <si>
    <t>kus</t>
  </si>
  <si>
    <t>Včetně:</t>
  </si>
  <si>
    <t>POP</t>
  </si>
  <si>
    <t>- osazení sloupků, sloupů nebo ocelových nosných konstrukcí a upevňovadel včetně   montáže,</t>
  </si>
  <si>
    <t>- výkopu jam pro sloupky s odhozem výkopku na vzdálenost do 3 m,</t>
  </si>
  <si>
    <t>- zabetonování sloupků nebo vysekání otvorů ve zdivu pro konzoly a na zaplnění a zatření   otvorů cementovou maltou.</t>
  </si>
  <si>
    <t>SDZ IP 12 : 1</t>
  </si>
  <si>
    <t>915711111RT1</t>
  </si>
  <si>
    <t>Vodorovné značení krytů stříkané barvou, bílou, dělicích čar šířky 120 mm</t>
  </si>
  <si>
    <t>značka V10b, V10f : 3*5+5,5+0,5</t>
  </si>
  <si>
    <t>915721111R00</t>
  </si>
  <si>
    <t>Vodorovné značení krytů stříkané barvou, bílou, stopčar, zeber, stínů, šipek, nápisů, přechodů apod.</t>
  </si>
  <si>
    <t>V10f : 1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</si>
  <si>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</si>
  <si>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</si>
  <si>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</si>
  <si>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ABO 2-15 : 1,35+5+14+5</t>
  </si>
  <si>
    <t>ABO 2-15 přechod. : 1</t>
  </si>
  <si>
    <t>918101111T00</t>
  </si>
  <si>
    <t>Lože pod obrubníky nebo obruby dlažeb z C 16/20</t>
  </si>
  <si>
    <t xml:space="preserve"> lože nad 10 cm -lože celkem 22 cm : 0,12*26,35*0,35</t>
  </si>
  <si>
    <t>40444940.AR</t>
  </si>
  <si>
    <t>značka dopravní silniční svislá; výstražná A1-A30; tvar trojúhelník; 900 mm; štít z pozink.plechu s dvoj.ohybem okraje,retroref.folie II.tř.; záruka 10 let</t>
  </si>
  <si>
    <t>POL3_0</t>
  </si>
  <si>
    <t>IP12 + E13 : 2</t>
  </si>
  <si>
    <t>59217460R</t>
  </si>
  <si>
    <t>obrubník silniční materiál beton; l = 1000,0 mm; š = 150,0 mm; h = 250,0 mm; barva šedá</t>
  </si>
  <si>
    <t>RTS 22/ I</t>
  </si>
  <si>
    <t>25,35*1,01</t>
  </si>
  <si>
    <t>59217492</t>
  </si>
  <si>
    <t>Obrubník silniční přechodový levý ABO 2-15 PL</t>
  </si>
  <si>
    <t>1*1,01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</si>
  <si>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</si>
  <si>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</si>
  <si>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</si>
  <si>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dlažba 17,5m2 se použije na plochu pro invalidy, zbytek se ponechá k dispozici investorovi : 31</t>
  </si>
  <si>
    <t>998223011R00</t>
  </si>
  <si>
    <t>Přesun hmot pozemních komunikací, kryt dlážděný jakékoliv délky objektu</t>
  </si>
  <si>
    <t>Přesun hmot</t>
  </si>
  <si>
    <t>POL7_</t>
  </si>
  <si>
    <t>vodorovně do 200 m</t>
  </si>
  <si>
    <t>005211030R</t>
  </si>
  <si>
    <t xml:space="preserve">Dočasná dopravní opatření </t>
  </si>
  <si>
    <t>Soubor</t>
  </si>
  <si>
    <t>VRN</t>
  </si>
  <si>
    <t>POL99_8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</si>
  <si>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</si>
  <si>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</si>
  <si>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</si>
  <si>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 včetně nákladů na  autorský dozor.</t>
  </si>
  <si>
    <t>00511 R</t>
  </si>
  <si>
    <t xml:space="preserve">Geodetické práce </t>
  </si>
  <si>
    <t>005121 R</t>
  </si>
  <si>
    <t>Zařízení staveniště</t>
  </si>
  <si>
    <t>POL99_0</t>
  </si>
  <si>
    <t>Veškeré náklady spojené s vybudováním, provozem a odstraněním zařízení staveniště.</t>
  </si>
  <si>
    <t>230191000T02</t>
  </si>
  <si>
    <t>D+ M  chráničky ve výkopu, vč. zemních prací</t>
  </si>
  <si>
    <t>Arot 110 půlená + rezerva Arot 110 vč. protahovacího lanka a zátek.</t>
  </si>
  <si>
    <t/>
  </si>
  <si>
    <t>Provedení dle PD.</t>
  </si>
  <si>
    <t>dodávka a montáž dvojité chráničky pro kabel  (AROT DN 110+PVC DN 110) : 15</t>
  </si>
  <si>
    <t>979082213R00</t>
  </si>
  <si>
    <t>Vodorovná doprava suti po suchu bez naložení, ale se složením a hrubým urovnáním na vzdálenost do 1 km</t>
  </si>
  <si>
    <t>suť celkem 34,05t, dlažba (17,5m2) se ponechá na staveništi : 34,05-17,5*0,1728</t>
  </si>
  <si>
    <t>979082219R00</t>
  </si>
  <si>
    <t>Vodorovná doprava suti po suchu příplatek k ceně za každý další i započatý 1 km přes 1 km</t>
  </si>
  <si>
    <t>POL1_3</t>
  </si>
  <si>
    <t>celkem 5 km : 4*31,026</t>
  </si>
  <si>
    <t>979990103R00</t>
  </si>
  <si>
    <t>Poplatek za skládku suti</t>
  </si>
  <si>
    <t>801-3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</si>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</sst>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sheetProtection password="D903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opLeftCell="B1" zoomScaleNormal="100" zoomScaleSheetLayoutView="75" workbookViewId="0">
      <selection activeCell="G23" sqref="G23:I2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4" t="s">
        <v>41</v>
      </c>
      <c r="C1" s="235"/>
      <c r="D1" s="235"/>
      <c r="E1" s="235"/>
      <c r="F1" s="235"/>
      <c r="G1" s="235"/>
      <c r="H1" s="235"/>
      <c r="I1" s="235"/>
      <c r="J1" s="236"/>
    </row>
    <row r="2" spans="1:15" ht="36" customHeight="1" x14ac:dyDescent="0.2">
      <c r="A2" s="2"/>
      <c r="B2" s="77" t="s">
        <v>22</v>
      </c>
      <c r="C2" s="78"/>
      <c r="D2" s="79" t="s">
        <v>48</v>
      </c>
      <c r="E2" s="240" t="s">
        <v>49</v>
      </c>
      <c r="F2" s="241"/>
      <c r="G2" s="241"/>
      <c r="H2" s="241"/>
      <c r="I2" s="241"/>
      <c r="J2" s="242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243" t="s">
        <v>44</v>
      </c>
      <c r="F3" s="244"/>
      <c r="G3" s="244"/>
      <c r="H3" s="244"/>
      <c r="I3" s="244"/>
      <c r="J3" s="245"/>
    </row>
    <row r="4" spans="1:15" ht="23.25" customHeight="1" x14ac:dyDescent="0.2">
      <c r="A4" s="76">
        <v>444</v>
      </c>
      <c r="B4" s="82" t="s">
        <v>46</v>
      </c>
      <c r="C4" s="83"/>
      <c r="D4" s="84" t="s">
        <v>43</v>
      </c>
      <c r="E4" s="223" t="s">
        <v>44</v>
      </c>
      <c r="F4" s="224"/>
      <c r="G4" s="224"/>
      <c r="H4" s="224"/>
      <c r="I4" s="224"/>
      <c r="J4" s="225"/>
    </row>
    <row r="5" spans="1:15" ht="24" customHeight="1" x14ac:dyDescent="0.2">
      <c r="A5" s="2"/>
      <c r="B5" s="31" t="s">
        <v>42</v>
      </c>
      <c r="D5" s="228"/>
      <c r="E5" s="229"/>
      <c r="F5" s="229"/>
      <c r="G5" s="229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30"/>
      <c r="E6" s="231"/>
      <c r="F6" s="231"/>
      <c r="G6" s="231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2"/>
      <c r="F7" s="233"/>
      <c r="G7" s="23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7"/>
      <c r="E11" s="247"/>
      <c r="F11" s="247"/>
      <c r="G11" s="247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22"/>
      <c r="E12" s="222"/>
      <c r="F12" s="222"/>
      <c r="G12" s="222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6"/>
      <c r="F13" s="227"/>
      <c r="G13" s="227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47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6"/>
      <c r="F15" s="246"/>
      <c r="G15" s="248"/>
      <c r="H15" s="248"/>
      <c r="I15" s="248" t="s">
        <v>29</v>
      </c>
      <c r="J15" s="249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11"/>
      <c r="F16" s="212"/>
      <c r="G16" s="211"/>
      <c r="H16" s="212"/>
      <c r="I16" s="211">
        <f>SUMIF(F53:F62,A16,I53:I62)+SUMIF(F53:F62,"PSU",I53:I62)</f>
        <v>0</v>
      </c>
      <c r="J16" s="213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11"/>
      <c r="F17" s="212"/>
      <c r="G17" s="211"/>
      <c r="H17" s="212"/>
      <c r="I17" s="211">
        <f>SUMIF(F53:F62,A17,I53:I62)</f>
        <v>0</v>
      </c>
      <c r="J17" s="213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11"/>
      <c r="F18" s="212"/>
      <c r="G18" s="211"/>
      <c r="H18" s="212"/>
      <c r="I18" s="211">
        <f>SUMIF(F53:F62,A18,I53:I62)</f>
        <v>0</v>
      </c>
      <c r="J18" s="213"/>
    </row>
    <row r="19" spans="1:10" ht="23.25" customHeight="1" x14ac:dyDescent="0.2">
      <c r="A19" s="143" t="s">
        <v>75</v>
      </c>
      <c r="B19" s="38" t="s">
        <v>27</v>
      </c>
      <c r="C19" s="62"/>
      <c r="D19" s="63"/>
      <c r="E19" s="211"/>
      <c r="F19" s="212"/>
      <c r="G19" s="211"/>
      <c r="H19" s="212"/>
      <c r="I19" s="211">
        <f>SUMIF(F53:F62,A19,I53:I62)</f>
        <v>0</v>
      </c>
      <c r="J19" s="213"/>
    </row>
    <row r="20" spans="1:10" ht="23.25" customHeight="1" x14ac:dyDescent="0.2">
      <c r="A20" s="143" t="s">
        <v>74</v>
      </c>
      <c r="B20" s="38" t="s">
        <v>28</v>
      </c>
      <c r="C20" s="62"/>
      <c r="D20" s="63"/>
      <c r="E20" s="211"/>
      <c r="F20" s="212"/>
      <c r="G20" s="211"/>
      <c r="H20" s="212"/>
      <c r="I20" s="211">
        <f>SUMIF(F53:F62,A20,I53:I62)</f>
        <v>0</v>
      </c>
      <c r="J20" s="213"/>
    </row>
    <row r="21" spans="1:10" ht="23.25" customHeight="1" x14ac:dyDescent="0.2">
      <c r="A21" s="2"/>
      <c r="B21" s="48" t="s">
        <v>29</v>
      </c>
      <c r="C21" s="64"/>
      <c r="D21" s="65"/>
      <c r="E21" s="214"/>
      <c r="F21" s="250"/>
      <c r="G21" s="214"/>
      <c r="H21" s="250"/>
      <c r="I21" s="214">
        <f>SUM(I16:J20)</f>
        <v>0</v>
      </c>
      <c r="J21" s="215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09">
        <f>ZakladDPHSniVypocet</f>
        <v>0</v>
      </c>
      <c r="H23" s="210"/>
      <c r="I23" s="210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7">
        <f>I23*E23/100</f>
        <v>0</v>
      </c>
      <c r="H24" s="208"/>
      <c r="I24" s="208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9">
        <f>ZakladDPHZaklVypocet</f>
        <v>0</v>
      </c>
      <c r="H25" s="210"/>
      <c r="I25" s="210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7">
        <f>I25*E25/100</f>
        <v>0</v>
      </c>
      <c r="H26" s="238"/>
      <c r="I26" s="238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9">
        <f>CenaCelkemBezDPH-(ZakladDPHSni+ZakladDPHZakl)</f>
        <v>0</v>
      </c>
      <c r="H27" s="239"/>
      <c r="I27" s="239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7" t="s">
        <v>23</v>
      </c>
      <c r="C28" s="118"/>
      <c r="D28" s="118"/>
      <c r="E28" s="119"/>
      <c r="F28" s="120"/>
      <c r="G28" s="217">
        <f>A27</f>
        <v>0</v>
      </c>
      <c r="H28" s="217"/>
      <c r="I28" s="217"/>
      <c r="J28" s="121" t="str">
        <f t="shared" si="0"/>
        <v>CZK</v>
      </c>
    </row>
    <row r="29" spans="1:10" ht="27.75" hidden="1" customHeight="1" thickBot="1" x14ac:dyDescent="0.25">
      <c r="A29" s="2"/>
      <c r="B29" s="117" t="s">
        <v>35</v>
      </c>
      <c r="C29" s="122"/>
      <c r="D29" s="122"/>
      <c r="E29" s="122"/>
      <c r="F29" s="123"/>
      <c r="G29" s="216">
        <f>ZakladDPHSni+DPHSni+ZakladDPHZakl+DPHZakl+Zaokrouhleni</f>
        <v>0</v>
      </c>
      <c r="H29" s="216"/>
      <c r="I29" s="216"/>
      <c r="J29" s="124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8"/>
      <c r="E34" s="219"/>
      <c r="G34" s="220"/>
      <c r="H34" s="221"/>
      <c r="I34" s="221"/>
      <c r="J34" s="25"/>
    </row>
    <row r="35" spans="1:10" ht="12.75" customHeight="1" x14ac:dyDescent="0.2">
      <c r="A35" s="2"/>
      <c r="B35" s="2"/>
      <c r="D35" s="206" t="s">
        <v>2</v>
      </c>
      <c r="E35" s="20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8" t="s">
        <v>1</v>
      </c>
      <c r="J38" s="99" t="s">
        <v>0</v>
      </c>
    </row>
    <row r="39" spans="1:10" ht="25.5" hidden="1" customHeight="1" x14ac:dyDescent="0.2">
      <c r="A39" s="89">
        <v>1</v>
      </c>
      <c r="B39" s="100" t="s">
        <v>50</v>
      </c>
      <c r="C39" s="202"/>
      <c r="D39" s="202"/>
      <c r="E39" s="202"/>
      <c r="F39" s="101">
        <f>'01 01 Pol'!AE137</f>
        <v>0</v>
      </c>
      <c r="G39" s="102">
        <f>'01 01 Pol'!AF137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89">
        <v>2</v>
      </c>
      <c r="B40" s="106"/>
      <c r="C40" s="203" t="s">
        <v>51</v>
      </c>
      <c r="D40" s="203"/>
      <c r="E40" s="203"/>
      <c r="F40" s="107"/>
      <c r="G40" s="108"/>
      <c r="H40" s="108"/>
      <c r="I40" s="109"/>
      <c r="J40" s="110"/>
    </row>
    <row r="41" spans="1:10" ht="25.5" hidden="1" customHeight="1" x14ac:dyDescent="0.2">
      <c r="A41" s="89">
        <v>2</v>
      </c>
      <c r="B41" s="106" t="s">
        <v>43</v>
      </c>
      <c r="C41" s="203" t="s">
        <v>44</v>
      </c>
      <c r="D41" s="203"/>
      <c r="E41" s="203"/>
      <c r="F41" s="107">
        <f>'01 01 Pol'!AE137</f>
        <v>0</v>
      </c>
      <c r="G41" s="108">
        <f>'01 01 Pol'!AF137</f>
        <v>0</v>
      </c>
      <c r="H41" s="108"/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">
      <c r="A42" s="89">
        <v>3</v>
      </c>
      <c r="B42" s="111" t="s">
        <v>43</v>
      </c>
      <c r="C42" s="202" t="s">
        <v>44</v>
      </c>
      <c r="D42" s="202"/>
      <c r="E42" s="202"/>
      <c r="F42" s="112">
        <f>'01 01 Pol'!AE137</f>
        <v>0</v>
      </c>
      <c r="G42" s="103">
        <f>'01 01 Pol'!AF137</f>
        <v>0</v>
      </c>
      <c r="H42" s="103"/>
      <c r="I42" s="104">
        <f>F42+G42+H42</f>
        <v>0</v>
      </c>
      <c r="J42" s="105" t="str">
        <f>IF(CenaCelkemVypocet=0,"",I42/CenaCelkemVypocet*100)</f>
        <v/>
      </c>
    </row>
    <row r="43" spans="1:10" ht="25.5" hidden="1" customHeight="1" x14ac:dyDescent="0.2">
      <c r="A43" s="89"/>
      <c r="B43" s="204" t="s">
        <v>52</v>
      </c>
      <c r="C43" s="205"/>
      <c r="D43" s="205"/>
      <c r="E43" s="205"/>
      <c r="F43" s="113">
        <f>SUMIF(A39:A42,"=1",F39:F42)</f>
        <v>0</v>
      </c>
      <c r="G43" s="114">
        <f>SUMIF(A39:A42,"=1",G39:G42)</f>
        <v>0</v>
      </c>
      <c r="H43" s="114">
        <f>SUMIF(A39:A42,"=1",H39:H42)</f>
        <v>0</v>
      </c>
      <c r="I43" s="115">
        <f>SUMIF(A39:A42,"=1",I39:I42)</f>
        <v>0</v>
      </c>
      <c r="J43" s="116">
        <f>SUMIF(A39:A42,"=1",J39:J42)</f>
        <v>0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50" spans="1:10" ht="15.75" x14ac:dyDescent="0.25">
      <c r="B50" s="125" t="s">
        <v>60</v>
      </c>
    </row>
    <row r="52" spans="1:10" ht="25.5" customHeight="1" x14ac:dyDescent="0.2">
      <c r="A52" s="127"/>
      <c r="B52" s="130" t="s">
        <v>17</v>
      </c>
      <c r="C52" s="130" t="s">
        <v>5</v>
      </c>
      <c r="D52" s="131"/>
      <c r="E52" s="131"/>
      <c r="F52" s="132" t="s">
        <v>61</v>
      </c>
      <c r="G52" s="132"/>
      <c r="H52" s="132"/>
      <c r="I52" s="132" t="s">
        <v>29</v>
      </c>
      <c r="J52" s="132" t="s">
        <v>0</v>
      </c>
    </row>
    <row r="53" spans="1:10" ht="36.75" customHeight="1" x14ac:dyDescent="0.2">
      <c r="A53" s="128"/>
      <c r="B53" s="133" t="s">
        <v>62</v>
      </c>
      <c r="C53" s="200" t="s">
        <v>63</v>
      </c>
      <c r="D53" s="201"/>
      <c r="E53" s="201"/>
      <c r="F53" s="139" t="s">
        <v>24</v>
      </c>
      <c r="G53" s="140"/>
      <c r="H53" s="140"/>
      <c r="I53" s="140">
        <f>'01 01 Pol'!G8</f>
        <v>0</v>
      </c>
      <c r="J53" s="137" t="str">
        <f>IF(I63=0,"",I53/I63*100)</f>
        <v/>
      </c>
    </row>
    <row r="54" spans="1:10" ht="36.75" customHeight="1" x14ac:dyDescent="0.2">
      <c r="A54" s="128"/>
      <c r="B54" s="133" t="s">
        <v>64</v>
      </c>
      <c r="C54" s="200" t="s">
        <v>65</v>
      </c>
      <c r="D54" s="201"/>
      <c r="E54" s="201"/>
      <c r="F54" s="139" t="s">
        <v>24</v>
      </c>
      <c r="G54" s="140"/>
      <c r="H54" s="140"/>
      <c r="I54" s="140">
        <f>'01 01 Pol'!G49</f>
        <v>0</v>
      </c>
      <c r="J54" s="137" t="str">
        <f>IF(I63=0,"",I54/I63*100)</f>
        <v/>
      </c>
    </row>
    <row r="55" spans="1:10" ht="36.75" customHeight="1" x14ac:dyDescent="0.2">
      <c r="A55" s="128"/>
      <c r="B55" s="133" t="s">
        <v>66</v>
      </c>
      <c r="C55" s="200" t="s">
        <v>67</v>
      </c>
      <c r="D55" s="201"/>
      <c r="E55" s="201"/>
      <c r="F55" s="139" t="s">
        <v>24</v>
      </c>
      <c r="G55" s="140"/>
      <c r="H55" s="140"/>
      <c r="I55" s="140">
        <f>'01 01 Pol'!G57</f>
        <v>0</v>
      </c>
      <c r="J55" s="137" t="str">
        <f>IF(I63=0,"",I55/I63*100)</f>
        <v/>
      </c>
    </row>
    <row r="56" spans="1:10" ht="36.75" customHeight="1" x14ac:dyDescent="0.2">
      <c r="A56" s="128"/>
      <c r="B56" s="133" t="s">
        <v>68</v>
      </c>
      <c r="C56" s="200" t="s">
        <v>69</v>
      </c>
      <c r="D56" s="201"/>
      <c r="E56" s="201"/>
      <c r="F56" s="139" t="s">
        <v>24</v>
      </c>
      <c r="G56" s="140"/>
      <c r="H56" s="140"/>
      <c r="I56" s="140">
        <f>'01 01 Pol'!G85</f>
        <v>0</v>
      </c>
      <c r="J56" s="137" t="str">
        <f>IF(I63=0,"",I56/I63*100)</f>
        <v/>
      </c>
    </row>
    <row r="57" spans="1:10" ht="36.75" customHeight="1" x14ac:dyDescent="0.2">
      <c r="A57" s="128"/>
      <c r="B57" s="133" t="s">
        <v>70</v>
      </c>
      <c r="C57" s="200" t="s">
        <v>71</v>
      </c>
      <c r="D57" s="201"/>
      <c r="E57" s="201"/>
      <c r="F57" s="139" t="s">
        <v>24</v>
      </c>
      <c r="G57" s="140"/>
      <c r="H57" s="140"/>
      <c r="I57" s="140">
        <f>'01 01 Pol'!G108</f>
        <v>0</v>
      </c>
      <c r="J57" s="137" t="str">
        <f>IF(I63=0,"",I57/I63*100)</f>
        <v/>
      </c>
    </row>
    <row r="58" spans="1:10" ht="36.75" customHeight="1" x14ac:dyDescent="0.2">
      <c r="A58" s="128"/>
      <c r="B58" s="133" t="s">
        <v>72</v>
      </c>
      <c r="C58" s="200" t="s">
        <v>73</v>
      </c>
      <c r="D58" s="201"/>
      <c r="E58" s="201"/>
      <c r="F58" s="139" t="s">
        <v>24</v>
      </c>
      <c r="G58" s="140"/>
      <c r="H58" s="140"/>
      <c r="I58" s="140">
        <f>'01 01 Pol'!G112</f>
        <v>0</v>
      </c>
      <c r="J58" s="137" t="str">
        <f>IF(I63=0,"",I58/I63*100)</f>
        <v/>
      </c>
    </row>
    <row r="59" spans="1:10" ht="36.75" customHeight="1" x14ac:dyDescent="0.2">
      <c r="A59" s="128"/>
      <c r="B59" s="133" t="s">
        <v>74</v>
      </c>
      <c r="C59" s="200" t="s">
        <v>28</v>
      </c>
      <c r="D59" s="201"/>
      <c r="E59" s="201"/>
      <c r="F59" s="139" t="s">
        <v>24</v>
      </c>
      <c r="G59" s="140"/>
      <c r="H59" s="140"/>
      <c r="I59" s="140">
        <f>'01 01 Pol'!G115</f>
        <v>0</v>
      </c>
      <c r="J59" s="137" t="str">
        <f>IF(I63=0,"",I59/I63*100)</f>
        <v/>
      </c>
    </row>
    <row r="60" spans="1:10" ht="36.75" customHeight="1" x14ac:dyDescent="0.2">
      <c r="A60" s="128"/>
      <c r="B60" s="133" t="s">
        <v>75</v>
      </c>
      <c r="C60" s="200" t="s">
        <v>27</v>
      </c>
      <c r="D60" s="201"/>
      <c r="E60" s="201"/>
      <c r="F60" s="139" t="s">
        <v>24</v>
      </c>
      <c r="G60" s="140"/>
      <c r="H60" s="140"/>
      <c r="I60" s="140">
        <f>'01 01 Pol'!G120</f>
        <v>0</v>
      </c>
      <c r="J60" s="137" t="str">
        <f>IF(I63=0,"",I60/I63*100)</f>
        <v/>
      </c>
    </row>
    <row r="61" spans="1:10" ht="36.75" customHeight="1" x14ac:dyDescent="0.2">
      <c r="A61" s="128"/>
      <c r="B61" s="133" t="s">
        <v>76</v>
      </c>
      <c r="C61" s="200" t="s">
        <v>77</v>
      </c>
      <c r="D61" s="201"/>
      <c r="E61" s="201"/>
      <c r="F61" s="139" t="s">
        <v>26</v>
      </c>
      <c r="G61" s="140"/>
      <c r="H61" s="140"/>
      <c r="I61" s="140">
        <f>'01 01 Pol'!G124</f>
        <v>0</v>
      </c>
      <c r="J61" s="137" t="str">
        <f>IF(I63=0,"",I61/I63*100)</f>
        <v/>
      </c>
    </row>
    <row r="62" spans="1:10" ht="36.75" customHeight="1" x14ac:dyDescent="0.2">
      <c r="A62" s="128"/>
      <c r="B62" s="133" t="s">
        <v>78</v>
      </c>
      <c r="C62" s="200" t="s">
        <v>79</v>
      </c>
      <c r="D62" s="201"/>
      <c r="E62" s="201"/>
      <c r="F62" s="139" t="s">
        <v>80</v>
      </c>
      <c r="G62" s="140"/>
      <c r="H62" s="140"/>
      <c r="I62" s="140">
        <f>'01 01 Pol'!G130</f>
        <v>0</v>
      </c>
      <c r="J62" s="137" t="str">
        <f>IF(I63=0,"",I62/I63*100)</f>
        <v/>
      </c>
    </row>
    <row r="63" spans="1:10" ht="25.5" customHeight="1" x14ac:dyDescent="0.2">
      <c r="A63" s="129"/>
      <c r="B63" s="134" t="s">
        <v>1</v>
      </c>
      <c r="C63" s="135"/>
      <c r="D63" s="136"/>
      <c r="E63" s="136"/>
      <c r="F63" s="141"/>
      <c r="G63" s="142"/>
      <c r="H63" s="142"/>
      <c r="I63" s="142">
        <f>SUM(I53:I62)</f>
        <v>0</v>
      </c>
      <c r="J63" s="138">
        <f>SUM(J53:J62)</f>
        <v>0</v>
      </c>
    </row>
    <row r="64" spans="1:10" x14ac:dyDescent="0.2">
      <c r="F64" s="87"/>
      <c r="G64" s="87"/>
      <c r="H64" s="87"/>
      <c r="I64" s="87"/>
      <c r="J64" s="88"/>
    </row>
    <row r="65" spans="6:10" x14ac:dyDescent="0.2">
      <c r="F65" s="87"/>
      <c r="G65" s="87"/>
      <c r="H65" s="87"/>
      <c r="I65" s="87"/>
      <c r="J65" s="88"/>
    </row>
    <row r="66" spans="6:10" x14ac:dyDescent="0.2">
      <c r="F66" s="87"/>
      <c r="G66" s="87"/>
      <c r="H66" s="87"/>
      <c r="I66" s="87"/>
      <c r="J66" s="88"/>
    </row>
  </sheetData>
  <sheetProtection password="D90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1" t="s">
        <v>6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50" t="s">
        <v>7</v>
      </c>
      <c r="B2" s="49"/>
      <c r="C2" s="253"/>
      <c r="D2" s="253"/>
      <c r="E2" s="253"/>
      <c r="F2" s="253"/>
      <c r="G2" s="254"/>
    </row>
    <row r="3" spans="1:7" ht="24.95" customHeight="1" x14ac:dyDescent="0.2">
      <c r="A3" s="50" t="s">
        <v>8</v>
      </c>
      <c r="B3" s="49"/>
      <c r="C3" s="253"/>
      <c r="D3" s="253"/>
      <c r="E3" s="253"/>
      <c r="F3" s="253"/>
      <c r="G3" s="254"/>
    </row>
    <row r="4" spans="1:7" ht="24.95" customHeight="1" x14ac:dyDescent="0.2">
      <c r="A4" s="50" t="s">
        <v>9</v>
      </c>
      <c r="B4" s="49"/>
      <c r="C4" s="253"/>
      <c r="D4" s="253"/>
      <c r="E4" s="253"/>
      <c r="F4" s="253"/>
      <c r="G4" s="254"/>
    </row>
    <row r="5" spans="1:7" x14ac:dyDescent="0.2">
      <c r="B5" s="4"/>
      <c r="C5" s="5"/>
      <c r="D5" s="6"/>
    </row>
  </sheetData>
  <sheetProtection password="D90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1" t="s">
        <v>81</v>
      </c>
      <c r="B1" s="261"/>
      <c r="C1" s="261"/>
      <c r="D1" s="261"/>
      <c r="E1" s="261"/>
      <c r="F1" s="261"/>
      <c r="G1" s="261"/>
      <c r="AG1" t="s">
        <v>82</v>
      </c>
    </row>
    <row r="2" spans="1:60" ht="24.95" customHeight="1" x14ac:dyDescent="0.2">
      <c r="A2" s="144" t="s">
        <v>7</v>
      </c>
      <c r="B2" s="49" t="s">
        <v>48</v>
      </c>
      <c r="C2" s="262" t="s">
        <v>49</v>
      </c>
      <c r="D2" s="263"/>
      <c r="E2" s="263"/>
      <c r="F2" s="263"/>
      <c r="G2" s="264"/>
      <c r="AG2" t="s">
        <v>83</v>
      </c>
    </row>
    <row r="3" spans="1:60" ht="24.95" customHeight="1" x14ac:dyDescent="0.2">
      <c r="A3" s="144" t="s">
        <v>8</v>
      </c>
      <c r="B3" s="49" t="s">
        <v>43</v>
      </c>
      <c r="C3" s="262" t="s">
        <v>44</v>
      </c>
      <c r="D3" s="263"/>
      <c r="E3" s="263"/>
      <c r="F3" s="263"/>
      <c r="G3" s="264"/>
      <c r="AC3" s="126" t="s">
        <v>83</v>
      </c>
      <c r="AG3" t="s">
        <v>84</v>
      </c>
    </row>
    <row r="4" spans="1:60" ht="24.95" customHeight="1" x14ac:dyDescent="0.2">
      <c r="A4" s="145" t="s">
        <v>9</v>
      </c>
      <c r="B4" s="146" t="s">
        <v>43</v>
      </c>
      <c r="C4" s="265" t="s">
        <v>44</v>
      </c>
      <c r="D4" s="266"/>
      <c r="E4" s="266"/>
      <c r="F4" s="266"/>
      <c r="G4" s="267"/>
      <c r="AG4" t="s">
        <v>85</v>
      </c>
    </row>
    <row r="5" spans="1:60" x14ac:dyDescent="0.2">
      <c r="D5" s="10"/>
    </row>
    <row r="6" spans="1:60" ht="38.25" x14ac:dyDescent="0.2">
      <c r="A6" s="148" t="s">
        <v>86</v>
      </c>
      <c r="B6" s="150" t="s">
        <v>87</v>
      </c>
      <c r="C6" s="150" t="s">
        <v>88</v>
      </c>
      <c r="D6" s="149" t="s">
        <v>89</v>
      </c>
      <c r="E6" s="148" t="s">
        <v>90</v>
      </c>
      <c r="F6" s="147" t="s">
        <v>91</v>
      </c>
      <c r="G6" s="148" t="s">
        <v>29</v>
      </c>
      <c r="H6" s="151" t="s">
        <v>30</v>
      </c>
      <c r="I6" s="151" t="s">
        <v>92</v>
      </c>
      <c r="J6" s="151" t="s">
        <v>31</v>
      </c>
      <c r="K6" s="151" t="s">
        <v>93</v>
      </c>
      <c r="L6" s="151" t="s">
        <v>94</v>
      </c>
      <c r="M6" s="151" t="s">
        <v>95</v>
      </c>
      <c r="N6" s="151" t="s">
        <v>96</v>
      </c>
      <c r="O6" s="151" t="s">
        <v>97</v>
      </c>
      <c r="P6" s="151" t="s">
        <v>98</v>
      </c>
      <c r="Q6" s="151" t="s">
        <v>99</v>
      </c>
      <c r="R6" s="151" t="s">
        <v>100</v>
      </c>
      <c r="S6" s="151" t="s">
        <v>101</v>
      </c>
      <c r="T6" s="151" t="s">
        <v>102</v>
      </c>
      <c r="U6" s="151" t="s">
        <v>103</v>
      </c>
      <c r="V6" s="151" t="s">
        <v>104</v>
      </c>
      <c r="W6" s="151" t="s">
        <v>105</v>
      </c>
      <c r="X6" s="151" t="s">
        <v>106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</row>
    <row r="8" spans="1:60" x14ac:dyDescent="0.2">
      <c r="A8" s="169" t="s">
        <v>107</v>
      </c>
      <c r="B8" s="170" t="s">
        <v>62</v>
      </c>
      <c r="C8" s="191" t="s">
        <v>63</v>
      </c>
      <c r="D8" s="171"/>
      <c r="E8" s="172"/>
      <c r="F8" s="173"/>
      <c r="G8" s="173">
        <f>SUMIF(AG9:AG48,"&lt;&gt;NOR",G9:G48)</f>
        <v>0</v>
      </c>
      <c r="H8" s="173"/>
      <c r="I8" s="173">
        <f>SUM(I9:I48)</f>
        <v>0</v>
      </c>
      <c r="J8" s="173"/>
      <c r="K8" s="173">
        <f>SUM(K9:K48)</f>
        <v>0</v>
      </c>
      <c r="L8" s="173"/>
      <c r="M8" s="173">
        <f>SUM(M9:M48)</f>
        <v>0</v>
      </c>
      <c r="N8" s="172"/>
      <c r="O8" s="172">
        <f>SUM(O9:O48)</f>
        <v>0</v>
      </c>
      <c r="P8" s="172"/>
      <c r="Q8" s="172">
        <f>SUM(Q9:Q48)</f>
        <v>34.06</v>
      </c>
      <c r="R8" s="173"/>
      <c r="S8" s="173"/>
      <c r="T8" s="174"/>
      <c r="U8" s="168"/>
      <c r="V8" s="168">
        <f>SUM(V9:V48)</f>
        <v>81.600000000000009</v>
      </c>
      <c r="W8" s="168"/>
      <c r="X8" s="168"/>
      <c r="AG8" t="s">
        <v>108</v>
      </c>
    </row>
    <row r="9" spans="1:60" ht="22.5" outlineLevel="1" x14ac:dyDescent="0.2">
      <c r="A9" s="176">
        <v>1</v>
      </c>
      <c r="B9" s="177" t="s">
        <v>109</v>
      </c>
      <c r="C9" s="192" t="s">
        <v>110</v>
      </c>
      <c r="D9" s="178" t="s">
        <v>111</v>
      </c>
      <c r="E9" s="179">
        <v>31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0</v>
      </c>
      <c r="O9" s="179">
        <f>ROUND(E9*N9,2)</f>
        <v>0</v>
      </c>
      <c r="P9" s="179">
        <v>0.22500000000000001</v>
      </c>
      <c r="Q9" s="179">
        <f>ROUND(E9*P9,2)</f>
        <v>6.98</v>
      </c>
      <c r="R9" s="181" t="s">
        <v>112</v>
      </c>
      <c r="S9" s="181" t="s">
        <v>113</v>
      </c>
      <c r="T9" s="182" t="s">
        <v>113</v>
      </c>
      <c r="U9" s="162">
        <v>0.14199999999999999</v>
      </c>
      <c r="V9" s="162">
        <f>ROUND(E9*U9,2)</f>
        <v>4.4000000000000004</v>
      </c>
      <c r="W9" s="162"/>
      <c r="X9" s="162" t="s">
        <v>114</v>
      </c>
      <c r="Y9" s="152"/>
      <c r="Z9" s="152"/>
      <c r="AA9" s="152"/>
      <c r="AB9" s="152"/>
      <c r="AC9" s="152"/>
      <c r="AD9" s="152"/>
      <c r="AE9" s="152"/>
      <c r="AF9" s="152"/>
      <c r="AG9" s="152" t="s">
        <v>115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59" t="s">
        <v>116</v>
      </c>
      <c r="D10" s="260"/>
      <c r="E10" s="260"/>
      <c r="F10" s="260"/>
      <c r="G10" s="260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52"/>
      <c r="Z10" s="152"/>
      <c r="AA10" s="152"/>
      <c r="AB10" s="152"/>
      <c r="AC10" s="152"/>
      <c r="AD10" s="152"/>
      <c r="AE10" s="152"/>
      <c r="AF10" s="152"/>
      <c r="AG10" s="152" t="s">
        <v>117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2.5" outlineLevel="1" x14ac:dyDescent="0.2">
      <c r="A11" s="176">
        <v>2</v>
      </c>
      <c r="B11" s="177" t="s">
        <v>118</v>
      </c>
      <c r="C11" s="192" t="s">
        <v>119</v>
      </c>
      <c r="D11" s="178" t="s">
        <v>111</v>
      </c>
      <c r="E11" s="179">
        <v>31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79">
        <v>0</v>
      </c>
      <c r="O11" s="179">
        <f>ROUND(E11*N11,2)</f>
        <v>0</v>
      </c>
      <c r="P11" s="179">
        <v>0.66</v>
      </c>
      <c r="Q11" s="179">
        <f>ROUND(E11*P11,2)</f>
        <v>20.46</v>
      </c>
      <c r="R11" s="181" t="s">
        <v>112</v>
      </c>
      <c r="S11" s="181" t="s">
        <v>113</v>
      </c>
      <c r="T11" s="182" t="s">
        <v>113</v>
      </c>
      <c r="U11" s="162">
        <v>1.0529999999999999</v>
      </c>
      <c r="V11" s="162">
        <f>ROUND(E11*U11,2)</f>
        <v>32.64</v>
      </c>
      <c r="W11" s="162"/>
      <c r="X11" s="162" t="s">
        <v>114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115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193" t="s">
        <v>120</v>
      </c>
      <c r="D12" s="163"/>
      <c r="E12" s="164">
        <v>31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52"/>
      <c r="Z12" s="152"/>
      <c r="AA12" s="152"/>
      <c r="AB12" s="152"/>
      <c r="AC12" s="152"/>
      <c r="AD12" s="152"/>
      <c r="AE12" s="152"/>
      <c r="AF12" s="152"/>
      <c r="AG12" s="152" t="s">
        <v>121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76">
        <v>3</v>
      </c>
      <c r="B13" s="177" t="s">
        <v>122</v>
      </c>
      <c r="C13" s="192" t="s">
        <v>123</v>
      </c>
      <c r="D13" s="178" t="s">
        <v>124</v>
      </c>
      <c r="E13" s="179">
        <v>24.5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79">
        <v>0</v>
      </c>
      <c r="O13" s="179">
        <f>ROUND(E13*N13,2)</f>
        <v>0</v>
      </c>
      <c r="P13" s="179">
        <v>0.27</v>
      </c>
      <c r="Q13" s="179">
        <f>ROUND(E13*P13,2)</f>
        <v>6.62</v>
      </c>
      <c r="R13" s="181" t="s">
        <v>112</v>
      </c>
      <c r="S13" s="181" t="s">
        <v>113</v>
      </c>
      <c r="T13" s="182" t="s">
        <v>113</v>
      </c>
      <c r="U13" s="162">
        <v>0.123</v>
      </c>
      <c r="V13" s="162">
        <f>ROUND(E13*U13,2)</f>
        <v>3.01</v>
      </c>
      <c r="W13" s="162"/>
      <c r="X13" s="162" t="s">
        <v>114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115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259" t="s">
        <v>125</v>
      </c>
      <c r="D14" s="260"/>
      <c r="E14" s="260"/>
      <c r="F14" s="260"/>
      <c r="G14" s="260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52"/>
      <c r="Z14" s="152"/>
      <c r="AA14" s="152"/>
      <c r="AB14" s="152"/>
      <c r="AC14" s="152"/>
      <c r="AD14" s="152"/>
      <c r="AE14" s="152"/>
      <c r="AF14" s="152"/>
      <c r="AG14" s="152" t="s">
        <v>117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83" t="str">
        <f>C14</f>
        <v>s vybouráním lože, s přemístěním hmot na skládku na vzdálenost do 3 m nebo naložením na dopravní prostředek</v>
      </c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76">
        <v>4</v>
      </c>
      <c r="B15" s="177" t="s">
        <v>126</v>
      </c>
      <c r="C15" s="192" t="s">
        <v>127</v>
      </c>
      <c r="D15" s="178" t="s">
        <v>128</v>
      </c>
      <c r="E15" s="179">
        <v>8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79">
        <v>0</v>
      </c>
      <c r="O15" s="179">
        <f>ROUND(E15*N15,2)</f>
        <v>0</v>
      </c>
      <c r="P15" s="179">
        <v>0</v>
      </c>
      <c r="Q15" s="179">
        <f>ROUND(E15*P15,2)</f>
        <v>0</v>
      </c>
      <c r="R15" s="181" t="s">
        <v>129</v>
      </c>
      <c r="S15" s="181" t="s">
        <v>113</v>
      </c>
      <c r="T15" s="182" t="s">
        <v>113</v>
      </c>
      <c r="U15" s="162">
        <v>0.1</v>
      </c>
      <c r="V15" s="162">
        <f>ROUND(E15*U15,2)</f>
        <v>0.8</v>
      </c>
      <c r="W15" s="162"/>
      <c r="X15" s="162" t="s">
        <v>114</v>
      </c>
      <c r="Y15" s="152"/>
      <c r="Z15" s="152"/>
      <c r="AA15" s="152"/>
      <c r="AB15" s="152"/>
      <c r="AC15" s="152"/>
      <c r="AD15" s="152"/>
      <c r="AE15" s="152"/>
      <c r="AF15" s="152"/>
      <c r="AG15" s="152" t="s">
        <v>115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259" t="s">
        <v>130</v>
      </c>
      <c r="D16" s="260"/>
      <c r="E16" s="260"/>
      <c r="F16" s="260"/>
      <c r="G16" s="260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52"/>
      <c r="Z16" s="152"/>
      <c r="AA16" s="152"/>
      <c r="AB16" s="152"/>
      <c r="AC16" s="152"/>
      <c r="AD16" s="152"/>
      <c r="AE16" s="152"/>
      <c r="AF16" s="152"/>
      <c r="AG16" s="152" t="s">
        <v>117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83" t="str">
        <f>C16</f>
        <v>nebo lesní půdy, s vodorovným přemístěním na hromady v místě upotřebení nebo na dočasné či trvalé skládky se složením</v>
      </c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193" t="s">
        <v>131</v>
      </c>
      <c r="D17" s="163"/>
      <c r="E17" s="164">
        <v>8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52"/>
      <c r="Z17" s="152"/>
      <c r="AA17" s="152"/>
      <c r="AB17" s="152"/>
      <c r="AC17" s="152"/>
      <c r="AD17" s="152"/>
      <c r="AE17" s="152"/>
      <c r="AF17" s="152"/>
      <c r="AG17" s="152" t="s">
        <v>121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6">
        <v>5</v>
      </c>
      <c r="B18" s="177" t="s">
        <v>132</v>
      </c>
      <c r="C18" s="192" t="s">
        <v>133</v>
      </c>
      <c r="D18" s="178" t="s">
        <v>128</v>
      </c>
      <c r="E18" s="179">
        <v>47.88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81" t="s">
        <v>129</v>
      </c>
      <c r="S18" s="181" t="s">
        <v>113</v>
      </c>
      <c r="T18" s="182" t="s">
        <v>113</v>
      </c>
      <c r="U18" s="162">
        <v>0.42</v>
      </c>
      <c r="V18" s="162">
        <f>ROUND(E18*U18,2)</f>
        <v>20.11</v>
      </c>
      <c r="W18" s="162"/>
      <c r="X18" s="162" t="s">
        <v>114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134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259" t="s">
        <v>135</v>
      </c>
      <c r="D19" s="260"/>
      <c r="E19" s="260"/>
      <c r="F19" s="260"/>
      <c r="G19" s="260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52"/>
      <c r="Z19" s="152"/>
      <c r="AA19" s="152"/>
      <c r="AB19" s="152"/>
      <c r="AC19" s="152"/>
      <c r="AD19" s="152"/>
      <c r="AE19" s="152"/>
      <c r="AF19" s="152"/>
      <c r="AG19" s="152" t="s">
        <v>117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83" t="str">
        <f>C19</f>
        <v>s přemístěním výkopku v příčných profilech na vzdálenost do 15 m nebo s naložením na dopravní prostředek.</v>
      </c>
      <c r="BB19" s="152"/>
      <c r="BC19" s="152"/>
      <c r="BD19" s="152"/>
      <c r="BE19" s="152"/>
      <c r="BF19" s="152"/>
      <c r="BG19" s="152"/>
      <c r="BH19" s="152"/>
    </row>
    <row r="20" spans="1:60" ht="22.5" outlineLevel="1" x14ac:dyDescent="0.2">
      <c r="A20" s="159"/>
      <c r="B20" s="160"/>
      <c r="C20" s="193" t="s">
        <v>136</v>
      </c>
      <c r="D20" s="163"/>
      <c r="E20" s="164">
        <v>26.88</v>
      </c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52"/>
      <c r="Z20" s="152"/>
      <c r="AA20" s="152"/>
      <c r="AB20" s="152"/>
      <c r="AC20" s="152"/>
      <c r="AD20" s="152"/>
      <c r="AE20" s="152"/>
      <c r="AF20" s="152"/>
      <c r="AG20" s="152" t="s">
        <v>121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193" t="s">
        <v>137</v>
      </c>
      <c r="D21" s="163"/>
      <c r="E21" s="164">
        <v>21</v>
      </c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52"/>
      <c r="Z21" s="152"/>
      <c r="AA21" s="152"/>
      <c r="AB21" s="152"/>
      <c r="AC21" s="152"/>
      <c r="AD21" s="152"/>
      <c r="AE21" s="152"/>
      <c r="AF21" s="152"/>
      <c r="AG21" s="152" t="s">
        <v>121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76">
        <v>6</v>
      </c>
      <c r="B22" s="177" t="s">
        <v>138</v>
      </c>
      <c r="C22" s="192" t="s">
        <v>139</v>
      </c>
      <c r="D22" s="178" t="s">
        <v>128</v>
      </c>
      <c r="E22" s="179">
        <v>8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21</v>
      </c>
      <c r="M22" s="181">
        <f>G22*(1+L22/100)</f>
        <v>0</v>
      </c>
      <c r="N22" s="179">
        <v>0</v>
      </c>
      <c r="O22" s="179">
        <f>ROUND(E22*N22,2)</f>
        <v>0</v>
      </c>
      <c r="P22" s="179">
        <v>0</v>
      </c>
      <c r="Q22" s="179">
        <f>ROUND(E22*P22,2)</f>
        <v>0</v>
      </c>
      <c r="R22" s="181" t="s">
        <v>129</v>
      </c>
      <c r="S22" s="181" t="s">
        <v>113</v>
      </c>
      <c r="T22" s="182" t="s">
        <v>113</v>
      </c>
      <c r="U22" s="162">
        <v>0.20300000000000001</v>
      </c>
      <c r="V22" s="162">
        <f>ROUND(E22*U22,2)</f>
        <v>1.62</v>
      </c>
      <c r="W22" s="162"/>
      <c r="X22" s="162" t="s">
        <v>114</v>
      </c>
      <c r="Y22" s="152"/>
      <c r="Z22" s="152"/>
      <c r="AA22" s="152"/>
      <c r="AB22" s="152"/>
      <c r="AC22" s="152"/>
      <c r="AD22" s="152"/>
      <c r="AE22" s="152"/>
      <c r="AF22" s="152"/>
      <c r="AG22" s="152" t="s">
        <v>115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259" t="s">
        <v>140</v>
      </c>
      <c r="D23" s="260"/>
      <c r="E23" s="260"/>
      <c r="F23" s="260"/>
      <c r="G23" s="260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52"/>
      <c r="Z23" s="152"/>
      <c r="AA23" s="152"/>
      <c r="AB23" s="152"/>
      <c r="AC23" s="152"/>
      <c r="AD23" s="152"/>
      <c r="AE23" s="152"/>
      <c r="AF23" s="152"/>
      <c r="AG23" s="152" t="s">
        <v>117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9"/>
      <c r="B24" s="160"/>
      <c r="C24" s="193" t="s">
        <v>141</v>
      </c>
      <c r="D24" s="163"/>
      <c r="E24" s="164">
        <v>8</v>
      </c>
      <c r="F24" s="162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52"/>
      <c r="Z24" s="152"/>
      <c r="AA24" s="152"/>
      <c r="AB24" s="152"/>
      <c r="AC24" s="152"/>
      <c r="AD24" s="152"/>
      <c r="AE24" s="152"/>
      <c r="AF24" s="152"/>
      <c r="AG24" s="152" t="s">
        <v>121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76">
        <v>7</v>
      </c>
      <c r="B25" s="177" t="s">
        <v>142</v>
      </c>
      <c r="C25" s="192" t="s">
        <v>143</v>
      </c>
      <c r="D25" s="178" t="s">
        <v>128</v>
      </c>
      <c r="E25" s="179">
        <v>3.36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21</v>
      </c>
      <c r="M25" s="181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81" t="s">
        <v>129</v>
      </c>
      <c r="S25" s="181" t="s">
        <v>113</v>
      </c>
      <c r="T25" s="182" t="s">
        <v>113</v>
      </c>
      <c r="U25" s="162">
        <v>0.36499999999999999</v>
      </c>
      <c r="V25" s="162">
        <f>ROUND(E25*U25,2)</f>
        <v>1.23</v>
      </c>
      <c r="W25" s="162"/>
      <c r="X25" s="162" t="s">
        <v>114</v>
      </c>
      <c r="Y25" s="152"/>
      <c r="Z25" s="152"/>
      <c r="AA25" s="152"/>
      <c r="AB25" s="152"/>
      <c r="AC25" s="152"/>
      <c r="AD25" s="152"/>
      <c r="AE25" s="152"/>
      <c r="AF25" s="152"/>
      <c r="AG25" s="152" t="s">
        <v>134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ht="22.5" outlineLevel="1" x14ac:dyDescent="0.2">
      <c r="A26" s="159"/>
      <c r="B26" s="160"/>
      <c r="C26" s="259" t="s">
        <v>144</v>
      </c>
      <c r="D26" s="260"/>
      <c r="E26" s="260"/>
      <c r="F26" s="260"/>
      <c r="G26" s="260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52"/>
      <c r="Z26" s="152"/>
      <c r="AA26" s="152"/>
      <c r="AB26" s="152"/>
      <c r="AC26" s="152"/>
      <c r="AD26" s="152"/>
      <c r="AE26" s="152"/>
      <c r="AF26" s="152"/>
      <c r="AG26" s="152" t="s">
        <v>117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83" t="str">
        <f>C26</f>
        <v>zapažených i nezapažených s urovnáním dna do předepsaného profilu a spádu, s přehozením výkopku na přilehlém terénu na vzdálenost do 3 m od podélné osy rýhy nebo s naložením výkopku na dopravní prostředek.</v>
      </c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59"/>
      <c r="B27" s="160"/>
      <c r="C27" s="193" t="s">
        <v>145</v>
      </c>
      <c r="D27" s="163"/>
      <c r="E27" s="164">
        <v>3.36</v>
      </c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52"/>
      <c r="Z27" s="152"/>
      <c r="AA27" s="152"/>
      <c r="AB27" s="152"/>
      <c r="AC27" s="152"/>
      <c r="AD27" s="152"/>
      <c r="AE27" s="152"/>
      <c r="AF27" s="152"/>
      <c r="AG27" s="152" t="s">
        <v>121</v>
      </c>
      <c r="AH27" s="152">
        <v>0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76">
        <v>8</v>
      </c>
      <c r="B28" s="177" t="s">
        <v>146</v>
      </c>
      <c r="C28" s="192" t="s">
        <v>147</v>
      </c>
      <c r="D28" s="178" t="s">
        <v>128</v>
      </c>
      <c r="E28" s="179">
        <v>59.24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21</v>
      </c>
      <c r="M28" s="181">
        <f>G28*(1+L28/100)</f>
        <v>0</v>
      </c>
      <c r="N28" s="179">
        <v>0</v>
      </c>
      <c r="O28" s="179">
        <f>ROUND(E28*N28,2)</f>
        <v>0</v>
      </c>
      <c r="P28" s="179">
        <v>0</v>
      </c>
      <c r="Q28" s="179">
        <f>ROUND(E28*P28,2)</f>
        <v>0</v>
      </c>
      <c r="R28" s="181" t="s">
        <v>129</v>
      </c>
      <c r="S28" s="181" t="s">
        <v>113</v>
      </c>
      <c r="T28" s="182" t="s">
        <v>113</v>
      </c>
      <c r="U28" s="162">
        <v>0.01</v>
      </c>
      <c r="V28" s="162">
        <f>ROUND(E28*U28,2)</f>
        <v>0.59</v>
      </c>
      <c r="W28" s="162"/>
      <c r="X28" s="162" t="s">
        <v>114</v>
      </c>
      <c r="Y28" s="152"/>
      <c r="Z28" s="152"/>
      <c r="AA28" s="152"/>
      <c r="AB28" s="152"/>
      <c r="AC28" s="152"/>
      <c r="AD28" s="152"/>
      <c r="AE28" s="152"/>
      <c r="AF28" s="152"/>
      <c r="AG28" s="152" t="s">
        <v>134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59"/>
      <c r="B29" s="160"/>
      <c r="C29" s="259" t="s">
        <v>148</v>
      </c>
      <c r="D29" s="260"/>
      <c r="E29" s="260"/>
      <c r="F29" s="260"/>
      <c r="G29" s="260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52"/>
      <c r="Z29" s="152"/>
      <c r="AA29" s="152"/>
      <c r="AB29" s="152"/>
      <c r="AC29" s="152"/>
      <c r="AD29" s="152"/>
      <c r="AE29" s="152"/>
      <c r="AF29" s="152"/>
      <c r="AG29" s="152" t="s">
        <v>117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9"/>
      <c r="B30" s="160"/>
      <c r="C30" s="193" t="s">
        <v>149</v>
      </c>
      <c r="D30" s="163"/>
      <c r="E30" s="164">
        <v>30.24</v>
      </c>
      <c r="F30" s="162"/>
      <c r="G30" s="162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52"/>
      <c r="Z30" s="152"/>
      <c r="AA30" s="152"/>
      <c r="AB30" s="152"/>
      <c r="AC30" s="152"/>
      <c r="AD30" s="152"/>
      <c r="AE30" s="152"/>
      <c r="AF30" s="152"/>
      <c r="AG30" s="152" t="s">
        <v>121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9"/>
      <c r="B31" s="160"/>
      <c r="C31" s="193" t="s">
        <v>150</v>
      </c>
      <c r="D31" s="163"/>
      <c r="E31" s="164">
        <v>21</v>
      </c>
      <c r="F31" s="162"/>
      <c r="G31" s="162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52"/>
      <c r="Z31" s="152"/>
      <c r="AA31" s="152"/>
      <c r="AB31" s="152"/>
      <c r="AC31" s="152"/>
      <c r="AD31" s="152"/>
      <c r="AE31" s="152"/>
      <c r="AF31" s="152"/>
      <c r="AG31" s="152" t="s">
        <v>121</v>
      </c>
      <c r="AH31" s="152">
        <v>0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193" t="s">
        <v>151</v>
      </c>
      <c r="D32" s="163"/>
      <c r="E32" s="164"/>
      <c r="F32" s="162"/>
      <c r="G32" s="162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52"/>
      <c r="Z32" s="152"/>
      <c r="AA32" s="152"/>
      <c r="AB32" s="152"/>
      <c r="AC32" s="152"/>
      <c r="AD32" s="152"/>
      <c r="AE32" s="152"/>
      <c r="AF32" s="152"/>
      <c r="AG32" s="152" t="s">
        <v>121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193" t="s">
        <v>152</v>
      </c>
      <c r="D33" s="163"/>
      <c r="E33" s="164">
        <v>8</v>
      </c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52"/>
      <c r="Z33" s="152"/>
      <c r="AA33" s="152"/>
      <c r="AB33" s="152"/>
      <c r="AC33" s="152"/>
      <c r="AD33" s="152"/>
      <c r="AE33" s="152"/>
      <c r="AF33" s="152"/>
      <c r="AG33" s="152" t="s">
        <v>121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ht="33.75" outlineLevel="1" x14ac:dyDescent="0.2">
      <c r="A34" s="176">
        <v>9</v>
      </c>
      <c r="B34" s="177" t="s">
        <v>153</v>
      </c>
      <c r="C34" s="192" t="s">
        <v>154</v>
      </c>
      <c r="D34" s="178" t="s">
        <v>128</v>
      </c>
      <c r="E34" s="179">
        <v>21</v>
      </c>
      <c r="F34" s="180"/>
      <c r="G34" s="181">
        <f>ROUND(E34*F34,2)</f>
        <v>0</v>
      </c>
      <c r="H34" s="180"/>
      <c r="I34" s="181">
        <f>ROUND(E34*H34,2)</f>
        <v>0</v>
      </c>
      <c r="J34" s="180"/>
      <c r="K34" s="181">
        <f>ROUND(E34*J34,2)</f>
        <v>0</v>
      </c>
      <c r="L34" s="181">
        <v>21</v>
      </c>
      <c r="M34" s="181">
        <f>G34*(1+L34/100)</f>
        <v>0</v>
      </c>
      <c r="N34" s="179">
        <v>0</v>
      </c>
      <c r="O34" s="179">
        <f>ROUND(E34*N34,2)</f>
        <v>0</v>
      </c>
      <c r="P34" s="179">
        <v>0</v>
      </c>
      <c r="Q34" s="179">
        <f>ROUND(E34*P34,2)</f>
        <v>0</v>
      </c>
      <c r="R34" s="181" t="s">
        <v>129</v>
      </c>
      <c r="S34" s="181" t="s">
        <v>113</v>
      </c>
      <c r="T34" s="182" t="s">
        <v>113</v>
      </c>
      <c r="U34" s="162">
        <v>0.05</v>
      </c>
      <c r="V34" s="162">
        <f>ROUND(E34*U34,2)</f>
        <v>1.05</v>
      </c>
      <c r="W34" s="162"/>
      <c r="X34" s="162" t="s">
        <v>114</v>
      </c>
      <c r="Y34" s="152"/>
      <c r="Z34" s="152"/>
      <c r="AA34" s="152"/>
      <c r="AB34" s="152"/>
      <c r="AC34" s="152"/>
      <c r="AD34" s="152"/>
      <c r="AE34" s="152"/>
      <c r="AF34" s="152"/>
      <c r="AG34" s="152" t="s">
        <v>134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259" t="s">
        <v>155</v>
      </c>
      <c r="D35" s="260"/>
      <c r="E35" s="260"/>
      <c r="F35" s="260"/>
      <c r="G35" s="260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52"/>
      <c r="Z35" s="152"/>
      <c r="AA35" s="152"/>
      <c r="AB35" s="152"/>
      <c r="AC35" s="152"/>
      <c r="AD35" s="152"/>
      <c r="AE35" s="152"/>
      <c r="AF35" s="152"/>
      <c r="AG35" s="152" t="s">
        <v>117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193" t="s">
        <v>156</v>
      </c>
      <c r="D36" s="163"/>
      <c r="E36" s="164">
        <v>21</v>
      </c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52"/>
      <c r="Z36" s="152"/>
      <c r="AA36" s="152"/>
      <c r="AB36" s="152"/>
      <c r="AC36" s="152"/>
      <c r="AD36" s="152"/>
      <c r="AE36" s="152"/>
      <c r="AF36" s="152"/>
      <c r="AG36" s="152" t="s">
        <v>121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ht="22.5" outlineLevel="1" x14ac:dyDescent="0.2">
      <c r="A37" s="184">
        <v>10</v>
      </c>
      <c r="B37" s="185" t="s">
        <v>157</v>
      </c>
      <c r="C37" s="194" t="s">
        <v>158</v>
      </c>
      <c r="D37" s="186" t="s">
        <v>128</v>
      </c>
      <c r="E37" s="187">
        <v>51.24</v>
      </c>
      <c r="F37" s="188"/>
      <c r="G37" s="189">
        <f>ROUND(E37*F37,2)</f>
        <v>0</v>
      </c>
      <c r="H37" s="188"/>
      <c r="I37" s="189">
        <f>ROUND(E37*H37,2)</f>
        <v>0</v>
      </c>
      <c r="J37" s="188"/>
      <c r="K37" s="189">
        <f>ROUND(E37*J37,2)</f>
        <v>0</v>
      </c>
      <c r="L37" s="189">
        <v>21</v>
      </c>
      <c r="M37" s="189">
        <f>G37*(1+L37/100)</f>
        <v>0</v>
      </c>
      <c r="N37" s="187">
        <v>0</v>
      </c>
      <c r="O37" s="187">
        <f>ROUND(E37*N37,2)</f>
        <v>0</v>
      </c>
      <c r="P37" s="187">
        <v>0</v>
      </c>
      <c r="Q37" s="187">
        <f>ROUND(E37*P37,2)</f>
        <v>0</v>
      </c>
      <c r="R37" s="189" t="s">
        <v>129</v>
      </c>
      <c r="S37" s="189" t="s">
        <v>113</v>
      </c>
      <c r="T37" s="190" t="s">
        <v>113</v>
      </c>
      <c r="U37" s="162">
        <v>0.01</v>
      </c>
      <c r="V37" s="162">
        <f>ROUND(E37*U37,2)</f>
        <v>0.51</v>
      </c>
      <c r="W37" s="162"/>
      <c r="X37" s="162" t="s">
        <v>114</v>
      </c>
      <c r="Y37" s="152"/>
      <c r="Z37" s="152"/>
      <c r="AA37" s="152"/>
      <c r="AB37" s="152"/>
      <c r="AC37" s="152"/>
      <c r="AD37" s="152"/>
      <c r="AE37" s="152"/>
      <c r="AF37" s="152"/>
      <c r="AG37" s="152" t="s">
        <v>134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76">
        <v>11</v>
      </c>
      <c r="B38" s="177" t="s">
        <v>159</v>
      </c>
      <c r="C38" s="192" t="s">
        <v>160</v>
      </c>
      <c r="D38" s="178" t="s">
        <v>111</v>
      </c>
      <c r="E38" s="179">
        <v>75.252499999999998</v>
      </c>
      <c r="F38" s="180"/>
      <c r="G38" s="181">
        <f>ROUND(E38*F38,2)</f>
        <v>0</v>
      </c>
      <c r="H38" s="180"/>
      <c r="I38" s="181">
        <f>ROUND(E38*H38,2)</f>
        <v>0</v>
      </c>
      <c r="J38" s="180"/>
      <c r="K38" s="181">
        <f>ROUND(E38*J38,2)</f>
        <v>0</v>
      </c>
      <c r="L38" s="181">
        <v>21</v>
      </c>
      <c r="M38" s="181">
        <f>G38*(1+L38/100)</f>
        <v>0</v>
      </c>
      <c r="N38" s="179">
        <v>0</v>
      </c>
      <c r="O38" s="179">
        <f>ROUND(E38*N38,2)</f>
        <v>0</v>
      </c>
      <c r="P38" s="179">
        <v>0</v>
      </c>
      <c r="Q38" s="179">
        <f>ROUND(E38*P38,2)</f>
        <v>0</v>
      </c>
      <c r="R38" s="181" t="s">
        <v>129</v>
      </c>
      <c r="S38" s="181" t="s">
        <v>113</v>
      </c>
      <c r="T38" s="182" t="s">
        <v>113</v>
      </c>
      <c r="U38" s="162">
        <v>0.02</v>
      </c>
      <c r="V38" s="162">
        <f>ROUND(E38*U38,2)</f>
        <v>1.51</v>
      </c>
      <c r="W38" s="162"/>
      <c r="X38" s="162" t="s">
        <v>114</v>
      </c>
      <c r="Y38" s="152"/>
      <c r="Z38" s="152"/>
      <c r="AA38" s="152"/>
      <c r="AB38" s="152"/>
      <c r="AC38" s="152"/>
      <c r="AD38" s="152"/>
      <c r="AE38" s="152"/>
      <c r="AF38" s="152"/>
      <c r="AG38" s="152" t="s">
        <v>134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259" t="s">
        <v>161</v>
      </c>
      <c r="D39" s="260"/>
      <c r="E39" s="260"/>
      <c r="F39" s="260"/>
      <c r="G39" s="260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52"/>
      <c r="Z39" s="152"/>
      <c r="AA39" s="152"/>
      <c r="AB39" s="152"/>
      <c r="AC39" s="152"/>
      <c r="AD39" s="152"/>
      <c r="AE39" s="152"/>
      <c r="AF39" s="152"/>
      <c r="AG39" s="152" t="s">
        <v>117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193" t="s">
        <v>162</v>
      </c>
      <c r="D40" s="163"/>
      <c r="E40" s="164">
        <v>67.5</v>
      </c>
      <c r="F40" s="162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52"/>
      <c r="Z40" s="152"/>
      <c r="AA40" s="152"/>
      <c r="AB40" s="152"/>
      <c r="AC40" s="152"/>
      <c r="AD40" s="152"/>
      <c r="AE40" s="152"/>
      <c r="AF40" s="152"/>
      <c r="AG40" s="152" t="s">
        <v>121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193" t="s">
        <v>163</v>
      </c>
      <c r="D41" s="163"/>
      <c r="E41" s="164">
        <v>7.7525000000000004</v>
      </c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52"/>
      <c r="Z41" s="152"/>
      <c r="AA41" s="152"/>
      <c r="AB41" s="152"/>
      <c r="AC41" s="152"/>
      <c r="AD41" s="152"/>
      <c r="AE41" s="152"/>
      <c r="AF41" s="152"/>
      <c r="AG41" s="152" t="s">
        <v>121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ht="22.5" outlineLevel="1" x14ac:dyDescent="0.2">
      <c r="A42" s="176">
        <v>12</v>
      </c>
      <c r="B42" s="177" t="s">
        <v>164</v>
      </c>
      <c r="C42" s="192" t="s">
        <v>165</v>
      </c>
      <c r="D42" s="178" t="s">
        <v>111</v>
      </c>
      <c r="E42" s="179">
        <v>45</v>
      </c>
      <c r="F42" s="180"/>
      <c r="G42" s="181">
        <f>ROUND(E42*F42,2)</f>
        <v>0</v>
      </c>
      <c r="H42" s="180"/>
      <c r="I42" s="181">
        <f>ROUND(E42*H42,2)</f>
        <v>0</v>
      </c>
      <c r="J42" s="180"/>
      <c r="K42" s="181">
        <f>ROUND(E42*J42,2)</f>
        <v>0</v>
      </c>
      <c r="L42" s="181">
        <v>21</v>
      </c>
      <c r="M42" s="181">
        <f>G42*(1+L42/100)</f>
        <v>0</v>
      </c>
      <c r="N42" s="179">
        <v>0</v>
      </c>
      <c r="O42" s="179">
        <f>ROUND(E42*N42,2)</f>
        <v>0</v>
      </c>
      <c r="P42" s="179">
        <v>0</v>
      </c>
      <c r="Q42" s="179">
        <f>ROUND(E42*P42,2)</f>
        <v>0</v>
      </c>
      <c r="R42" s="181" t="s">
        <v>129</v>
      </c>
      <c r="S42" s="181" t="s">
        <v>113</v>
      </c>
      <c r="T42" s="182" t="s">
        <v>113</v>
      </c>
      <c r="U42" s="162">
        <v>0.254</v>
      </c>
      <c r="V42" s="162">
        <f>ROUND(E42*U42,2)</f>
        <v>11.43</v>
      </c>
      <c r="W42" s="162"/>
      <c r="X42" s="162" t="s">
        <v>114</v>
      </c>
      <c r="Y42" s="152"/>
      <c r="Z42" s="152"/>
      <c r="AA42" s="152"/>
      <c r="AB42" s="152"/>
      <c r="AC42" s="152"/>
      <c r="AD42" s="152"/>
      <c r="AE42" s="152"/>
      <c r="AF42" s="152"/>
      <c r="AG42" s="152" t="s">
        <v>134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ht="22.5" outlineLevel="1" x14ac:dyDescent="0.2">
      <c r="A43" s="159"/>
      <c r="B43" s="160"/>
      <c r="C43" s="259" t="s">
        <v>166</v>
      </c>
      <c r="D43" s="260"/>
      <c r="E43" s="260"/>
      <c r="F43" s="260"/>
      <c r="G43" s="260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52"/>
      <c r="Z43" s="152"/>
      <c r="AA43" s="152"/>
      <c r="AB43" s="152"/>
      <c r="AC43" s="152"/>
      <c r="AD43" s="152"/>
      <c r="AE43" s="152"/>
      <c r="AF43" s="152"/>
      <c r="AG43" s="152" t="s">
        <v>117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83" t="str">
        <f>C43</f>
        <v>s případným nutným přemístěním hromad nebo dočasných skládek na místo potřeby ze vzdálenosti do 30 m, v rovině nebo ve svahu do 1 : 5,</v>
      </c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76">
        <v>13</v>
      </c>
      <c r="B44" s="177" t="s">
        <v>167</v>
      </c>
      <c r="C44" s="192" t="s">
        <v>168</v>
      </c>
      <c r="D44" s="178" t="s">
        <v>111</v>
      </c>
      <c r="E44" s="179">
        <v>45</v>
      </c>
      <c r="F44" s="180"/>
      <c r="G44" s="181">
        <f>ROUND(E44*F44,2)</f>
        <v>0</v>
      </c>
      <c r="H44" s="180"/>
      <c r="I44" s="181">
        <f>ROUND(E44*H44,2)</f>
        <v>0</v>
      </c>
      <c r="J44" s="180"/>
      <c r="K44" s="181">
        <f>ROUND(E44*J44,2)</f>
        <v>0</v>
      </c>
      <c r="L44" s="181">
        <v>21</v>
      </c>
      <c r="M44" s="181">
        <f>G44*(1+L44/100)</f>
        <v>0</v>
      </c>
      <c r="N44" s="179">
        <v>3.0000000000000001E-5</v>
      </c>
      <c r="O44" s="179">
        <f>ROUND(E44*N44,2)</f>
        <v>0</v>
      </c>
      <c r="P44" s="179">
        <v>0</v>
      </c>
      <c r="Q44" s="179">
        <f>ROUND(E44*P44,2)</f>
        <v>0</v>
      </c>
      <c r="R44" s="181" t="s">
        <v>169</v>
      </c>
      <c r="S44" s="181" t="s">
        <v>113</v>
      </c>
      <c r="T44" s="182" t="s">
        <v>113</v>
      </c>
      <c r="U44" s="162">
        <v>0.06</v>
      </c>
      <c r="V44" s="162">
        <f>ROUND(E44*U44,2)</f>
        <v>2.7</v>
      </c>
      <c r="W44" s="162"/>
      <c r="X44" s="162" t="s">
        <v>170</v>
      </c>
      <c r="Y44" s="152"/>
      <c r="Z44" s="152"/>
      <c r="AA44" s="152"/>
      <c r="AB44" s="152"/>
      <c r="AC44" s="152"/>
      <c r="AD44" s="152"/>
      <c r="AE44" s="152"/>
      <c r="AF44" s="152"/>
      <c r="AG44" s="152" t="s">
        <v>171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9"/>
      <c r="B45" s="160"/>
      <c r="C45" s="193" t="s">
        <v>172</v>
      </c>
      <c r="D45" s="163"/>
      <c r="E45" s="164">
        <v>45</v>
      </c>
      <c r="F45" s="162"/>
      <c r="G45" s="162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52"/>
      <c r="Z45" s="152"/>
      <c r="AA45" s="152"/>
      <c r="AB45" s="152"/>
      <c r="AC45" s="152"/>
      <c r="AD45" s="152"/>
      <c r="AE45" s="152"/>
      <c r="AF45" s="152"/>
      <c r="AG45" s="152" t="s">
        <v>121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76">
        <v>14</v>
      </c>
      <c r="B46" s="177" t="s">
        <v>173</v>
      </c>
      <c r="C46" s="192" t="s">
        <v>174</v>
      </c>
      <c r="D46" s="178" t="s">
        <v>175</v>
      </c>
      <c r="E46" s="179">
        <v>40.950000000000003</v>
      </c>
      <c r="F46" s="180"/>
      <c r="G46" s="181">
        <f>ROUND(E46*F46,2)</f>
        <v>0</v>
      </c>
      <c r="H46" s="180"/>
      <c r="I46" s="181">
        <f>ROUND(E46*H46,2)</f>
        <v>0</v>
      </c>
      <c r="J46" s="180"/>
      <c r="K46" s="181">
        <f>ROUND(E46*J46,2)</f>
        <v>0</v>
      </c>
      <c r="L46" s="181">
        <v>21</v>
      </c>
      <c r="M46" s="181">
        <f>G46*(1+L46/100)</f>
        <v>0</v>
      </c>
      <c r="N46" s="179">
        <v>0</v>
      </c>
      <c r="O46" s="179">
        <f>ROUND(E46*N46,2)</f>
        <v>0</v>
      </c>
      <c r="P46" s="179">
        <v>0</v>
      </c>
      <c r="Q46" s="179">
        <f>ROUND(E46*P46,2)</f>
        <v>0</v>
      </c>
      <c r="R46" s="181"/>
      <c r="S46" s="181" t="s">
        <v>176</v>
      </c>
      <c r="T46" s="182" t="s">
        <v>177</v>
      </c>
      <c r="U46" s="162">
        <v>0</v>
      </c>
      <c r="V46" s="162">
        <f>ROUND(E46*U46,2)</f>
        <v>0</v>
      </c>
      <c r="W46" s="162"/>
      <c r="X46" s="162" t="s">
        <v>178</v>
      </c>
      <c r="Y46" s="152"/>
      <c r="Z46" s="152"/>
      <c r="AA46" s="152"/>
      <c r="AB46" s="152"/>
      <c r="AC46" s="152"/>
      <c r="AD46" s="152"/>
      <c r="AE46" s="152"/>
      <c r="AF46" s="152"/>
      <c r="AG46" s="152" t="s">
        <v>179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93" t="s">
        <v>180</v>
      </c>
      <c r="D47" s="163"/>
      <c r="E47" s="164">
        <v>40.950000000000003</v>
      </c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52"/>
      <c r="Z47" s="152"/>
      <c r="AA47" s="152"/>
      <c r="AB47" s="152"/>
      <c r="AC47" s="152"/>
      <c r="AD47" s="152"/>
      <c r="AE47" s="152"/>
      <c r="AF47" s="152"/>
      <c r="AG47" s="152" t="s">
        <v>121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59"/>
      <c r="B48" s="160"/>
      <c r="C48" s="193" t="s">
        <v>181</v>
      </c>
      <c r="D48" s="163"/>
      <c r="E48" s="164"/>
      <c r="F48" s="162"/>
      <c r="G48" s="16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52"/>
      <c r="Z48" s="152"/>
      <c r="AA48" s="152"/>
      <c r="AB48" s="152"/>
      <c r="AC48" s="152"/>
      <c r="AD48" s="152"/>
      <c r="AE48" s="152"/>
      <c r="AF48" s="152"/>
      <c r="AG48" s="152" t="s">
        <v>121</v>
      </c>
      <c r="AH48" s="152">
        <v>0</v>
      </c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x14ac:dyDescent="0.2">
      <c r="A49" s="169" t="s">
        <v>107</v>
      </c>
      <c r="B49" s="170" t="s">
        <v>64</v>
      </c>
      <c r="C49" s="191" t="s">
        <v>65</v>
      </c>
      <c r="D49" s="171"/>
      <c r="E49" s="172"/>
      <c r="F49" s="173"/>
      <c r="G49" s="173">
        <f>SUMIF(AG50:AG56,"&lt;&gt;NOR",G50:G56)</f>
        <v>0</v>
      </c>
      <c r="H49" s="173"/>
      <c r="I49" s="173">
        <f>SUM(I50:I56)</f>
        <v>0</v>
      </c>
      <c r="J49" s="173"/>
      <c r="K49" s="173">
        <f>SUM(K50:K56)</f>
        <v>0</v>
      </c>
      <c r="L49" s="173"/>
      <c r="M49" s="173">
        <f>SUM(M50:M56)</f>
        <v>0</v>
      </c>
      <c r="N49" s="172"/>
      <c r="O49" s="172">
        <f>SUM(O50:O56)</f>
        <v>5.6</v>
      </c>
      <c r="P49" s="172"/>
      <c r="Q49" s="172">
        <f>SUM(Q50:Q56)</f>
        <v>0</v>
      </c>
      <c r="R49" s="173"/>
      <c r="S49" s="173"/>
      <c r="T49" s="174"/>
      <c r="U49" s="168"/>
      <c r="V49" s="168">
        <f>SUM(V50:V56)</f>
        <v>5.1899999999999995</v>
      </c>
      <c r="W49" s="168"/>
      <c r="X49" s="168"/>
      <c r="AG49" t="s">
        <v>108</v>
      </c>
    </row>
    <row r="50" spans="1:60" outlineLevel="1" x14ac:dyDescent="0.2">
      <c r="A50" s="176">
        <v>15</v>
      </c>
      <c r="B50" s="177" t="s">
        <v>182</v>
      </c>
      <c r="C50" s="192" t="s">
        <v>183</v>
      </c>
      <c r="D50" s="178" t="s">
        <v>128</v>
      </c>
      <c r="E50" s="179">
        <v>3.36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21</v>
      </c>
      <c r="M50" s="181">
        <f>G50*(1+L50/100)</f>
        <v>0</v>
      </c>
      <c r="N50" s="179">
        <v>1.665</v>
      </c>
      <c r="O50" s="179">
        <f>ROUND(E50*N50,2)</f>
        <v>5.59</v>
      </c>
      <c r="P50" s="179">
        <v>0</v>
      </c>
      <c r="Q50" s="179">
        <f>ROUND(E50*P50,2)</f>
        <v>0</v>
      </c>
      <c r="R50" s="181" t="s">
        <v>184</v>
      </c>
      <c r="S50" s="181" t="s">
        <v>113</v>
      </c>
      <c r="T50" s="182" t="s">
        <v>113</v>
      </c>
      <c r="U50" s="162">
        <v>0.92</v>
      </c>
      <c r="V50" s="162">
        <f>ROUND(E50*U50,2)</f>
        <v>3.09</v>
      </c>
      <c r="W50" s="162"/>
      <c r="X50" s="162" t="s">
        <v>114</v>
      </c>
      <c r="Y50" s="152"/>
      <c r="Z50" s="152"/>
      <c r="AA50" s="152"/>
      <c r="AB50" s="152"/>
      <c r="AC50" s="152"/>
      <c r="AD50" s="152"/>
      <c r="AE50" s="152"/>
      <c r="AF50" s="152"/>
      <c r="AG50" s="152" t="s">
        <v>115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259" t="s">
        <v>185</v>
      </c>
      <c r="D51" s="260"/>
      <c r="E51" s="260"/>
      <c r="F51" s="260"/>
      <c r="G51" s="260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52"/>
      <c r="Z51" s="152"/>
      <c r="AA51" s="152"/>
      <c r="AB51" s="152"/>
      <c r="AC51" s="152"/>
      <c r="AD51" s="152"/>
      <c r="AE51" s="152"/>
      <c r="AF51" s="152"/>
      <c r="AG51" s="152" t="s">
        <v>117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9"/>
      <c r="B52" s="160"/>
      <c r="C52" s="193" t="s">
        <v>186</v>
      </c>
      <c r="D52" s="163"/>
      <c r="E52" s="164">
        <v>3.36</v>
      </c>
      <c r="F52" s="162"/>
      <c r="G52" s="162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52"/>
      <c r="Z52" s="152"/>
      <c r="AA52" s="152"/>
      <c r="AB52" s="152"/>
      <c r="AC52" s="152"/>
      <c r="AD52" s="152"/>
      <c r="AE52" s="152"/>
      <c r="AF52" s="152"/>
      <c r="AG52" s="152" t="s">
        <v>121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ht="22.5" outlineLevel="1" x14ac:dyDescent="0.2">
      <c r="A53" s="176">
        <v>16</v>
      </c>
      <c r="B53" s="177" t="s">
        <v>187</v>
      </c>
      <c r="C53" s="192" t="s">
        <v>188</v>
      </c>
      <c r="D53" s="178" t="s">
        <v>111</v>
      </c>
      <c r="E53" s="179">
        <v>35</v>
      </c>
      <c r="F53" s="180"/>
      <c r="G53" s="181">
        <f>ROUND(E53*F53,2)</f>
        <v>0</v>
      </c>
      <c r="H53" s="180"/>
      <c r="I53" s="181">
        <f>ROUND(E53*H53,2)</f>
        <v>0</v>
      </c>
      <c r="J53" s="180"/>
      <c r="K53" s="181">
        <f>ROUND(E53*J53,2)</f>
        <v>0</v>
      </c>
      <c r="L53" s="181">
        <v>21</v>
      </c>
      <c r="M53" s="181">
        <f>G53*(1+L53/100)</f>
        <v>0</v>
      </c>
      <c r="N53" s="179">
        <v>3.0000000000000001E-5</v>
      </c>
      <c r="O53" s="179">
        <f>ROUND(E53*N53,2)</f>
        <v>0</v>
      </c>
      <c r="P53" s="179">
        <v>0</v>
      </c>
      <c r="Q53" s="179">
        <f>ROUND(E53*P53,2)</f>
        <v>0</v>
      </c>
      <c r="R53" s="181" t="s">
        <v>184</v>
      </c>
      <c r="S53" s="181" t="s">
        <v>113</v>
      </c>
      <c r="T53" s="182" t="s">
        <v>113</v>
      </c>
      <c r="U53" s="162">
        <v>0.06</v>
      </c>
      <c r="V53" s="162">
        <f>ROUND(E53*U53,2)</f>
        <v>2.1</v>
      </c>
      <c r="W53" s="162"/>
      <c r="X53" s="162" t="s">
        <v>114</v>
      </c>
      <c r="Y53" s="152"/>
      <c r="Z53" s="152"/>
      <c r="AA53" s="152"/>
      <c r="AB53" s="152"/>
      <c r="AC53" s="152"/>
      <c r="AD53" s="152"/>
      <c r="AE53" s="152"/>
      <c r="AF53" s="152"/>
      <c r="AG53" s="152" t="s">
        <v>115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59"/>
      <c r="B54" s="160"/>
      <c r="C54" s="193" t="s">
        <v>189</v>
      </c>
      <c r="D54" s="163"/>
      <c r="E54" s="164">
        <v>35</v>
      </c>
      <c r="F54" s="162"/>
      <c r="G54" s="162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52"/>
      <c r="Z54" s="152"/>
      <c r="AA54" s="152"/>
      <c r="AB54" s="152"/>
      <c r="AC54" s="152"/>
      <c r="AD54" s="152"/>
      <c r="AE54" s="152"/>
      <c r="AF54" s="152"/>
      <c r="AG54" s="152" t="s">
        <v>121</v>
      </c>
      <c r="AH54" s="152">
        <v>0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ht="22.5" outlineLevel="1" x14ac:dyDescent="0.2">
      <c r="A55" s="176">
        <v>17</v>
      </c>
      <c r="B55" s="177" t="s">
        <v>190</v>
      </c>
      <c r="C55" s="192" t="s">
        <v>191</v>
      </c>
      <c r="D55" s="178" t="s">
        <v>111</v>
      </c>
      <c r="E55" s="179">
        <v>36.75</v>
      </c>
      <c r="F55" s="180"/>
      <c r="G55" s="181">
        <f>ROUND(E55*F55,2)</f>
        <v>0</v>
      </c>
      <c r="H55" s="180"/>
      <c r="I55" s="181">
        <f>ROUND(E55*H55,2)</f>
        <v>0</v>
      </c>
      <c r="J55" s="180"/>
      <c r="K55" s="181">
        <f>ROUND(E55*J55,2)</f>
        <v>0</v>
      </c>
      <c r="L55" s="181">
        <v>21</v>
      </c>
      <c r="M55" s="181">
        <f>G55*(1+L55/100)</f>
        <v>0</v>
      </c>
      <c r="N55" s="179">
        <v>4.0000000000000002E-4</v>
      </c>
      <c r="O55" s="179">
        <f>ROUND(E55*N55,2)</f>
        <v>0.01</v>
      </c>
      <c r="P55" s="179">
        <v>0</v>
      </c>
      <c r="Q55" s="179">
        <f>ROUND(E55*P55,2)</f>
        <v>0</v>
      </c>
      <c r="R55" s="181" t="s">
        <v>192</v>
      </c>
      <c r="S55" s="181" t="s">
        <v>113</v>
      </c>
      <c r="T55" s="182" t="s">
        <v>113</v>
      </c>
      <c r="U55" s="162">
        <v>0</v>
      </c>
      <c r="V55" s="162">
        <f>ROUND(E55*U55,2)</f>
        <v>0</v>
      </c>
      <c r="W55" s="162"/>
      <c r="X55" s="162" t="s">
        <v>178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179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193" t="s">
        <v>193</v>
      </c>
      <c r="D56" s="163"/>
      <c r="E56" s="164">
        <v>36.75</v>
      </c>
      <c r="F56" s="162"/>
      <c r="G56" s="162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52"/>
      <c r="Z56" s="152"/>
      <c r="AA56" s="152"/>
      <c r="AB56" s="152"/>
      <c r="AC56" s="152"/>
      <c r="AD56" s="152"/>
      <c r="AE56" s="152"/>
      <c r="AF56" s="152"/>
      <c r="AG56" s="152" t="s">
        <v>121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x14ac:dyDescent="0.2">
      <c r="A57" s="169" t="s">
        <v>107</v>
      </c>
      <c r="B57" s="170" t="s">
        <v>66</v>
      </c>
      <c r="C57" s="191" t="s">
        <v>67</v>
      </c>
      <c r="D57" s="171"/>
      <c r="E57" s="172"/>
      <c r="F57" s="173"/>
      <c r="G57" s="173">
        <f>SUMIF(AG58:AG84,"&lt;&gt;NOR",G58:G84)</f>
        <v>0</v>
      </c>
      <c r="H57" s="173"/>
      <c r="I57" s="173">
        <f>SUM(I58:I84)</f>
        <v>0</v>
      </c>
      <c r="J57" s="173"/>
      <c r="K57" s="173">
        <f>SUM(K58:K84)</f>
        <v>0</v>
      </c>
      <c r="L57" s="173"/>
      <c r="M57" s="173">
        <f>SUM(M58:M84)</f>
        <v>0</v>
      </c>
      <c r="N57" s="172"/>
      <c r="O57" s="172">
        <f>SUM(O58:O84)</f>
        <v>74.88</v>
      </c>
      <c r="P57" s="172"/>
      <c r="Q57" s="172">
        <f>SUM(Q58:Q84)</f>
        <v>0</v>
      </c>
      <c r="R57" s="173"/>
      <c r="S57" s="173"/>
      <c r="T57" s="174"/>
      <c r="U57" s="168"/>
      <c r="V57" s="168">
        <f>SUM(V58:V84)</f>
        <v>44.79</v>
      </c>
      <c r="W57" s="168"/>
      <c r="X57" s="168"/>
      <c r="AG57" t="s">
        <v>108</v>
      </c>
    </row>
    <row r="58" spans="1:60" outlineLevel="1" x14ac:dyDescent="0.2">
      <c r="A58" s="176">
        <v>18</v>
      </c>
      <c r="B58" s="177" t="s">
        <v>194</v>
      </c>
      <c r="C58" s="192" t="s">
        <v>195</v>
      </c>
      <c r="D58" s="178" t="s">
        <v>111</v>
      </c>
      <c r="E58" s="179">
        <v>17.5</v>
      </c>
      <c r="F58" s="180"/>
      <c r="G58" s="181">
        <f>ROUND(E58*F58,2)</f>
        <v>0</v>
      </c>
      <c r="H58" s="180"/>
      <c r="I58" s="181">
        <f>ROUND(E58*H58,2)</f>
        <v>0</v>
      </c>
      <c r="J58" s="180"/>
      <c r="K58" s="181">
        <f>ROUND(E58*J58,2)</f>
        <v>0</v>
      </c>
      <c r="L58" s="181">
        <v>21</v>
      </c>
      <c r="M58" s="181">
        <f>G58*(1+L58/100)</f>
        <v>0</v>
      </c>
      <c r="N58" s="179">
        <v>7.0699999999999999E-2</v>
      </c>
      <c r="O58" s="179">
        <f>ROUND(E58*N58,2)</f>
        <v>1.24</v>
      </c>
      <c r="P58" s="179">
        <v>0</v>
      </c>
      <c r="Q58" s="179">
        <f>ROUND(E58*P58,2)</f>
        <v>0</v>
      </c>
      <c r="R58" s="181" t="s">
        <v>112</v>
      </c>
      <c r="S58" s="181" t="s">
        <v>113</v>
      </c>
      <c r="T58" s="182" t="s">
        <v>113</v>
      </c>
      <c r="U58" s="162">
        <v>0.01</v>
      </c>
      <c r="V58" s="162">
        <f>ROUND(E58*U58,2)</f>
        <v>0.18</v>
      </c>
      <c r="W58" s="162"/>
      <c r="X58" s="162" t="s">
        <v>114</v>
      </c>
      <c r="Y58" s="152"/>
      <c r="Z58" s="152"/>
      <c r="AA58" s="152"/>
      <c r="AB58" s="152"/>
      <c r="AC58" s="152"/>
      <c r="AD58" s="152"/>
      <c r="AE58" s="152"/>
      <c r="AF58" s="152"/>
      <c r="AG58" s="152" t="s">
        <v>115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59"/>
      <c r="B59" s="160"/>
      <c r="C59" s="259" t="s">
        <v>196</v>
      </c>
      <c r="D59" s="260"/>
      <c r="E59" s="260"/>
      <c r="F59" s="260"/>
      <c r="G59" s="260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52"/>
      <c r="Z59" s="152"/>
      <c r="AA59" s="152"/>
      <c r="AB59" s="152"/>
      <c r="AC59" s="152"/>
      <c r="AD59" s="152"/>
      <c r="AE59" s="152"/>
      <c r="AF59" s="152"/>
      <c r="AG59" s="152" t="s">
        <v>117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59"/>
      <c r="B60" s="160"/>
      <c r="C60" s="193" t="s">
        <v>197</v>
      </c>
      <c r="D60" s="163"/>
      <c r="E60" s="164">
        <v>17.5</v>
      </c>
      <c r="F60" s="162"/>
      <c r="G60" s="162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52"/>
      <c r="Z60" s="152"/>
      <c r="AA60" s="152"/>
      <c r="AB60" s="152"/>
      <c r="AC60" s="152"/>
      <c r="AD60" s="152"/>
      <c r="AE60" s="152"/>
      <c r="AF60" s="152"/>
      <c r="AG60" s="152" t="s">
        <v>121</v>
      </c>
      <c r="AH60" s="152">
        <v>0</v>
      </c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76">
        <v>19</v>
      </c>
      <c r="B61" s="177" t="s">
        <v>198</v>
      </c>
      <c r="C61" s="192" t="s">
        <v>199</v>
      </c>
      <c r="D61" s="178" t="s">
        <v>111</v>
      </c>
      <c r="E61" s="179">
        <v>17.5</v>
      </c>
      <c r="F61" s="180"/>
      <c r="G61" s="181">
        <f>ROUND(E61*F61,2)</f>
        <v>0</v>
      </c>
      <c r="H61" s="180"/>
      <c r="I61" s="181">
        <f>ROUND(E61*H61,2)</f>
        <v>0</v>
      </c>
      <c r="J61" s="180"/>
      <c r="K61" s="181">
        <f>ROUND(E61*J61,2)</f>
        <v>0</v>
      </c>
      <c r="L61" s="181">
        <v>21</v>
      </c>
      <c r="M61" s="181">
        <f>G61*(1+L61/100)</f>
        <v>0</v>
      </c>
      <c r="N61" s="179">
        <v>0</v>
      </c>
      <c r="O61" s="179">
        <f>ROUND(E61*N61,2)</f>
        <v>0</v>
      </c>
      <c r="P61" s="179">
        <v>0</v>
      </c>
      <c r="Q61" s="179">
        <f>ROUND(E61*P61,2)</f>
        <v>0</v>
      </c>
      <c r="R61" s="181" t="s">
        <v>112</v>
      </c>
      <c r="S61" s="181" t="s">
        <v>113</v>
      </c>
      <c r="T61" s="182" t="s">
        <v>113</v>
      </c>
      <c r="U61" s="162">
        <v>0.03</v>
      </c>
      <c r="V61" s="162">
        <f>ROUND(E61*U61,2)</f>
        <v>0.53</v>
      </c>
      <c r="W61" s="162"/>
      <c r="X61" s="162" t="s">
        <v>114</v>
      </c>
      <c r="Y61" s="152"/>
      <c r="Z61" s="152"/>
      <c r="AA61" s="152"/>
      <c r="AB61" s="152"/>
      <c r="AC61" s="152"/>
      <c r="AD61" s="152"/>
      <c r="AE61" s="152"/>
      <c r="AF61" s="152"/>
      <c r="AG61" s="152" t="s">
        <v>115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59"/>
      <c r="B62" s="160"/>
      <c r="C62" s="259" t="s">
        <v>200</v>
      </c>
      <c r="D62" s="260"/>
      <c r="E62" s="260"/>
      <c r="F62" s="260"/>
      <c r="G62" s="260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52"/>
      <c r="Z62" s="152"/>
      <c r="AA62" s="152"/>
      <c r="AB62" s="152"/>
      <c r="AC62" s="152"/>
      <c r="AD62" s="152"/>
      <c r="AE62" s="152"/>
      <c r="AF62" s="152"/>
      <c r="AG62" s="152" t="s">
        <v>117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ht="22.5" outlineLevel="1" x14ac:dyDescent="0.2">
      <c r="A63" s="176">
        <v>20</v>
      </c>
      <c r="B63" s="177" t="s">
        <v>201</v>
      </c>
      <c r="C63" s="192" t="s">
        <v>202</v>
      </c>
      <c r="D63" s="178" t="s">
        <v>111</v>
      </c>
      <c r="E63" s="179">
        <v>50</v>
      </c>
      <c r="F63" s="180"/>
      <c r="G63" s="181">
        <f>ROUND(E63*F63,2)</f>
        <v>0</v>
      </c>
      <c r="H63" s="180"/>
      <c r="I63" s="181">
        <f>ROUND(E63*H63,2)</f>
        <v>0</v>
      </c>
      <c r="J63" s="180"/>
      <c r="K63" s="181">
        <f>ROUND(E63*J63,2)</f>
        <v>0</v>
      </c>
      <c r="L63" s="181">
        <v>21</v>
      </c>
      <c r="M63" s="181">
        <f>G63*(1+L63/100)</f>
        <v>0</v>
      </c>
      <c r="N63" s="179">
        <v>0.441</v>
      </c>
      <c r="O63" s="179">
        <f>ROUND(E63*N63,2)</f>
        <v>22.05</v>
      </c>
      <c r="P63" s="179">
        <v>0</v>
      </c>
      <c r="Q63" s="179">
        <f>ROUND(E63*P63,2)</f>
        <v>0</v>
      </c>
      <c r="R63" s="181" t="s">
        <v>112</v>
      </c>
      <c r="S63" s="181" t="s">
        <v>113</v>
      </c>
      <c r="T63" s="182" t="s">
        <v>113</v>
      </c>
      <c r="U63" s="162">
        <v>2.9000000000000001E-2</v>
      </c>
      <c r="V63" s="162">
        <f>ROUND(E63*U63,2)</f>
        <v>1.45</v>
      </c>
      <c r="W63" s="162"/>
      <c r="X63" s="162" t="s">
        <v>114</v>
      </c>
      <c r="Y63" s="152"/>
      <c r="Z63" s="152"/>
      <c r="AA63" s="152"/>
      <c r="AB63" s="152"/>
      <c r="AC63" s="152"/>
      <c r="AD63" s="152"/>
      <c r="AE63" s="152"/>
      <c r="AF63" s="152"/>
      <c r="AG63" s="152" t="s">
        <v>134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193" t="s">
        <v>203</v>
      </c>
      <c r="D64" s="163"/>
      <c r="E64" s="164">
        <v>50</v>
      </c>
      <c r="F64" s="162"/>
      <c r="G64" s="16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52"/>
      <c r="Z64" s="152"/>
      <c r="AA64" s="152"/>
      <c r="AB64" s="152"/>
      <c r="AC64" s="152"/>
      <c r="AD64" s="152"/>
      <c r="AE64" s="152"/>
      <c r="AF64" s="152"/>
      <c r="AG64" s="152" t="s">
        <v>121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ht="22.5" outlineLevel="1" x14ac:dyDescent="0.2">
      <c r="A65" s="176">
        <v>21</v>
      </c>
      <c r="B65" s="177" t="s">
        <v>204</v>
      </c>
      <c r="C65" s="192" t="s">
        <v>205</v>
      </c>
      <c r="D65" s="178" t="s">
        <v>111</v>
      </c>
      <c r="E65" s="179">
        <v>74.150000000000006</v>
      </c>
      <c r="F65" s="180"/>
      <c r="G65" s="181">
        <f>ROUND(E65*F65,2)</f>
        <v>0</v>
      </c>
      <c r="H65" s="180"/>
      <c r="I65" s="181">
        <f>ROUND(E65*H65,2)</f>
        <v>0</v>
      </c>
      <c r="J65" s="180"/>
      <c r="K65" s="181">
        <f>ROUND(E65*J65,2)</f>
        <v>0</v>
      </c>
      <c r="L65" s="181">
        <v>21</v>
      </c>
      <c r="M65" s="181">
        <f>G65*(1+L65/100)</f>
        <v>0</v>
      </c>
      <c r="N65" s="179">
        <v>0.55125000000000002</v>
      </c>
      <c r="O65" s="179">
        <f>ROUND(E65*N65,2)</f>
        <v>40.880000000000003</v>
      </c>
      <c r="P65" s="179">
        <v>0</v>
      </c>
      <c r="Q65" s="179">
        <f>ROUND(E65*P65,2)</f>
        <v>0</v>
      </c>
      <c r="R65" s="181" t="s">
        <v>112</v>
      </c>
      <c r="S65" s="181" t="s">
        <v>113</v>
      </c>
      <c r="T65" s="182" t="s">
        <v>113</v>
      </c>
      <c r="U65" s="162">
        <v>0.03</v>
      </c>
      <c r="V65" s="162">
        <f>ROUND(E65*U65,2)</f>
        <v>2.2200000000000002</v>
      </c>
      <c r="W65" s="162"/>
      <c r="X65" s="162" t="s">
        <v>114</v>
      </c>
      <c r="Y65" s="152"/>
      <c r="Z65" s="152"/>
      <c r="AA65" s="152"/>
      <c r="AB65" s="152"/>
      <c r="AC65" s="152"/>
      <c r="AD65" s="152"/>
      <c r="AE65" s="152"/>
      <c r="AF65" s="152"/>
      <c r="AG65" s="152" t="s">
        <v>115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59"/>
      <c r="B66" s="160"/>
      <c r="C66" s="193" t="s">
        <v>206</v>
      </c>
      <c r="D66" s="163"/>
      <c r="E66" s="164"/>
      <c r="F66" s="162"/>
      <c r="G66" s="162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52"/>
      <c r="Z66" s="152"/>
      <c r="AA66" s="152"/>
      <c r="AB66" s="152"/>
      <c r="AC66" s="152"/>
      <c r="AD66" s="152"/>
      <c r="AE66" s="152"/>
      <c r="AF66" s="152"/>
      <c r="AG66" s="152" t="s">
        <v>121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59"/>
      <c r="B67" s="160"/>
      <c r="C67" s="193" t="s">
        <v>207</v>
      </c>
      <c r="D67" s="163"/>
      <c r="E67" s="164">
        <v>67.5</v>
      </c>
      <c r="F67" s="162"/>
      <c r="G67" s="16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52"/>
      <c r="Z67" s="152"/>
      <c r="AA67" s="152"/>
      <c r="AB67" s="152"/>
      <c r="AC67" s="152"/>
      <c r="AD67" s="152"/>
      <c r="AE67" s="152"/>
      <c r="AF67" s="152"/>
      <c r="AG67" s="152" t="s">
        <v>121</v>
      </c>
      <c r="AH67" s="152">
        <v>0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193" t="s">
        <v>208</v>
      </c>
      <c r="D68" s="163"/>
      <c r="E68" s="164">
        <v>6.65</v>
      </c>
      <c r="F68" s="162"/>
      <c r="G68" s="162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52"/>
      <c r="Z68" s="152"/>
      <c r="AA68" s="152"/>
      <c r="AB68" s="152"/>
      <c r="AC68" s="152"/>
      <c r="AD68" s="152"/>
      <c r="AE68" s="152"/>
      <c r="AF68" s="152"/>
      <c r="AG68" s="152" t="s">
        <v>121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84">
        <v>22</v>
      </c>
      <c r="B69" s="185" t="s">
        <v>209</v>
      </c>
      <c r="C69" s="194" t="s">
        <v>210</v>
      </c>
      <c r="D69" s="186" t="s">
        <v>111</v>
      </c>
      <c r="E69" s="187">
        <v>17.5</v>
      </c>
      <c r="F69" s="188"/>
      <c r="G69" s="189">
        <f>ROUND(E69*F69,2)</f>
        <v>0</v>
      </c>
      <c r="H69" s="188"/>
      <c r="I69" s="189">
        <f>ROUND(E69*H69,2)</f>
        <v>0</v>
      </c>
      <c r="J69" s="188"/>
      <c r="K69" s="189">
        <f>ROUND(E69*J69,2)</f>
        <v>0</v>
      </c>
      <c r="L69" s="189">
        <v>21</v>
      </c>
      <c r="M69" s="189">
        <f>G69*(1+L69/100)</f>
        <v>0</v>
      </c>
      <c r="N69" s="187">
        <v>0</v>
      </c>
      <c r="O69" s="187">
        <f>ROUND(E69*N69,2)</f>
        <v>0</v>
      </c>
      <c r="P69" s="187">
        <v>0</v>
      </c>
      <c r="Q69" s="187">
        <f>ROUND(E69*P69,2)</f>
        <v>0</v>
      </c>
      <c r="R69" s="189" t="s">
        <v>112</v>
      </c>
      <c r="S69" s="189" t="s">
        <v>113</v>
      </c>
      <c r="T69" s="190" t="s">
        <v>113</v>
      </c>
      <c r="U69" s="162">
        <v>7.0999999999999994E-2</v>
      </c>
      <c r="V69" s="162">
        <f>ROUND(E69*U69,2)</f>
        <v>1.24</v>
      </c>
      <c r="W69" s="162"/>
      <c r="X69" s="162" t="s">
        <v>114</v>
      </c>
      <c r="Y69" s="152"/>
      <c r="Z69" s="152"/>
      <c r="AA69" s="152"/>
      <c r="AB69" s="152"/>
      <c r="AC69" s="152"/>
      <c r="AD69" s="152"/>
      <c r="AE69" s="152"/>
      <c r="AF69" s="152"/>
      <c r="AG69" s="152" t="s">
        <v>115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76">
        <v>23</v>
      </c>
      <c r="B70" s="177" t="s">
        <v>211</v>
      </c>
      <c r="C70" s="192" t="s">
        <v>212</v>
      </c>
      <c r="D70" s="178" t="s">
        <v>111</v>
      </c>
      <c r="E70" s="179">
        <v>20.5</v>
      </c>
      <c r="F70" s="180"/>
      <c r="G70" s="181">
        <f>ROUND(E70*F70,2)</f>
        <v>0</v>
      </c>
      <c r="H70" s="180"/>
      <c r="I70" s="181">
        <f>ROUND(E70*H70,2)</f>
        <v>0</v>
      </c>
      <c r="J70" s="180"/>
      <c r="K70" s="181">
        <f>ROUND(E70*J70,2)</f>
        <v>0</v>
      </c>
      <c r="L70" s="181">
        <v>21</v>
      </c>
      <c r="M70" s="181">
        <f>G70*(1+L70/100)</f>
        <v>0</v>
      </c>
      <c r="N70" s="179">
        <v>7.3899999999999993E-2</v>
      </c>
      <c r="O70" s="179">
        <f>ROUND(E70*N70,2)</f>
        <v>1.51</v>
      </c>
      <c r="P70" s="179">
        <v>0</v>
      </c>
      <c r="Q70" s="179">
        <f>ROUND(E70*P70,2)</f>
        <v>0</v>
      </c>
      <c r="R70" s="181" t="s">
        <v>112</v>
      </c>
      <c r="S70" s="181" t="s">
        <v>113</v>
      </c>
      <c r="T70" s="182" t="s">
        <v>113</v>
      </c>
      <c r="U70" s="162">
        <v>0.48</v>
      </c>
      <c r="V70" s="162">
        <f>ROUND(E70*U70,2)</f>
        <v>9.84</v>
      </c>
      <c r="W70" s="162"/>
      <c r="X70" s="162" t="s">
        <v>114</v>
      </c>
      <c r="Y70" s="152"/>
      <c r="Z70" s="152"/>
      <c r="AA70" s="152"/>
      <c r="AB70" s="152"/>
      <c r="AC70" s="152"/>
      <c r="AD70" s="152"/>
      <c r="AE70" s="152"/>
      <c r="AF70" s="152"/>
      <c r="AG70" s="152" t="s">
        <v>134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ht="22.5" outlineLevel="1" x14ac:dyDescent="0.2">
      <c r="A71" s="159"/>
      <c r="B71" s="160"/>
      <c r="C71" s="259" t="s">
        <v>213</v>
      </c>
      <c r="D71" s="260"/>
      <c r="E71" s="260"/>
      <c r="F71" s="260"/>
      <c r="G71" s="260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52"/>
      <c r="Z71" s="152"/>
      <c r="AA71" s="152"/>
      <c r="AB71" s="152"/>
      <c r="AC71" s="152"/>
      <c r="AD71" s="152"/>
      <c r="AE71" s="152"/>
      <c r="AF71" s="152"/>
      <c r="AG71" s="152" t="s">
        <v>117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83" t="str">
        <f>C71</f>
        <v>s provedením lože z kameniva drceného, s vyplněním spár, s dvojitým hutněním a se smetením přebytečného materiálu na krajnici. S dodáním hmot pro lože a výplň spár.</v>
      </c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59"/>
      <c r="B72" s="160"/>
      <c r="C72" s="193" t="s">
        <v>214</v>
      </c>
      <c r="D72" s="163"/>
      <c r="E72" s="164">
        <v>17.5</v>
      </c>
      <c r="F72" s="162"/>
      <c r="G72" s="162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52"/>
      <c r="Z72" s="152"/>
      <c r="AA72" s="152"/>
      <c r="AB72" s="152"/>
      <c r="AC72" s="152"/>
      <c r="AD72" s="152"/>
      <c r="AE72" s="152"/>
      <c r="AF72" s="152"/>
      <c r="AG72" s="152" t="s">
        <v>121</v>
      </c>
      <c r="AH72" s="152">
        <v>0</v>
      </c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193" t="s">
        <v>215</v>
      </c>
      <c r="D73" s="163"/>
      <c r="E73" s="164"/>
      <c r="F73" s="162"/>
      <c r="G73" s="162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52"/>
      <c r="Z73" s="152"/>
      <c r="AA73" s="152"/>
      <c r="AB73" s="152"/>
      <c r="AC73" s="152"/>
      <c r="AD73" s="152"/>
      <c r="AE73" s="152"/>
      <c r="AF73" s="152"/>
      <c r="AG73" s="152" t="s">
        <v>121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59"/>
      <c r="B74" s="160"/>
      <c r="C74" s="193" t="s">
        <v>216</v>
      </c>
      <c r="D74" s="163"/>
      <c r="E74" s="164">
        <v>3</v>
      </c>
      <c r="F74" s="162"/>
      <c r="G74" s="162"/>
      <c r="H74" s="162"/>
      <c r="I74" s="162"/>
      <c r="J74" s="162"/>
      <c r="K74" s="162"/>
      <c r="L74" s="162"/>
      <c r="M74" s="162"/>
      <c r="N74" s="161"/>
      <c r="O74" s="161"/>
      <c r="P74" s="161"/>
      <c r="Q74" s="161"/>
      <c r="R74" s="162"/>
      <c r="S74" s="162"/>
      <c r="T74" s="162"/>
      <c r="U74" s="162"/>
      <c r="V74" s="162"/>
      <c r="W74" s="162"/>
      <c r="X74" s="162"/>
      <c r="Y74" s="152"/>
      <c r="Z74" s="152"/>
      <c r="AA74" s="152"/>
      <c r="AB74" s="152"/>
      <c r="AC74" s="152"/>
      <c r="AD74" s="152"/>
      <c r="AE74" s="152"/>
      <c r="AF74" s="152"/>
      <c r="AG74" s="152" t="s">
        <v>121</v>
      </c>
      <c r="AH74" s="152">
        <v>0</v>
      </c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76">
        <v>24</v>
      </c>
      <c r="B75" s="177" t="s">
        <v>217</v>
      </c>
      <c r="C75" s="192" t="s">
        <v>218</v>
      </c>
      <c r="D75" s="178" t="s">
        <v>111</v>
      </c>
      <c r="E75" s="179">
        <v>50</v>
      </c>
      <c r="F75" s="180"/>
      <c r="G75" s="181">
        <f>ROUND(E75*F75,2)</f>
        <v>0</v>
      </c>
      <c r="H75" s="180"/>
      <c r="I75" s="181">
        <f>ROUND(E75*H75,2)</f>
        <v>0</v>
      </c>
      <c r="J75" s="180"/>
      <c r="K75" s="181">
        <f>ROUND(E75*J75,2)</f>
        <v>0</v>
      </c>
      <c r="L75" s="181">
        <v>21</v>
      </c>
      <c r="M75" s="181">
        <f>G75*(1+L75/100)</f>
        <v>0</v>
      </c>
      <c r="N75" s="179">
        <v>3.15E-2</v>
      </c>
      <c r="O75" s="179">
        <f>ROUND(E75*N75,2)</f>
        <v>1.58</v>
      </c>
      <c r="P75" s="179">
        <v>0</v>
      </c>
      <c r="Q75" s="179">
        <f>ROUND(E75*P75,2)</f>
        <v>0</v>
      </c>
      <c r="R75" s="181" t="s">
        <v>112</v>
      </c>
      <c r="S75" s="181" t="s">
        <v>113</v>
      </c>
      <c r="T75" s="182" t="s">
        <v>113</v>
      </c>
      <c r="U75" s="162">
        <v>0.52</v>
      </c>
      <c r="V75" s="162">
        <f>ROUND(E75*U75,2)</f>
        <v>26</v>
      </c>
      <c r="W75" s="162"/>
      <c r="X75" s="162" t="s">
        <v>114</v>
      </c>
      <c r="Y75" s="152"/>
      <c r="Z75" s="152"/>
      <c r="AA75" s="152"/>
      <c r="AB75" s="152"/>
      <c r="AC75" s="152"/>
      <c r="AD75" s="152"/>
      <c r="AE75" s="152"/>
      <c r="AF75" s="152"/>
      <c r="AG75" s="152" t="s">
        <v>115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59"/>
      <c r="B76" s="160"/>
      <c r="C76" s="259" t="s">
        <v>219</v>
      </c>
      <c r="D76" s="260"/>
      <c r="E76" s="260"/>
      <c r="F76" s="260"/>
      <c r="G76" s="260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52"/>
      <c r="Z76" s="152"/>
      <c r="AA76" s="152"/>
      <c r="AB76" s="152"/>
      <c r="AC76" s="152"/>
      <c r="AD76" s="152"/>
      <c r="AE76" s="152"/>
      <c r="AF76" s="152"/>
      <c r="AG76" s="152" t="s">
        <v>117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ht="22.5" outlineLevel="1" x14ac:dyDescent="0.2">
      <c r="A77" s="176">
        <v>25</v>
      </c>
      <c r="B77" s="177" t="s">
        <v>220</v>
      </c>
      <c r="C77" s="192" t="s">
        <v>221</v>
      </c>
      <c r="D77" s="178" t="s">
        <v>128</v>
      </c>
      <c r="E77" s="179">
        <v>1.1100000000000001</v>
      </c>
      <c r="F77" s="180"/>
      <c r="G77" s="181">
        <f>ROUND(E77*F77,2)</f>
        <v>0</v>
      </c>
      <c r="H77" s="180"/>
      <c r="I77" s="181">
        <f>ROUND(E77*H77,2)</f>
        <v>0</v>
      </c>
      <c r="J77" s="180"/>
      <c r="K77" s="181">
        <f>ROUND(E77*J77,2)</f>
        <v>0</v>
      </c>
      <c r="L77" s="181">
        <v>21</v>
      </c>
      <c r="M77" s="181">
        <f>G77*(1+L77/100)</f>
        <v>0</v>
      </c>
      <c r="N77" s="179">
        <v>0</v>
      </c>
      <c r="O77" s="179">
        <f>ROUND(E77*N77,2)</f>
        <v>0</v>
      </c>
      <c r="P77" s="179">
        <v>0</v>
      </c>
      <c r="Q77" s="179">
        <f>ROUND(E77*P77,2)</f>
        <v>0</v>
      </c>
      <c r="R77" s="181" t="s">
        <v>112</v>
      </c>
      <c r="S77" s="181" t="s">
        <v>113</v>
      </c>
      <c r="T77" s="182" t="s">
        <v>113</v>
      </c>
      <c r="U77" s="162">
        <v>3</v>
      </c>
      <c r="V77" s="162">
        <f>ROUND(E77*U77,2)</f>
        <v>3.33</v>
      </c>
      <c r="W77" s="162"/>
      <c r="X77" s="162" t="s">
        <v>114</v>
      </c>
      <c r="Y77" s="152"/>
      <c r="Z77" s="152"/>
      <c r="AA77" s="152"/>
      <c r="AB77" s="152"/>
      <c r="AC77" s="152"/>
      <c r="AD77" s="152"/>
      <c r="AE77" s="152"/>
      <c r="AF77" s="152"/>
      <c r="AG77" s="152" t="s">
        <v>115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9"/>
      <c r="B78" s="160"/>
      <c r="C78" s="259" t="s">
        <v>219</v>
      </c>
      <c r="D78" s="260"/>
      <c r="E78" s="260"/>
      <c r="F78" s="260"/>
      <c r="G78" s="260"/>
      <c r="H78" s="162"/>
      <c r="I78" s="162"/>
      <c r="J78" s="162"/>
      <c r="K78" s="162"/>
      <c r="L78" s="162"/>
      <c r="M78" s="162"/>
      <c r="N78" s="161"/>
      <c r="O78" s="161"/>
      <c r="P78" s="161"/>
      <c r="Q78" s="161"/>
      <c r="R78" s="162"/>
      <c r="S78" s="162"/>
      <c r="T78" s="162"/>
      <c r="U78" s="162"/>
      <c r="V78" s="162"/>
      <c r="W78" s="162"/>
      <c r="X78" s="162"/>
      <c r="Y78" s="152"/>
      <c r="Z78" s="152"/>
      <c r="AA78" s="152"/>
      <c r="AB78" s="152"/>
      <c r="AC78" s="152"/>
      <c r="AD78" s="152"/>
      <c r="AE78" s="152"/>
      <c r="AF78" s="152"/>
      <c r="AG78" s="152" t="s">
        <v>117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59"/>
      <c r="B79" s="160"/>
      <c r="C79" s="193" t="s">
        <v>222</v>
      </c>
      <c r="D79" s="163"/>
      <c r="E79" s="164"/>
      <c r="F79" s="162"/>
      <c r="G79" s="162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52"/>
      <c r="Z79" s="152"/>
      <c r="AA79" s="152"/>
      <c r="AB79" s="152"/>
      <c r="AC79" s="152"/>
      <c r="AD79" s="152"/>
      <c r="AE79" s="152"/>
      <c r="AF79" s="152"/>
      <c r="AG79" s="152" t="s">
        <v>121</v>
      </c>
      <c r="AH79" s="152">
        <v>0</v>
      </c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193" t="s">
        <v>223</v>
      </c>
      <c r="D80" s="163"/>
      <c r="E80" s="164">
        <v>1.1100000000000001</v>
      </c>
      <c r="F80" s="162"/>
      <c r="G80" s="162"/>
      <c r="H80" s="162"/>
      <c r="I80" s="162"/>
      <c r="J80" s="162"/>
      <c r="K80" s="162"/>
      <c r="L80" s="162"/>
      <c r="M80" s="162"/>
      <c r="N80" s="161"/>
      <c r="O80" s="161"/>
      <c r="P80" s="161"/>
      <c r="Q80" s="161"/>
      <c r="R80" s="162"/>
      <c r="S80" s="162"/>
      <c r="T80" s="162"/>
      <c r="U80" s="162"/>
      <c r="V80" s="162"/>
      <c r="W80" s="162"/>
      <c r="X80" s="162"/>
      <c r="Y80" s="152"/>
      <c r="Z80" s="152"/>
      <c r="AA80" s="152"/>
      <c r="AB80" s="152"/>
      <c r="AC80" s="152"/>
      <c r="AD80" s="152"/>
      <c r="AE80" s="152"/>
      <c r="AF80" s="152"/>
      <c r="AG80" s="152" t="s">
        <v>121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76">
        <v>26</v>
      </c>
      <c r="B81" s="177" t="s">
        <v>224</v>
      </c>
      <c r="C81" s="192" t="s">
        <v>225</v>
      </c>
      <c r="D81" s="178" t="s">
        <v>111</v>
      </c>
      <c r="E81" s="179">
        <v>52.5</v>
      </c>
      <c r="F81" s="180"/>
      <c r="G81" s="181">
        <f>ROUND(E81*F81,2)</f>
        <v>0</v>
      </c>
      <c r="H81" s="180"/>
      <c r="I81" s="181">
        <f>ROUND(E81*H81,2)</f>
        <v>0</v>
      </c>
      <c r="J81" s="180"/>
      <c r="K81" s="181">
        <f>ROUND(E81*J81,2)</f>
        <v>0</v>
      </c>
      <c r="L81" s="181">
        <v>21</v>
      </c>
      <c r="M81" s="181">
        <f>G81*(1+L81/100)</f>
        <v>0</v>
      </c>
      <c r="N81" s="179">
        <v>0.14479</v>
      </c>
      <c r="O81" s="179">
        <f>ROUND(E81*N81,2)</f>
        <v>7.6</v>
      </c>
      <c r="P81" s="179">
        <v>0</v>
      </c>
      <c r="Q81" s="179">
        <f>ROUND(E81*P81,2)</f>
        <v>0</v>
      </c>
      <c r="R81" s="181"/>
      <c r="S81" s="181" t="s">
        <v>176</v>
      </c>
      <c r="T81" s="182" t="s">
        <v>177</v>
      </c>
      <c r="U81" s="162">
        <v>0</v>
      </c>
      <c r="V81" s="162">
        <f>ROUND(E81*U81,2)</f>
        <v>0</v>
      </c>
      <c r="W81" s="162"/>
      <c r="X81" s="162" t="s">
        <v>178</v>
      </c>
      <c r="Y81" s="152"/>
      <c r="Z81" s="152"/>
      <c r="AA81" s="152"/>
      <c r="AB81" s="152"/>
      <c r="AC81" s="152"/>
      <c r="AD81" s="152"/>
      <c r="AE81" s="152"/>
      <c r="AF81" s="152"/>
      <c r="AG81" s="152" t="s">
        <v>179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9"/>
      <c r="B82" s="160"/>
      <c r="C82" s="193" t="s">
        <v>226</v>
      </c>
      <c r="D82" s="163"/>
      <c r="E82" s="164">
        <v>52.5</v>
      </c>
      <c r="F82" s="162"/>
      <c r="G82" s="162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52"/>
      <c r="Z82" s="152"/>
      <c r="AA82" s="152"/>
      <c r="AB82" s="152"/>
      <c r="AC82" s="152"/>
      <c r="AD82" s="152"/>
      <c r="AE82" s="152"/>
      <c r="AF82" s="152"/>
      <c r="AG82" s="152" t="s">
        <v>121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76">
        <v>27</v>
      </c>
      <c r="B83" s="177" t="s">
        <v>227</v>
      </c>
      <c r="C83" s="192" t="s">
        <v>228</v>
      </c>
      <c r="D83" s="178" t="s">
        <v>111</v>
      </c>
      <c r="E83" s="179">
        <v>52.5</v>
      </c>
      <c r="F83" s="180"/>
      <c r="G83" s="181">
        <f>ROUND(E83*F83,2)</f>
        <v>0</v>
      </c>
      <c r="H83" s="180"/>
      <c r="I83" s="181">
        <f>ROUND(E83*H83,2)</f>
        <v>0</v>
      </c>
      <c r="J83" s="180"/>
      <c r="K83" s="181">
        <f>ROUND(E83*J83,2)</f>
        <v>0</v>
      </c>
      <c r="L83" s="181">
        <v>21</v>
      </c>
      <c r="M83" s="181">
        <f>G83*(1+L83/100)</f>
        <v>0</v>
      </c>
      <c r="N83" s="179">
        <v>4.0000000000000002E-4</v>
      </c>
      <c r="O83" s="179">
        <f>ROUND(E83*N83,2)</f>
        <v>0.02</v>
      </c>
      <c r="P83" s="179">
        <v>0</v>
      </c>
      <c r="Q83" s="179">
        <f>ROUND(E83*P83,2)</f>
        <v>0</v>
      </c>
      <c r="R83" s="181"/>
      <c r="S83" s="181" t="s">
        <v>176</v>
      </c>
      <c r="T83" s="182" t="s">
        <v>177</v>
      </c>
      <c r="U83" s="162">
        <v>0</v>
      </c>
      <c r="V83" s="162">
        <f>ROUND(E83*U83,2)</f>
        <v>0</v>
      </c>
      <c r="W83" s="162"/>
      <c r="X83" s="162" t="s">
        <v>178</v>
      </c>
      <c r="Y83" s="152"/>
      <c r="Z83" s="152"/>
      <c r="AA83" s="152"/>
      <c r="AB83" s="152"/>
      <c r="AC83" s="152"/>
      <c r="AD83" s="152"/>
      <c r="AE83" s="152"/>
      <c r="AF83" s="152"/>
      <c r="AG83" s="152" t="s">
        <v>179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59"/>
      <c r="B84" s="160"/>
      <c r="C84" s="193" t="s">
        <v>226</v>
      </c>
      <c r="D84" s="163"/>
      <c r="E84" s="164">
        <v>52.5</v>
      </c>
      <c r="F84" s="162"/>
      <c r="G84" s="162"/>
      <c r="H84" s="162"/>
      <c r="I84" s="162"/>
      <c r="J84" s="162"/>
      <c r="K84" s="162"/>
      <c r="L84" s="162"/>
      <c r="M84" s="162"/>
      <c r="N84" s="161"/>
      <c r="O84" s="161"/>
      <c r="P84" s="161"/>
      <c r="Q84" s="161"/>
      <c r="R84" s="162"/>
      <c r="S84" s="162"/>
      <c r="T84" s="162"/>
      <c r="U84" s="162"/>
      <c r="V84" s="162"/>
      <c r="W84" s="162"/>
      <c r="X84" s="162"/>
      <c r="Y84" s="152"/>
      <c r="Z84" s="152"/>
      <c r="AA84" s="152"/>
      <c r="AB84" s="152"/>
      <c r="AC84" s="152"/>
      <c r="AD84" s="152"/>
      <c r="AE84" s="152"/>
      <c r="AF84" s="152"/>
      <c r="AG84" s="152" t="s">
        <v>121</v>
      </c>
      <c r="AH84" s="152">
        <v>0</v>
      </c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x14ac:dyDescent="0.2">
      <c r="A85" s="169" t="s">
        <v>107</v>
      </c>
      <c r="B85" s="170" t="s">
        <v>68</v>
      </c>
      <c r="C85" s="191" t="s">
        <v>69</v>
      </c>
      <c r="D85" s="171"/>
      <c r="E85" s="172"/>
      <c r="F85" s="173"/>
      <c r="G85" s="173">
        <f>SUMIF(AG86:AG107,"&lt;&gt;NOR",G86:G107)</f>
        <v>0</v>
      </c>
      <c r="H85" s="173"/>
      <c r="I85" s="173">
        <f>SUM(I86:I107)</f>
        <v>0</v>
      </c>
      <c r="J85" s="173"/>
      <c r="K85" s="173">
        <f>SUM(K86:K107)</f>
        <v>0</v>
      </c>
      <c r="L85" s="173"/>
      <c r="M85" s="173">
        <f>SUM(M86:M107)</f>
        <v>0</v>
      </c>
      <c r="N85" s="172"/>
      <c r="O85" s="172">
        <f>SUM(O86:O107)</f>
        <v>10.07</v>
      </c>
      <c r="P85" s="172"/>
      <c r="Q85" s="172">
        <f>SUM(Q86:Q107)</f>
        <v>0</v>
      </c>
      <c r="R85" s="173"/>
      <c r="S85" s="173"/>
      <c r="T85" s="174"/>
      <c r="U85" s="168"/>
      <c r="V85" s="168">
        <f>SUM(V86:V107)</f>
        <v>8.7000000000000011</v>
      </c>
      <c r="W85" s="168"/>
      <c r="X85" s="168"/>
      <c r="AG85" t="s">
        <v>108</v>
      </c>
    </row>
    <row r="86" spans="1:60" outlineLevel="1" x14ac:dyDescent="0.2">
      <c r="A86" s="176">
        <v>28</v>
      </c>
      <c r="B86" s="177" t="s">
        <v>229</v>
      </c>
      <c r="C86" s="192" t="s">
        <v>230</v>
      </c>
      <c r="D86" s="178" t="s">
        <v>231</v>
      </c>
      <c r="E86" s="179">
        <v>1</v>
      </c>
      <c r="F86" s="180"/>
      <c r="G86" s="181">
        <f>ROUND(E86*F86,2)</f>
        <v>0</v>
      </c>
      <c r="H86" s="180"/>
      <c r="I86" s="181">
        <f>ROUND(E86*H86,2)</f>
        <v>0</v>
      </c>
      <c r="J86" s="180"/>
      <c r="K86" s="181">
        <f>ROUND(E86*J86,2)</f>
        <v>0</v>
      </c>
      <c r="L86" s="181">
        <v>21</v>
      </c>
      <c r="M86" s="181">
        <f>G86*(1+L86/100)</f>
        <v>0</v>
      </c>
      <c r="N86" s="179">
        <v>0.25</v>
      </c>
      <c r="O86" s="179">
        <f>ROUND(E86*N86,2)</f>
        <v>0.25</v>
      </c>
      <c r="P86" s="179">
        <v>0</v>
      </c>
      <c r="Q86" s="179">
        <f>ROUND(E86*P86,2)</f>
        <v>0</v>
      </c>
      <c r="R86" s="181" t="s">
        <v>112</v>
      </c>
      <c r="S86" s="181" t="s">
        <v>113</v>
      </c>
      <c r="T86" s="182" t="s">
        <v>113</v>
      </c>
      <c r="U86" s="162">
        <v>0.82</v>
      </c>
      <c r="V86" s="162">
        <f>ROUND(E86*U86,2)</f>
        <v>0.82</v>
      </c>
      <c r="W86" s="162"/>
      <c r="X86" s="162" t="s">
        <v>114</v>
      </c>
      <c r="Y86" s="152"/>
      <c r="Z86" s="152"/>
      <c r="AA86" s="152"/>
      <c r="AB86" s="152"/>
      <c r="AC86" s="152"/>
      <c r="AD86" s="152"/>
      <c r="AE86" s="152"/>
      <c r="AF86" s="152"/>
      <c r="AG86" s="152" t="s">
        <v>134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59"/>
      <c r="B87" s="160"/>
      <c r="C87" s="255" t="s">
        <v>232</v>
      </c>
      <c r="D87" s="256"/>
      <c r="E87" s="256"/>
      <c r="F87" s="256"/>
      <c r="G87" s="256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52"/>
      <c r="Z87" s="152"/>
      <c r="AA87" s="152"/>
      <c r="AB87" s="152"/>
      <c r="AC87" s="152"/>
      <c r="AD87" s="152"/>
      <c r="AE87" s="152"/>
      <c r="AF87" s="152"/>
      <c r="AG87" s="152" t="s">
        <v>233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257" t="s">
        <v>234</v>
      </c>
      <c r="D88" s="258"/>
      <c r="E88" s="258"/>
      <c r="F88" s="258"/>
      <c r="G88" s="258"/>
      <c r="H88" s="162"/>
      <c r="I88" s="162"/>
      <c r="J88" s="162"/>
      <c r="K88" s="162"/>
      <c r="L88" s="162"/>
      <c r="M88" s="162"/>
      <c r="N88" s="161"/>
      <c r="O88" s="161"/>
      <c r="P88" s="161"/>
      <c r="Q88" s="161"/>
      <c r="R88" s="162"/>
      <c r="S88" s="162"/>
      <c r="T88" s="162"/>
      <c r="U88" s="162"/>
      <c r="V88" s="162"/>
      <c r="W88" s="162"/>
      <c r="X88" s="162"/>
      <c r="Y88" s="152"/>
      <c r="Z88" s="152"/>
      <c r="AA88" s="152"/>
      <c r="AB88" s="152"/>
      <c r="AC88" s="152"/>
      <c r="AD88" s="152"/>
      <c r="AE88" s="152"/>
      <c r="AF88" s="152"/>
      <c r="AG88" s="152" t="s">
        <v>233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59"/>
      <c r="B89" s="160"/>
      <c r="C89" s="257" t="s">
        <v>235</v>
      </c>
      <c r="D89" s="258"/>
      <c r="E89" s="258"/>
      <c r="F89" s="258"/>
      <c r="G89" s="258"/>
      <c r="H89" s="162"/>
      <c r="I89" s="162"/>
      <c r="J89" s="162"/>
      <c r="K89" s="162"/>
      <c r="L89" s="162"/>
      <c r="M89" s="162"/>
      <c r="N89" s="161"/>
      <c r="O89" s="161"/>
      <c r="P89" s="161"/>
      <c r="Q89" s="161"/>
      <c r="R89" s="162"/>
      <c r="S89" s="162"/>
      <c r="T89" s="162"/>
      <c r="U89" s="162"/>
      <c r="V89" s="162"/>
      <c r="W89" s="162"/>
      <c r="X89" s="162"/>
      <c r="Y89" s="152"/>
      <c r="Z89" s="152"/>
      <c r="AA89" s="152"/>
      <c r="AB89" s="152"/>
      <c r="AC89" s="152"/>
      <c r="AD89" s="152"/>
      <c r="AE89" s="152"/>
      <c r="AF89" s="152"/>
      <c r="AG89" s="152" t="s">
        <v>233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9"/>
      <c r="B90" s="160"/>
      <c r="C90" s="257" t="s">
        <v>236</v>
      </c>
      <c r="D90" s="258"/>
      <c r="E90" s="258"/>
      <c r="F90" s="258"/>
      <c r="G90" s="258"/>
      <c r="H90" s="162"/>
      <c r="I90" s="162"/>
      <c r="J90" s="162"/>
      <c r="K90" s="162"/>
      <c r="L90" s="162"/>
      <c r="M90" s="162"/>
      <c r="N90" s="161"/>
      <c r="O90" s="161"/>
      <c r="P90" s="161"/>
      <c r="Q90" s="161"/>
      <c r="R90" s="162"/>
      <c r="S90" s="162"/>
      <c r="T90" s="162"/>
      <c r="U90" s="162"/>
      <c r="V90" s="162"/>
      <c r="W90" s="162"/>
      <c r="X90" s="162"/>
      <c r="Y90" s="152"/>
      <c r="Z90" s="152"/>
      <c r="AA90" s="152"/>
      <c r="AB90" s="152"/>
      <c r="AC90" s="152"/>
      <c r="AD90" s="152"/>
      <c r="AE90" s="152"/>
      <c r="AF90" s="152"/>
      <c r="AG90" s="152" t="s">
        <v>233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83" t="str">
        <f>C90</f>
        <v>- zabetonování sloupků nebo vysekání otvorů ve zdivu pro konzoly a na zaplnění a zatření   otvorů cementovou maltou.</v>
      </c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59"/>
      <c r="B91" s="160"/>
      <c r="C91" s="193" t="s">
        <v>237</v>
      </c>
      <c r="D91" s="163"/>
      <c r="E91" s="164">
        <v>1</v>
      </c>
      <c r="F91" s="162"/>
      <c r="G91" s="162"/>
      <c r="H91" s="162"/>
      <c r="I91" s="162"/>
      <c r="J91" s="162"/>
      <c r="K91" s="162"/>
      <c r="L91" s="162"/>
      <c r="M91" s="162"/>
      <c r="N91" s="161"/>
      <c r="O91" s="161"/>
      <c r="P91" s="161"/>
      <c r="Q91" s="161"/>
      <c r="R91" s="162"/>
      <c r="S91" s="162"/>
      <c r="T91" s="162"/>
      <c r="U91" s="162"/>
      <c r="V91" s="162"/>
      <c r="W91" s="162"/>
      <c r="X91" s="162"/>
      <c r="Y91" s="152"/>
      <c r="Z91" s="152"/>
      <c r="AA91" s="152"/>
      <c r="AB91" s="152"/>
      <c r="AC91" s="152"/>
      <c r="AD91" s="152"/>
      <c r="AE91" s="152"/>
      <c r="AF91" s="152"/>
      <c r="AG91" s="152" t="s">
        <v>121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76">
        <v>29</v>
      </c>
      <c r="B92" s="177" t="s">
        <v>238</v>
      </c>
      <c r="C92" s="192" t="s">
        <v>239</v>
      </c>
      <c r="D92" s="178" t="s">
        <v>124</v>
      </c>
      <c r="E92" s="179">
        <v>21</v>
      </c>
      <c r="F92" s="180"/>
      <c r="G92" s="181">
        <f>ROUND(E92*F92,2)</f>
        <v>0</v>
      </c>
      <c r="H92" s="180"/>
      <c r="I92" s="181">
        <f>ROUND(E92*H92,2)</f>
        <v>0</v>
      </c>
      <c r="J92" s="180"/>
      <c r="K92" s="181">
        <f>ROUND(E92*J92,2)</f>
        <v>0</v>
      </c>
      <c r="L92" s="181">
        <v>21</v>
      </c>
      <c r="M92" s="181">
        <f>G92*(1+L92/100)</f>
        <v>0</v>
      </c>
      <c r="N92" s="179">
        <v>9.0000000000000006E-5</v>
      </c>
      <c r="O92" s="179">
        <f>ROUND(E92*N92,2)</f>
        <v>0</v>
      </c>
      <c r="P92" s="179">
        <v>0</v>
      </c>
      <c r="Q92" s="179">
        <f>ROUND(E92*P92,2)</f>
        <v>0</v>
      </c>
      <c r="R92" s="181" t="s">
        <v>112</v>
      </c>
      <c r="S92" s="181" t="s">
        <v>113</v>
      </c>
      <c r="T92" s="182" t="s">
        <v>113</v>
      </c>
      <c r="U92" s="162">
        <v>2.1999999999999999E-2</v>
      </c>
      <c r="V92" s="162">
        <f>ROUND(E92*U92,2)</f>
        <v>0.46</v>
      </c>
      <c r="W92" s="162"/>
      <c r="X92" s="162" t="s">
        <v>114</v>
      </c>
      <c r="Y92" s="152"/>
      <c r="Z92" s="152"/>
      <c r="AA92" s="152"/>
      <c r="AB92" s="152"/>
      <c r="AC92" s="152"/>
      <c r="AD92" s="152"/>
      <c r="AE92" s="152"/>
      <c r="AF92" s="152"/>
      <c r="AG92" s="152" t="s">
        <v>134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59"/>
      <c r="B93" s="160"/>
      <c r="C93" s="193" t="s">
        <v>240</v>
      </c>
      <c r="D93" s="163"/>
      <c r="E93" s="164">
        <v>21</v>
      </c>
      <c r="F93" s="162"/>
      <c r="G93" s="162"/>
      <c r="H93" s="162"/>
      <c r="I93" s="162"/>
      <c r="J93" s="162"/>
      <c r="K93" s="162"/>
      <c r="L93" s="162"/>
      <c r="M93" s="162"/>
      <c r="N93" s="161"/>
      <c r="O93" s="161"/>
      <c r="P93" s="161"/>
      <c r="Q93" s="161"/>
      <c r="R93" s="162"/>
      <c r="S93" s="162"/>
      <c r="T93" s="162"/>
      <c r="U93" s="162"/>
      <c r="V93" s="162"/>
      <c r="W93" s="162"/>
      <c r="X93" s="162"/>
      <c r="Y93" s="152"/>
      <c r="Z93" s="152"/>
      <c r="AA93" s="152"/>
      <c r="AB93" s="152"/>
      <c r="AC93" s="152"/>
      <c r="AD93" s="152"/>
      <c r="AE93" s="152"/>
      <c r="AF93" s="152"/>
      <c r="AG93" s="152" t="s">
        <v>121</v>
      </c>
      <c r="AH93" s="152">
        <v>0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ht="22.5" outlineLevel="1" x14ac:dyDescent="0.2">
      <c r="A94" s="176">
        <v>30</v>
      </c>
      <c r="B94" s="177" t="s">
        <v>241</v>
      </c>
      <c r="C94" s="192" t="s">
        <v>242</v>
      </c>
      <c r="D94" s="178" t="s">
        <v>111</v>
      </c>
      <c r="E94" s="179">
        <v>1</v>
      </c>
      <c r="F94" s="180"/>
      <c r="G94" s="181">
        <f>ROUND(E94*F94,2)</f>
        <v>0</v>
      </c>
      <c r="H94" s="180"/>
      <c r="I94" s="181">
        <f>ROUND(E94*H94,2)</f>
        <v>0</v>
      </c>
      <c r="J94" s="180"/>
      <c r="K94" s="181">
        <f>ROUND(E94*J94,2)</f>
        <v>0</v>
      </c>
      <c r="L94" s="181">
        <v>21</v>
      </c>
      <c r="M94" s="181">
        <f>G94*(1+L94/100)</f>
        <v>0</v>
      </c>
      <c r="N94" s="179">
        <v>7.6000000000000004E-4</v>
      </c>
      <c r="O94" s="179">
        <f>ROUND(E94*N94,2)</f>
        <v>0</v>
      </c>
      <c r="P94" s="179">
        <v>0</v>
      </c>
      <c r="Q94" s="179">
        <f>ROUND(E94*P94,2)</f>
        <v>0</v>
      </c>
      <c r="R94" s="181" t="s">
        <v>112</v>
      </c>
      <c r="S94" s="181" t="s">
        <v>113</v>
      </c>
      <c r="T94" s="182" t="s">
        <v>113</v>
      </c>
      <c r="U94" s="162">
        <v>0.31</v>
      </c>
      <c r="V94" s="162">
        <f>ROUND(E94*U94,2)</f>
        <v>0.31</v>
      </c>
      <c r="W94" s="162"/>
      <c r="X94" s="162" t="s">
        <v>114</v>
      </c>
      <c r="Y94" s="152"/>
      <c r="Z94" s="152"/>
      <c r="AA94" s="152"/>
      <c r="AB94" s="152"/>
      <c r="AC94" s="152"/>
      <c r="AD94" s="152"/>
      <c r="AE94" s="152"/>
      <c r="AF94" s="152"/>
      <c r="AG94" s="152" t="s">
        <v>134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59"/>
      <c r="B95" s="160"/>
      <c r="C95" s="193" t="s">
        <v>243</v>
      </c>
      <c r="D95" s="163"/>
      <c r="E95" s="164">
        <v>1</v>
      </c>
      <c r="F95" s="162"/>
      <c r="G95" s="162"/>
      <c r="H95" s="162"/>
      <c r="I95" s="162"/>
      <c r="J95" s="162"/>
      <c r="K95" s="162"/>
      <c r="L95" s="162"/>
      <c r="M95" s="162"/>
      <c r="N95" s="161"/>
      <c r="O95" s="161"/>
      <c r="P95" s="161"/>
      <c r="Q95" s="161"/>
      <c r="R95" s="162"/>
      <c r="S95" s="162"/>
      <c r="T95" s="162"/>
      <c r="U95" s="162"/>
      <c r="V95" s="162"/>
      <c r="W95" s="162"/>
      <c r="X95" s="162"/>
      <c r="Y95" s="152"/>
      <c r="Z95" s="152"/>
      <c r="AA95" s="152"/>
      <c r="AB95" s="152"/>
      <c r="AC95" s="152"/>
      <c r="AD95" s="152"/>
      <c r="AE95" s="152"/>
      <c r="AF95" s="152"/>
      <c r="AG95" s="152" t="s">
        <v>121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ht="22.5" outlineLevel="1" x14ac:dyDescent="0.2">
      <c r="A96" s="176">
        <v>31</v>
      </c>
      <c r="B96" s="177" t="s">
        <v>244</v>
      </c>
      <c r="C96" s="192" t="s">
        <v>245</v>
      </c>
      <c r="D96" s="178" t="s">
        <v>124</v>
      </c>
      <c r="E96" s="179">
        <v>26.35</v>
      </c>
      <c r="F96" s="180"/>
      <c r="G96" s="181">
        <f>ROUND(E96*F96,2)</f>
        <v>0</v>
      </c>
      <c r="H96" s="180"/>
      <c r="I96" s="181">
        <f>ROUND(E96*H96,2)</f>
        <v>0</v>
      </c>
      <c r="J96" s="180"/>
      <c r="K96" s="181">
        <f>ROUND(E96*J96,2)</f>
        <v>0</v>
      </c>
      <c r="L96" s="181">
        <v>21</v>
      </c>
      <c r="M96" s="181">
        <f>G96*(1+L96/100)</f>
        <v>0</v>
      </c>
      <c r="N96" s="179">
        <v>0.188</v>
      </c>
      <c r="O96" s="179">
        <f>ROUND(E96*N96,2)</f>
        <v>4.95</v>
      </c>
      <c r="P96" s="179">
        <v>0</v>
      </c>
      <c r="Q96" s="179">
        <f>ROUND(E96*P96,2)</f>
        <v>0</v>
      </c>
      <c r="R96" s="181" t="s">
        <v>112</v>
      </c>
      <c r="S96" s="181" t="s">
        <v>113</v>
      </c>
      <c r="T96" s="182" t="s">
        <v>113</v>
      </c>
      <c r="U96" s="162">
        <v>0.27</v>
      </c>
      <c r="V96" s="162">
        <f>ROUND(E96*U96,2)</f>
        <v>7.11</v>
      </c>
      <c r="W96" s="162"/>
      <c r="X96" s="162" t="s">
        <v>114</v>
      </c>
      <c r="Y96" s="152"/>
      <c r="Z96" s="152"/>
      <c r="AA96" s="152"/>
      <c r="AB96" s="152"/>
      <c r="AC96" s="152"/>
      <c r="AD96" s="152"/>
      <c r="AE96" s="152"/>
      <c r="AF96" s="152"/>
      <c r="AG96" s="152" t="s">
        <v>134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59"/>
      <c r="B97" s="160"/>
      <c r="C97" s="259" t="s">
        <v>246</v>
      </c>
      <c r="D97" s="260"/>
      <c r="E97" s="260"/>
      <c r="F97" s="260"/>
      <c r="G97" s="260"/>
      <c r="H97" s="162"/>
      <c r="I97" s="162"/>
      <c r="J97" s="162"/>
      <c r="K97" s="162"/>
      <c r="L97" s="162"/>
      <c r="M97" s="162"/>
      <c r="N97" s="161"/>
      <c r="O97" s="161"/>
      <c r="P97" s="161"/>
      <c r="Q97" s="161"/>
      <c r="R97" s="162"/>
      <c r="S97" s="162"/>
      <c r="T97" s="162"/>
      <c r="U97" s="162"/>
      <c r="V97" s="162"/>
      <c r="W97" s="162"/>
      <c r="X97" s="162"/>
      <c r="Y97" s="152"/>
      <c r="Z97" s="152"/>
      <c r="AA97" s="152"/>
      <c r="AB97" s="152"/>
      <c r="AC97" s="152"/>
      <c r="AD97" s="152"/>
      <c r="AE97" s="152"/>
      <c r="AF97" s="152"/>
      <c r="AG97" s="152" t="s">
        <v>117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193" t="s">
        <v>247</v>
      </c>
      <c r="D98" s="163"/>
      <c r="E98" s="164">
        <v>25.35</v>
      </c>
      <c r="F98" s="162"/>
      <c r="G98" s="162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52"/>
      <c r="Z98" s="152"/>
      <c r="AA98" s="152"/>
      <c r="AB98" s="152"/>
      <c r="AC98" s="152"/>
      <c r="AD98" s="152"/>
      <c r="AE98" s="152"/>
      <c r="AF98" s="152"/>
      <c r="AG98" s="152" t="s">
        <v>121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59"/>
      <c r="B99" s="160"/>
      <c r="C99" s="193" t="s">
        <v>248</v>
      </c>
      <c r="D99" s="163"/>
      <c r="E99" s="164">
        <v>1</v>
      </c>
      <c r="F99" s="162"/>
      <c r="G99" s="162"/>
      <c r="H99" s="162"/>
      <c r="I99" s="162"/>
      <c r="J99" s="162"/>
      <c r="K99" s="162"/>
      <c r="L99" s="162"/>
      <c r="M99" s="162"/>
      <c r="N99" s="161"/>
      <c r="O99" s="161"/>
      <c r="P99" s="161"/>
      <c r="Q99" s="161"/>
      <c r="R99" s="162"/>
      <c r="S99" s="162"/>
      <c r="T99" s="162"/>
      <c r="U99" s="162"/>
      <c r="V99" s="162"/>
      <c r="W99" s="162"/>
      <c r="X99" s="162"/>
      <c r="Y99" s="152"/>
      <c r="Z99" s="152"/>
      <c r="AA99" s="152"/>
      <c r="AB99" s="152"/>
      <c r="AC99" s="152"/>
      <c r="AD99" s="152"/>
      <c r="AE99" s="152"/>
      <c r="AF99" s="152"/>
      <c r="AG99" s="152" t="s">
        <v>121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76">
        <v>32</v>
      </c>
      <c r="B100" s="177" t="s">
        <v>249</v>
      </c>
      <c r="C100" s="192" t="s">
        <v>250</v>
      </c>
      <c r="D100" s="178" t="s">
        <v>128</v>
      </c>
      <c r="E100" s="179">
        <v>1.1067</v>
      </c>
      <c r="F100" s="180"/>
      <c r="G100" s="181">
        <f>ROUND(E100*F100,2)</f>
        <v>0</v>
      </c>
      <c r="H100" s="180"/>
      <c r="I100" s="181">
        <f>ROUND(E100*H100,2)</f>
        <v>0</v>
      </c>
      <c r="J100" s="180"/>
      <c r="K100" s="181">
        <f>ROUND(E100*J100,2)</f>
        <v>0</v>
      </c>
      <c r="L100" s="181">
        <v>21</v>
      </c>
      <c r="M100" s="181">
        <f>G100*(1+L100/100)</f>
        <v>0</v>
      </c>
      <c r="N100" s="179">
        <v>2.5249999999999999</v>
      </c>
      <c r="O100" s="179">
        <f>ROUND(E100*N100,2)</f>
        <v>2.79</v>
      </c>
      <c r="P100" s="179">
        <v>0</v>
      </c>
      <c r="Q100" s="179">
        <f>ROUND(E100*P100,2)</f>
        <v>0</v>
      </c>
      <c r="R100" s="181"/>
      <c r="S100" s="181" t="s">
        <v>176</v>
      </c>
      <c r="T100" s="182" t="s">
        <v>177</v>
      </c>
      <c r="U100" s="162">
        <v>0</v>
      </c>
      <c r="V100" s="162">
        <f>ROUND(E100*U100,2)</f>
        <v>0</v>
      </c>
      <c r="W100" s="162"/>
      <c r="X100" s="162" t="s">
        <v>114</v>
      </c>
      <c r="Y100" s="152"/>
      <c r="Z100" s="152"/>
      <c r="AA100" s="152"/>
      <c r="AB100" s="152"/>
      <c r="AC100" s="152"/>
      <c r="AD100" s="152"/>
      <c r="AE100" s="152"/>
      <c r="AF100" s="152"/>
      <c r="AG100" s="152" t="s">
        <v>134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59"/>
      <c r="B101" s="160"/>
      <c r="C101" s="193" t="s">
        <v>251</v>
      </c>
      <c r="D101" s="163"/>
      <c r="E101" s="164">
        <v>1.1067</v>
      </c>
      <c r="F101" s="162"/>
      <c r="G101" s="162"/>
      <c r="H101" s="162"/>
      <c r="I101" s="162"/>
      <c r="J101" s="162"/>
      <c r="K101" s="162"/>
      <c r="L101" s="162"/>
      <c r="M101" s="162"/>
      <c r="N101" s="161"/>
      <c r="O101" s="161"/>
      <c r="P101" s="161"/>
      <c r="Q101" s="161"/>
      <c r="R101" s="162"/>
      <c r="S101" s="162"/>
      <c r="T101" s="162"/>
      <c r="U101" s="162"/>
      <c r="V101" s="162"/>
      <c r="W101" s="162"/>
      <c r="X101" s="16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121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ht="22.5" outlineLevel="1" x14ac:dyDescent="0.2">
      <c r="A102" s="176">
        <v>33</v>
      </c>
      <c r="B102" s="177" t="s">
        <v>252</v>
      </c>
      <c r="C102" s="192" t="s">
        <v>253</v>
      </c>
      <c r="D102" s="178" t="s">
        <v>231</v>
      </c>
      <c r="E102" s="179">
        <v>2</v>
      </c>
      <c r="F102" s="180"/>
      <c r="G102" s="181">
        <f>ROUND(E102*F102,2)</f>
        <v>0</v>
      </c>
      <c r="H102" s="180"/>
      <c r="I102" s="181">
        <f>ROUND(E102*H102,2)</f>
        <v>0</v>
      </c>
      <c r="J102" s="180"/>
      <c r="K102" s="181">
        <f>ROUND(E102*J102,2)</f>
        <v>0</v>
      </c>
      <c r="L102" s="181">
        <v>21</v>
      </c>
      <c r="M102" s="181">
        <f>G102*(1+L102/100)</f>
        <v>0</v>
      </c>
      <c r="N102" s="179">
        <v>6.0000000000000001E-3</v>
      </c>
      <c r="O102" s="179">
        <f>ROUND(E102*N102,2)</f>
        <v>0.01</v>
      </c>
      <c r="P102" s="179">
        <v>0</v>
      </c>
      <c r="Q102" s="179">
        <f>ROUND(E102*P102,2)</f>
        <v>0</v>
      </c>
      <c r="R102" s="181" t="s">
        <v>192</v>
      </c>
      <c r="S102" s="181" t="s">
        <v>113</v>
      </c>
      <c r="T102" s="182" t="s">
        <v>113</v>
      </c>
      <c r="U102" s="162">
        <v>0</v>
      </c>
      <c r="V102" s="162">
        <f>ROUND(E102*U102,2)</f>
        <v>0</v>
      </c>
      <c r="W102" s="162"/>
      <c r="X102" s="162" t="s">
        <v>178</v>
      </c>
      <c r="Y102" s="152"/>
      <c r="Z102" s="152"/>
      <c r="AA102" s="152"/>
      <c r="AB102" s="152"/>
      <c r="AC102" s="152"/>
      <c r="AD102" s="152"/>
      <c r="AE102" s="152"/>
      <c r="AF102" s="152"/>
      <c r="AG102" s="152" t="s">
        <v>254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59"/>
      <c r="B103" s="160"/>
      <c r="C103" s="193" t="s">
        <v>255</v>
      </c>
      <c r="D103" s="163"/>
      <c r="E103" s="164">
        <v>2</v>
      </c>
      <c r="F103" s="162"/>
      <c r="G103" s="162"/>
      <c r="H103" s="162"/>
      <c r="I103" s="162"/>
      <c r="J103" s="162"/>
      <c r="K103" s="162"/>
      <c r="L103" s="162"/>
      <c r="M103" s="162"/>
      <c r="N103" s="161"/>
      <c r="O103" s="161"/>
      <c r="P103" s="161"/>
      <c r="Q103" s="161"/>
      <c r="R103" s="162"/>
      <c r="S103" s="162"/>
      <c r="T103" s="162"/>
      <c r="U103" s="162"/>
      <c r="V103" s="162"/>
      <c r="W103" s="162"/>
      <c r="X103" s="16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121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76">
        <v>34</v>
      </c>
      <c r="B104" s="177" t="s">
        <v>256</v>
      </c>
      <c r="C104" s="192" t="s">
        <v>257</v>
      </c>
      <c r="D104" s="178" t="s">
        <v>231</v>
      </c>
      <c r="E104" s="179">
        <v>25.6035</v>
      </c>
      <c r="F104" s="180"/>
      <c r="G104" s="181">
        <f>ROUND(E104*F104,2)</f>
        <v>0</v>
      </c>
      <c r="H104" s="180"/>
      <c r="I104" s="181">
        <f>ROUND(E104*H104,2)</f>
        <v>0</v>
      </c>
      <c r="J104" s="180"/>
      <c r="K104" s="181">
        <f>ROUND(E104*J104,2)</f>
        <v>0</v>
      </c>
      <c r="L104" s="181">
        <v>21</v>
      </c>
      <c r="M104" s="181">
        <f>G104*(1+L104/100)</f>
        <v>0</v>
      </c>
      <c r="N104" s="179">
        <v>8.1000000000000003E-2</v>
      </c>
      <c r="O104" s="179">
        <f>ROUND(E104*N104,2)</f>
        <v>2.0699999999999998</v>
      </c>
      <c r="P104" s="179">
        <v>0</v>
      </c>
      <c r="Q104" s="179">
        <f>ROUND(E104*P104,2)</f>
        <v>0</v>
      </c>
      <c r="R104" s="181" t="s">
        <v>192</v>
      </c>
      <c r="S104" s="181" t="s">
        <v>113</v>
      </c>
      <c r="T104" s="182" t="s">
        <v>258</v>
      </c>
      <c r="U104" s="162">
        <v>0</v>
      </c>
      <c r="V104" s="162">
        <f>ROUND(E104*U104,2)</f>
        <v>0</v>
      </c>
      <c r="W104" s="162"/>
      <c r="X104" s="162" t="s">
        <v>178</v>
      </c>
      <c r="Y104" s="152"/>
      <c r="Z104" s="152"/>
      <c r="AA104" s="152"/>
      <c r="AB104" s="152"/>
      <c r="AC104" s="152"/>
      <c r="AD104" s="152"/>
      <c r="AE104" s="152"/>
      <c r="AF104" s="152"/>
      <c r="AG104" s="152" t="s">
        <v>254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59"/>
      <c r="B105" s="160"/>
      <c r="C105" s="193" t="s">
        <v>259</v>
      </c>
      <c r="D105" s="163"/>
      <c r="E105" s="164">
        <v>25.6035</v>
      </c>
      <c r="F105" s="162"/>
      <c r="G105" s="162"/>
      <c r="H105" s="162"/>
      <c r="I105" s="162"/>
      <c r="J105" s="162"/>
      <c r="K105" s="162"/>
      <c r="L105" s="162"/>
      <c r="M105" s="162"/>
      <c r="N105" s="161"/>
      <c r="O105" s="161"/>
      <c r="P105" s="161"/>
      <c r="Q105" s="161"/>
      <c r="R105" s="162"/>
      <c r="S105" s="162"/>
      <c r="T105" s="162"/>
      <c r="U105" s="162"/>
      <c r="V105" s="162"/>
      <c r="W105" s="162"/>
      <c r="X105" s="16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121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76">
        <v>35</v>
      </c>
      <c r="B106" s="177" t="s">
        <v>260</v>
      </c>
      <c r="C106" s="192" t="s">
        <v>261</v>
      </c>
      <c r="D106" s="178" t="s">
        <v>231</v>
      </c>
      <c r="E106" s="179">
        <v>1.01</v>
      </c>
      <c r="F106" s="180"/>
      <c r="G106" s="181">
        <f>ROUND(E106*F106,2)</f>
        <v>0</v>
      </c>
      <c r="H106" s="180"/>
      <c r="I106" s="181">
        <f>ROUND(E106*H106,2)</f>
        <v>0</v>
      </c>
      <c r="J106" s="180"/>
      <c r="K106" s="181">
        <f>ROUND(E106*J106,2)</f>
        <v>0</v>
      </c>
      <c r="L106" s="181">
        <v>21</v>
      </c>
      <c r="M106" s="181">
        <f>G106*(1+L106/100)</f>
        <v>0</v>
      </c>
      <c r="N106" s="179">
        <v>0</v>
      </c>
      <c r="O106" s="179">
        <f>ROUND(E106*N106,2)</f>
        <v>0</v>
      </c>
      <c r="P106" s="179">
        <v>0</v>
      </c>
      <c r="Q106" s="179">
        <f>ROUND(E106*P106,2)</f>
        <v>0</v>
      </c>
      <c r="R106" s="181"/>
      <c r="S106" s="181" t="s">
        <v>176</v>
      </c>
      <c r="T106" s="182" t="s">
        <v>177</v>
      </c>
      <c r="U106" s="162">
        <v>0</v>
      </c>
      <c r="V106" s="162">
        <f>ROUND(E106*U106,2)</f>
        <v>0</v>
      </c>
      <c r="W106" s="162"/>
      <c r="X106" s="162" t="s">
        <v>178</v>
      </c>
      <c r="Y106" s="152"/>
      <c r="Z106" s="152"/>
      <c r="AA106" s="152"/>
      <c r="AB106" s="152"/>
      <c r="AC106" s="152"/>
      <c r="AD106" s="152"/>
      <c r="AE106" s="152"/>
      <c r="AF106" s="152"/>
      <c r="AG106" s="152" t="s">
        <v>254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59"/>
      <c r="B107" s="160"/>
      <c r="C107" s="193" t="s">
        <v>262</v>
      </c>
      <c r="D107" s="163"/>
      <c r="E107" s="164">
        <v>1.01</v>
      </c>
      <c r="F107" s="162"/>
      <c r="G107" s="162"/>
      <c r="H107" s="162"/>
      <c r="I107" s="162"/>
      <c r="J107" s="162"/>
      <c r="K107" s="162"/>
      <c r="L107" s="162"/>
      <c r="M107" s="162"/>
      <c r="N107" s="161"/>
      <c r="O107" s="161"/>
      <c r="P107" s="161"/>
      <c r="Q107" s="161"/>
      <c r="R107" s="162"/>
      <c r="S107" s="162"/>
      <c r="T107" s="162"/>
      <c r="U107" s="162"/>
      <c r="V107" s="162"/>
      <c r="W107" s="162"/>
      <c r="X107" s="16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121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x14ac:dyDescent="0.2">
      <c r="A108" s="169" t="s">
        <v>107</v>
      </c>
      <c r="B108" s="170" t="s">
        <v>70</v>
      </c>
      <c r="C108" s="191" t="s">
        <v>71</v>
      </c>
      <c r="D108" s="171"/>
      <c r="E108" s="172"/>
      <c r="F108" s="173"/>
      <c r="G108" s="173">
        <f>SUMIF(AG109:AG111,"&lt;&gt;NOR",G109:G111)</f>
        <v>0</v>
      </c>
      <c r="H108" s="173"/>
      <c r="I108" s="173">
        <f>SUM(I109:I111)</f>
        <v>0</v>
      </c>
      <c r="J108" s="173"/>
      <c r="K108" s="173">
        <f>SUM(K109:K111)</f>
        <v>0</v>
      </c>
      <c r="L108" s="173"/>
      <c r="M108" s="173">
        <f>SUM(M109:M111)</f>
        <v>0</v>
      </c>
      <c r="N108" s="172"/>
      <c r="O108" s="172">
        <f>SUM(O109:O111)</f>
        <v>0</v>
      </c>
      <c r="P108" s="172"/>
      <c r="Q108" s="172">
        <f>SUM(Q109:Q111)</f>
        <v>0</v>
      </c>
      <c r="R108" s="173"/>
      <c r="S108" s="173"/>
      <c r="T108" s="174"/>
      <c r="U108" s="168"/>
      <c r="V108" s="168">
        <f>SUM(V109:V111)</f>
        <v>3.72</v>
      </c>
      <c r="W108" s="168"/>
      <c r="X108" s="168"/>
      <c r="AG108" t="s">
        <v>108</v>
      </c>
    </row>
    <row r="109" spans="1:60" ht="22.5" outlineLevel="1" x14ac:dyDescent="0.2">
      <c r="A109" s="176">
        <v>36</v>
      </c>
      <c r="B109" s="177" t="s">
        <v>263</v>
      </c>
      <c r="C109" s="192" t="s">
        <v>264</v>
      </c>
      <c r="D109" s="178" t="s">
        <v>111</v>
      </c>
      <c r="E109" s="179">
        <v>31</v>
      </c>
      <c r="F109" s="180"/>
      <c r="G109" s="181">
        <f>ROUND(E109*F109,2)</f>
        <v>0</v>
      </c>
      <c r="H109" s="180"/>
      <c r="I109" s="181">
        <f>ROUND(E109*H109,2)</f>
        <v>0</v>
      </c>
      <c r="J109" s="180"/>
      <c r="K109" s="181">
        <f>ROUND(E109*J109,2)</f>
        <v>0</v>
      </c>
      <c r="L109" s="181">
        <v>21</v>
      </c>
      <c r="M109" s="181">
        <f>G109*(1+L109/100)</f>
        <v>0</v>
      </c>
      <c r="N109" s="179">
        <v>0</v>
      </c>
      <c r="O109" s="179">
        <f>ROUND(E109*N109,2)</f>
        <v>0</v>
      </c>
      <c r="P109" s="179">
        <v>0</v>
      </c>
      <c r="Q109" s="179">
        <f>ROUND(E109*P109,2)</f>
        <v>0</v>
      </c>
      <c r="R109" s="181" t="s">
        <v>112</v>
      </c>
      <c r="S109" s="181" t="s">
        <v>113</v>
      </c>
      <c r="T109" s="182" t="s">
        <v>113</v>
      </c>
      <c r="U109" s="162">
        <v>0.12</v>
      </c>
      <c r="V109" s="162">
        <f>ROUND(E109*U109,2)</f>
        <v>3.72</v>
      </c>
      <c r="W109" s="162"/>
      <c r="X109" s="162" t="s">
        <v>114</v>
      </c>
      <c r="Y109" s="152"/>
      <c r="Z109" s="152"/>
      <c r="AA109" s="152"/>
      <c r="AB109" s="152"/>
      <c r="AC109" s="152"/>
      <c r="AD109" s="152"/>
      <c r="AE109" s="152"/>
      <c r="AF109" s="152"/>
      <c r="AG109" s="152" t="s">
        <v>115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ht="22.5" outlineLevel="1" x14ac:dyDescent="0.2">
      <c r="A110" s="159"/>
      <c r="B110" s="160"/>
      <c r="C110" s="259" t="s">
        <v>265</v>
      </c>
      <c r="D110" s="260"/>
      <c r="E110" s="260"/>
      <c r="F110" s="260"/>
      <c r="G110" s="260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117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83" t="str">
        <f>C110</f>
        <v>krajníků, desek nebo panelů od spojovacího materiálu s odklizením a uložením očištěných hmot a spojovacího materiálu na skládku na vzdálenost do 10 m</v>
      </c>
      <c r="BB110" s="152"/>
      <c r="BC110" s="152"/>
      <c r="BD110" s="152"/>
      <c r="BE110" s="152"/>
      <c r="BF110" s="152"/>
      <c r="BG110" s="152"/>
      <c r="BH110" s="152"/>
    </row>
    <row r="111" spans="1:60" ht="22.5" outlineLevel="1" x14ac:dyDescent="0.2">
      <c r="A111" s="159"/>
      <c r="B111" s="160"/>
      <c r="C111" s="193" t="s">
        <v>266</v>
      </c>
      <c r="D111" s="163"/>
      <c r="E111" s="164">
        <v>31</v>
      </c>
      <c r="F111" s="162"/>
      <c r="G111" s="162"/>
      <c r="H111" s="162"/>
      <c r="I111" s="162"/>
      <c r="J111" s="162"/>
      <c r="K111" s="162"/>
      <c r="L111" s="162"/>
      <c r="M111" s="162"/>
      <c r="N111" s="161"/>
      <c r="O111" s="161"/>
      <c r="P111" s="161"/>
      <c r="Q111" s="161"/>
      <c r="R111" s="162"/>
      <c r="S111" s="162"/>
      <c r="T111" s="162"/>
      <c r="U111" s="162"/>
      <c r="V111" s="162"/>
      <c r="W111" s="162"/>
      <c r="X111" s="16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121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x14ac:dyDescent="0.2">
      <c r="A112" s="169" t="s">
        <v>107</v>
      </c>
      <c r="B112" s="170" t="s">
        <v>72</v>
      </c>
      <c r="C112" s="191" t="s">
        <v>73</v>
      </c>
      <c r="D112" s="171"/>
      <c r="E112" s="172"/>
      <c r="F112" s="173"/>
      <c r="G112" s="173">
        <f>SUMIF(AG113:AG114,"&lt;&gt;NOR",G113:G114)</f>
        <v>0</v>
      </c>
      <c r="H112" s="173"/>
      <c r="I112" s="173">
        <f>SUM(I113:I114)</f>
        <v>0</v>
      </c>
      <c r="J112" s="173"/>
      <c r="K112" s="173">
        <f>SUM(K113:K114)</f>
        <v>0</v>
      </c>
      <c r="L112" s="173"/>
      <c r="M112" s="173">
        <f>SUM(M113:M114)</f>
        <v>0</v>
      </c>
      <c r="N112" s="172"/>
      <c r="O112" s="172">
        <f>SUM(O113:O114)</f>
        <v>0</v>
      </c>
      <c r="P112" s="172"/>
      <c r="Q112" s="172">
        <f>SUM(Q113:Q114)</f>
        <v>0</v>
      </c>
      <c r="R112" s="173"/>
      <c r="S112" s="173"/>
      <c r="T112" s="174"/>
      <c r="U112" s="168"/>
      <c r="V112" s="168">
        <f>SUM(V113:V114)</f>
        <v>35.32</v>
      </c>
      <c r="W112" s="168"/>
      <c r="X112" s="168"/>
      <c r="AG112" t="s">
        <v>108</v>
      </c>
    </row>
    <row r="113" spans="1:60" outlineLevel="1" x14ac:dyDescent="0.2">
      <c r="A113" s="176">
        <v>37</v>
      </c>
      <c r="B113" s="177" t="s">
        <v>267</v>
      </c>
      <c r="C113" s="192" t="s">
        <v>268</v>
      </c>
      <c r="D113" s="178" t="s">
        <v>175</v>
      </c>
      <c r="E113" s="179">
        <v>90.571759999999998</v>
      </c>
      <c r="F113" s="180"/>
      <c r="G113" s="181">
        <f>ROUND(E113*F113,2)</f>
        <v>0</v>
      </c>
      <c r="H113" s="180"/>
      <c r="I113" s="181">
        <f>ROUND(E113*H113,2)</f>
        <v>0</v>
      </c>
      <c r="J113" s="180"/>
      <c r="K113" s="181">
        <f>ROUND(E113*J113,2)</f>
        <v>0</v>
      </c>
      <c r="L113" s="181">
        <v>21</v>
      </c>
      <c r="M113" s="181">
        <f>G113*(1+L113/100)</f>
        <v>0</v>
      </c>
      <c r="N113" s="179">
        <v>0</v>
      </c>
      <c r="O113" s="179">
        <f>ROUND(E113*N113,2)</f>
        <v>0</v>
      </c>
      <c r="P113" s="179">
        <v>0</v>
      </c>
      <c r="Q113" s="179">
        <f>ROUND(E113*P113,2)</f>
        <v>0</v>
      </c>
      <c r="R113" s="181" t="s">
        <v>112</v>
      </c>
      <c r="S113" s="181" t="s">
        <v>113</v>
      </c>
      <c r="T113" s="182" t="s">
        <v>113</v>
      </c>
      <c r="U113" s="162">
        <v>0.39</v>
      </c>
      <c r="V113" s="162">
        <f>ROUND(E113*U113,2)</f>
        <v>35.32</v>
      </c>
      <c r="W113" s="162"/>
      <c r="X113" s="162" t="s">
        <v>269</v>
      </c>
      <c r="Y113" s="152"/>
      <c r="Z113" s="152"/>
      <c r="AA113" s="152"/>
      <c r="AB113" s="152"/>
      <c r="AC113" s="152"/>
      <c r="AD113" s="152"/>
      <c r="AE113" s="152"/>
      <c r="AF113" s="152"/>
      <c r="AG113" s="152" t="s">
        <v>270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59"/>
      <c r="B114" s="160"/>
      <c r="C114" s="259" t="s">
        <v>271</v>
      </c>
      <c r="D114" s="260"/>
      <c r="E114" s="260"/>
      <c r="F114" s="260"/>
      <c r="G114" s="260"/>
      <c r="H114" s="162"/>
      <c r="I114" s="162"/>
      <c r="J114" s="162"/>
      <c r="K114" s="162"/>
      <c r="L114" s="162"/>
      <c r="M114" s="162"/>
      <c r="N114" s="161"/>
      <c r="O114" s="161"/>
      <c r="P114" s="161"/>
      <c r="Q114" s="161"/>
      <c r="R114" s="162"/>
      <c r="S114" s="162"/>
      <c r="T114" s="162"/>
      <c r="U114" s="162"/>
      <c r="V114" s="162"/>
      <c r="W114" s="162"/>
      <c r="X114" s="16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117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x14ac:dyDescent="0.2">
      <c r="A115" s="169" t="s">
        <v>107</v>
      </c>
      <c r="B115" s="170" t="s">
        <v>74</v>
      </c>
      <c r="C115" s="191" t="s">
        <v>28</v>
      </c>
      <c r="D115" s="171"/>
      <c r="E115" s="172"/>
      <c r="F115" s="173"/>
      <c r="G115" s="173">
        <f>SUMIF(AG116:AG119,"&lt;&gt;NOR",G116:G119)</f>
        <v>0</v>
      </c>
      <c r="H115" s="173"/>
      <c r="I115" s="173">
        <f>SUM(I116:I119)</f>
        <v>0</v>
      </c>
      <c r="J115" s="173"/>
      <c r="K115" s="173">
        <f>SUM(K116:K119)</f>
        <v>0</v>
      </c>
      <c r="L115" s="173"/>
      <c r="M115" s="173">
        <f>SUM(M116:M119)</f>
        <v>0</v>
      </c>
      <c r="N115" s="172"/>
      <c r="O115" s="172">
        <f>SUM(O116:O119)</f>
        <v>0</v>
      </c>
      <c r="P115" s="172"/>
      <c r="Q115" s="172">
        <f>SUM(Q116:Q119)</f>
        <v>0</v>
      </c>
      <c r="R115" s="173"/>
      <c r="S115" s="173"/>
      <c r="T115" s="174"/>
      <c r="U115" s="168"/>
      <c r="V115" s="168">
        <f>SUM(V116:V119)</f>
        <v>0</v>
      </c>
      <c r="W115" s="168"/>
      <c r="X115" s="168"/>
      <c r="AG115" t="s">
        <v>108</v>
      </c>
    </row>
    <row r="116" spans="1:60" outlineLevel="1" x14ac:dyDescent="0.2">
      <c r="A116" s="176">
        <v>38</v>
      </c>
      <c r="B116" s="177" t="s">
        <v>272</v>
      </c>
      <c r="C116" s="192" t="s">
        <v>273</v>
      </c>
      <c r="D116" s="178" t="s">
        <v>274</v>
      </c>
      <c r="E116" s="179">
        <v>1</v>
      </c>
      <c r="F116" s="180"/>
      <c r="G116" s="181">
        <f>ROUND(E116*F116,2)</f>
        <v>0</v>
      </c>
      <c r="H116" s="180"/>
      <c r="I116" s="181">
        <f>ROUND(E116*H116,2)</f>
        <v>0</v>
      </c>
      <c r="J116" s="180"/>
      <c r="K116" s="181">
        <f>ROUND(E116*J116,2)</f>
        <v>0</v>
      </c>
      <c r="L116" s="181">
        <v>21</v>
      </c>
      <c r="M116" s="181">
        <f>G116*(1+L116/100)</f>
        <v>0</v>
      </c>
      <c r="N116" s="179">
        <v>0</v>
      </c>
      <c r="O116" s="179">
        <f>ROUND(E116*N116,2)</f>
        <v>0</v>
      </c>
      <c r="P116" s="179">
        <v>0</v>
      </c>
      <c r="Q116" s="179">
        <f>ROUND(E116*P116,2)</f>
        <v>0</v>
      </c>
      <c r="R116" s="181"/>
      <c r="S116" s="181" t="s">
        <v>113</v>
      </c>
      <c r="T116" s="182" t="s">
        <v>177</v>
      </c>
      <c r="U116" s="162">
        <v>0</v>
      </c>
      <c r="V116" s="162">
        <f>ROUND(E116*U116,2)</f>
        <v>0</v>
      </c>
      <c r="W116" s="162"/>
      <c r="X116" s="162" t="s">
        <v>275</v>
      </c>
      <c r="Y116" s="152"/>
      <c r="Z116" s="152"/>
      <c r="AA116" s="152"/>
      <c r="AB116" s="152"/>
      <c r="AC116" s="152"/>
      <c r="AD116" s="152"/>
      <c r="AE116" s="152"/>
      <c r="AF116" s="152"/>
      <c r="AG116" s="152" t="s">
        <v>276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ht="33.75" outlineLevel="1" x14ac:dyDescent="0.2">
      <c r="A117" s="159"/>
      <c r="B117" s="160"/>
      <c r="C117" s="255" t="s">
        <v>277</v>
      </c>
      <c r="D117" s="256"/>
      <c r="E117" s="256"/>
      <c r="F117" s="256"/>
      <c r="G117" s="256"/>
      <c r="H117" s="162"/>
      <c r="I117" s="162"/>
      <c r="J117" s="162"/>
      <c r="K117" s="162"/>
      <c r="L117" s="162"/>
      <c r="M117" s="162"/>
      <c r="N117" s="161"/>
      <c r="O117" s="161"/>
      <c r="P117" s="161"/>
      <c r="Q117" s="161"/>
      <c r="R117" s="162"/>
      <c r="S117" s="162"/>
      <c r="T117" s="162"/>
      <c r="U117" s="162"/>
      <c r="V117" s="162"/>
      <c r="W117" s="162"/>
      <c r="X117" s="16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233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83" t="str">
        <f>C117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76">
        <v>39</v>
      </c>
      <c r="B118" s="177" t="s">
        <v>278</v>
      </c>
      <c r="C118" s="192" t="s">
        <v>279</v>
      </c>
      <c r="D118" s="178" t="s">
        <v>274</v>
      </c>
      <c r="E118" s="179">
        <v>1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21</v>
      </c>
      <c r="M118" s="181">
        <f>G118*(1+L118/100)</f>
        <v>0</v>
      </c>
      <c r="N118" s="179">
        <v>0</v>
      </c>
      <c r="O118" s="179">
        <f>ROUND(E118*N118,2)</f>
        <v>0</v>
      </c>
      <c r="P118" s="179">
        <v>0</v>
      </c>
      <c r="Q118" s="179">
        <f>ROUND(E118*P118,2)</f>
        <v>0</v>
      </c>
      <c r="R118" s="181"/>
      <c r="S118" s="181" t="s">
        <v>113</v>
      </c>
      <c r="T118" s="182" t="s">
        <v>177</v>
      </c>
      <c r="U118" s="162">
        <v>0</v>
      </c>
      <c r="V118" s="162">
        <f>ROUND(E118*U118,2)</f>
        <v>0</v>
      </c>
      <c r="W118" s="162"/>
      <c r="X118" s="162" t="s">
        <v>275</v>
      </c>
      <c r="Y118" s="152"/>
      <c r="Z118" s="152"/>
      <c r="AA118" s="152"/>
      <c r="AB118" s="152"/>
      <c r="AC118" s="152"/>
      <c r="AD118" s="152"/>
      <c r="AE118" s="152"/>
      <c r="AF118" s="152"/>
      <c r="AG118" s="152" t="s">
        <v>276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ht="22.5" outlineLevel="1" x14ac:dyDescent="0.2">
      <c r="A119" s="159"/>
      <c r="B119" s="160"/>
      <c r="C119" s="255" t="s">
        <v>280</v>
      </c>
      <c r="D119" s="256"/>
      <c r="E119" s="256"/>
      <c r="F119" s="256"/>
      <c r="G119" s="256"/>
      <c r="H119" s="162"/>
      <c r="I119" s="162"/>
      <c r="J119" s="162"/>
      <c r="K119" s="162"/>
      <c r="L119" s="162"/>
      <c r="M119" s="162"/>
      <c r="N119" s="161"/>
      <c r="O119" s="161"/>
      <c r="P119" s="161"/>
      <c r="Q119" s="161"/>
      <c r="R119" s="162"/>
      <c r="S119" s="162"/>
      <c r="T119" s="162"/>
      <c r="U119" s="162"/>
      <c r="V119" s="162"/>
      <c r="W119" s="162"/>
      <c r="X119" s="162"/>
      <c r="Y119" s="152"/>
      <c r="Z119" s="152"/>
      <c r="AA119" s="152"/>
      <c r="AB119" s="152"/>
      <c r="AC119" s="152"/>
      <c r="AD119" s="152"/>
      <c r="AE119" s="152"/>
      <c r="AF119" s="152"/>
      <c r="AG119" s="152" t="s">
        <v>233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83" t="str">
        <f>C119</f>
        <v>Náklady na vyhotovení dokumentace skutečného provedení stavby a její předání objednateli v požadované formě a požadovaném počtu včetně nákladů na  autorský dozor.</v>
      </c>
      <c r="BB119" s="152"/>
      <c r="BC119" s="152"/>
      <c r="BD119" s="152"/>
      <c r="BE119" s="152"/>
      <c r="BF119" s="152"/>
      <c r="BG119" s="152"/>
      <c r="BH119" s="152"/>
    </row>
    <row r="120" spans="1:60" x14ac:dyDescent="0.2">
      <c r="A120" s="169" t="s">
        <v>107</v>
      </c>
      <c r="B120" s="170" t="s">
        <v>75</v>
      </c>
      <c r="C120" s="191" t="s">
        <v>27</v>
      </c>
      <c r="D120" s="171"/>
      <c r="E120" s="172"/>
      <c r="F120" s="173"/>
      <c r="G120" s="173">
        <f>SUMIF(AG121:AG123,"&lt;&gt;NOR",G121:G123)</f>
        <v>0</v>
      </c>
      <c r="H120" s="173"/>
      <c r="I120" s="173">
        <f>SUM(I121:I123)</f>
        <v>0</v>
      </c>
      <c r="J120" s="173"/>
      <c r="K120" s="173">
        <f>SUM(K121:K123)</f>
        <v>0</v>
      </c>
      <c r="L120" s="173"/>
      <c r="M120" s="173">
        <f>SUM(M121:M123)</f>
        <v>0</v>
      </c>
      <c r="N120" s="172"/>
      <c r="O120" s="172">
        <f>SUM(O121:O123)</f>
        <v>0</v>
      </c>
      <c r="P120" s="172"/>
      <c r="Q120" s="172">
        <f>SUM(Q121:Q123)</f>
        <v>0</v>
      </c>
      <c r="R120" s="173"/>
      <c r="S120" s="173"/>
      <c r="T120" s="174"/>
      <c r="U120" s="168"/>
      <c r="V120" s="168">
        <f>SUM(V121:V123)</f>
        <v>0</v>
      </c>
      <c r="W120" s="168"/>
      <c r="X120" s="168"/>
      <c r="AG120" t="s">
        <v>108</v>
      </c>
    </row>
    <row r="121" spans="1:60" outlineLevel="1" x14ac:dyDescent="0.2">
      <c r="A121" s="184">
        <v>40</v>
      </c>
      <c r="B121" s="185" t="s">
        <v>281</v>
      </c>
      <c r="C121" s="194" t="s">
        <v>282</v>
      </c>
      <c r="D121" s="186" t="s">
        <v>274</v>
      </c>
      <c r="E121" s="187">
        <v>1</v>
      </c>
      <c r="F121" s="188"/>
      <c r="G121" s="189">
        <f>ROUND(E121*F121,2)</f>
        <v>0</v>
      </c>
      <c r="H121" s="188"/>
      <c r="I121" s="189">
        <f>ROUND(E121*H121,2)</f>
        <v>0</v>
      </c>
      <c r="J121" s="188"/>
      <c r="K121" s="189">
        <f>ROUND(E121*J121,2)</f>
        <v>0</v>
      </c>
      <c r="L121" s="189">
        <v>21</v>
      </c>
      <c r="M121" s="189">
        <f>G121*(1+L121/100)</f>
        <v>0</v>
      </c>
      <c r="N121" s="187">
        <v>0</v>
      </c>
      <c r="O121" s="187">
        <f>ROUND(E121*N121,2)</f>
        <v>0</v>
      </c>
      <c r="P121" s="187">
        <v>0</v>
      </c>
      <c r="Q121" s="187">
        <f>ROUND(E121*P121,2)</f>
        <v>0</v>
      </c>
      <c r="R121" s="189"/>
      <c r="S121" s="189" t="s">
        <v>113</v>
      </c>
      <c r="T121" s="190" t="s">
        <v>177</v>
      </c>
      <c r="U121" s="162">
        <v>0</v>
      </c>
      <c r="V121" s="162">
        <f>ROUND(E121*U121,2)</f>
        <v>0</v>
      </c>
      <c r="W121" s="162"/>
      <c r="X121" s="162" t="s">
        <v>275</v>
      </c>
      <c r="Y121" s="152"/>
      <c r="Z121" s="152"/>
      <c r="AA121" s="152"/>
      <c r="AB121" s="152"/>
      <c r="AC121" s="152"/>
      <c r="AD121" s="152"/>
      <c r="AE121" s="152"/>
      <c r="AF121" s="152"/>
      <c r="AG121" s="152" t="s">
        <v>276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76">
        <v>41</v>
      </c>
      <c r="B122" s="177" t="s">
        <v>283</v>
      </c>
      <c r="C122" s="192" t="s">
        <v>284</v>
      </c>
      <c r="D122" s="178" t="s">
        <v>274</v>
      </c>
      <c r="E122" s="179">
        <v>1</v>
      </c>
      <c r="F122" s="180"/>
      <c r="G122" s="181">
        <f>ROUND(E122*F122,2)</f>
        <v>0</v>
      </c>
      <c r="H122" s="180"/>
      <c r="I122" s="181">
        <f>ROUND(E122*H122,2)</f>
        <v>0</v>
      </c>
      <c r="J122" s="180"/>
      <c r="K122" s="181">
        <f>ROUND(E122*J122,2)</f>
        <v>0</v>
      </c>
      <c r="L122" s="181">
        <v>21</v>
      </c>
      <c r="M122" s="181">
        <f>G122*(1+L122/100)</f>
        <v>0</v>
      </c>
      <c r="N122" s="179">
        <v>0</v>
      </c>
      <c r="O122" s="179">
        <f>ROUND(E122*N122,2)</f>
        <v>0</v>
      </c>
      <c r="P122" s="179">
        <v>0</v>
      </c>
      <c r="Q122" s="179">
        <f>ROUND(E122*P122,2)</f>
        <v>0</v>
      </c>
      <c r="R122" s="181"/>
      <c r="S122" s="181" t="s">
        <v>113</v>
      </c>
      <c r="T122" s="182" t="s">
        <v>177</v>
      </c>
      <c r="U122" s="162">
        <v>0</v>
      </c>
      <c r="V122" s="162">
        <f>ROUND(E122*U122,2)</f>
        <v>0</v>
      </c>
      <c r="W122" s="162"/>
      <c r="X122" s="162" t="s">
        <v>275</v>
      </c>
      <c r="Y122" s="152"/>
      <c r="Z122" s="152"/>
      <c r="AA122" s="152"/>
      <c r="AB122" s="152"/>
      <c r="AC122" s="152"/>
      <c r="AD122" s="152"/>
      <c r="AE122" s="152"/>
      <c r="AF122" s="152"/>
      <c r="AG122" s="152" t="s">
        <v>285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59"/>
      <c r="B123" s="160"/>
      <c r="C123" s="255" t="s">
        <v>286</v>
      </c>
      <c r="D123" s="256"/>
      <c r="E123" s="256"/>
      <c r="F123" s="256"/>
      <c r="G123" s="256"/>
      <c r="H123" s="162"/>
      <c r="I123" s="162"/>
      <c r="J123" s="162"/>
      <c r="K123" s="162"/>
      <c r="L123" s="162"/>
      <c r="M123" s="162"/>
      <c r="N123" s="161"/>
      <c r="O123" s="161"/>
      <c r="P123" s="161"/>
      <c r="Q123" s="161"/>
      <c r="R123" s="162"/>
      <c r="S123" s="162"/>
      <c r="T123" s="162"/>
      <c r="U123" s="162"/>
      <c r="V123" s="162"/>
      <c r="W123" s="162"/>
      <c r="X123" s="16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233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x14ac:dyDescent="0.2">
      <c r="A124" s="169" t="s">
        <v>107</v>
      </c>
      <c r="B124" s="170" t="s">
        <v>76</v>
      </c>
      <c r="C124" s="191" t="s">
        <v>77</v>
      </c>
      <c r="D124" s="171"/>
      <c r="E124" s="172"/>
      <c r="F124" s="173"/>
      <c r="G124" s="173">
        <f>SUMIF(AG125:AG129,"&lt;&gt;NOR",G125:G129)</f>
        <v>0</v>
      </c>
      <c r="H124" s="173"/>
      <c r="I124" s="173">
        <f>SUM(I125:I129)</f>
        <v>0</v>
      </c>
      <c r="J124" s="173"/>
      <c r="K124" s="173">
        <f>SUM(K125:K129)</f>
        <v>0</v>
      </c>
      <c r="L124" s="173"/>
      <c r="M124" s="173">
        <f>SUM(M125:M129)</f>
        <v>0</v>
      </c>
      <c r="N124" s="172"/>
      <c r="O124" s="172">
        <f>SUM(O125:O129)</f>
        <v>0</v>
      </c>
      <c r="P124" s="172"/>
      <c r="Q124" s="172">
        <f>SUM(Q125:Q129)</f>
        <v>0</v>
      </c>
      <c r="R124" s="173"/>
      <c r="S124" s="173"/>
      <c r="T124" s="174"/>
      <c r="U124" s="168"/>
      <c r="V124" s="168">
        <f>SUM(V125:V129)</f>
        <v>0</v>
      </c>
      <c r="W124" s="168"/>
      <c r="X124" s="168"/>
      <c r="AG124" t="s">
        <v>108</v>
      </c>
    </row>
    <row r="125" spans="1:60" outlineLevel="1" x14ac:dyDescent="0.2">
      <c r="A125" s="176">
        <v>42</v>
      </c>
      <c r="B125" s="177" t="s">
        <v>287</v>
      </c>
      <c r="C125" s="192" t="s">
        <v>288</v>
      </c>
      <c r="D125" s="178" t="s">
        <v>124</v>
      </c>
      <c r="E125" s="179">
        <v>15</v>
      </c>
      <c r="F125" s="180"/>
      <c r="G125" s="181">
        <f>ROUND(E125*F125,2)</f>
        <v>0</v>
      </c>
      <c r="H125" s="180"/>
      <c r="I125" s="181">
        <f>ROUND(E125*H125,2)</f>
        <v>0</v>
      </c>
      <c r="J125" s="180"/>
      <c r="K125" s="181">
        <f>ROUND(E125*J125,2)</f>
        <v>0</v>
      </c>
      <c r="L125" s="181">
        <v>21</v>
      </c>
      <c r="M125" s="181">
        <f>G125*(1+L125/100)</f>
        <v>0</v>
      </c>
      <c r="N125" s="179">
        <v>0</v>
      </c>
      <c r="O125" s="179">
        <f>ROUND(E125*N125,2)</f>
        <v>0</v>
      </c>
      <c r="P125" s="179">
        <v>0</v>
      </c>
      <c r="Q125" s="179">
        <f>ROUND(E125*P125,2)</f>
        <v>0</v>
      </c>
      <c r="R125" s="181"/>
      <c r="S125" s="181" t="s">
        <v>176</v>
      </c>
      <c r="T125" s="182" t="s">
        <v>177</v>
      </c>
      <c r="U125" s="162">
        <v>0</v>
      </c>
      <c r="V125" s="162">
        <f>ROUND(E125*U125,2)</f>
        <v>0</v>
      </c>
      <c r="W125" s="162"/>
      <c r="X125" s="162" t="s">
        <v>114</v>
      </c>
      <c r="Y125" s="152"/>
      <c r="Z125" s="152"/>
      <c r="AA125" s="152"/>
      <c r="AB125" s="152"/>
      <c r="AC125" s="152"/>
      <c r="AD125" s="152"/>
      <c r="AE125" s="152"/>
      <c r="AF125" s="152"/>
      <c r="AG125" s="152" t="s">
        <v>115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59"/>
      <c r="B126" s="160"/>
      <c r="C126" s="255" t="s">
        <v>289</v>
      </c>
      <c r="D126" s="256"/>
      <c r="E126" s="256"/>
      <c r="F126" s="256"/>
      <c r="G126" s="256"/>
      <c r="H126" s="162"/>
      <c r="I126" s="162"/>
      <c r="J126" s="162"/>
      <c r="K126" s="162"/>
      <c r="L126" s="162"/>
      <c r="M126" s="162"/>
      <c r="N126" s="161"/>
      <c r="O126" s="161"/>
      <c r="P126" s="161"/>
      <c r="Q126" s="161"/>
      <c r="R126" s="162"/>
      <c r="S126" s="162"/>
      <c r="T126" s="162"/>
      <c r="U126" s="162"/>
      <c r="V126" s="162"/>
      <c r="W126" s="162"/>
      <c r="X126" s="16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233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59"/>
      <c r="B127" s="160"/>
      <c r="C127" s="195" t="s">
        <v>290</v>
      </c>
      <c r="D127" s="165"/>
      <c r="E127" s="166"/>
      <c r="F127" s="167"/>
      <c r="G127" s="167"/>
      <c r="H127" s="162"/>
      <c r="I127" s="162"/>
      <c r="J127" s="162"/>
      <c r="K127" s="162"/>
      <c r="L127" s="162"/>
      <c r="M127" s="162"/>
      <c r="N127" s="161"/>
      <c r="O127" s="161"/>
      <c r="P127" s="161"/>
      <c r="Q127" s="161"/>
      <c r="R127" s="162"/>
      <c r="S127" s="162"/>
      <c r="T127" s="162"/>
      <c r="U127" s="162"/>
      <c r="V127" s="162"/>
      <c r="W127" s="162"/>
      <c r="X127" s="16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233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59"/>
      <c r="B128" s="160"/>
      <c r="C128" s="257" t="s">
        <v>291</v>
      </c>
      <c r="D128" s="258"/>
      <c r="E128" s="258"/>
      <c r="F128" s="258"/>
      <c r="G128" s="258"/>
      <c r="H128" s="162"/>
      <c r="I128" s="162"/>
      <c r="J128" s="162"/>
      <c r="K128" s="162"/>
      <c r="L128" s="162"/>
      <c r="M128" s="162"/>
      <c r="N128" s="161"/>
      <c r="O128" s="161"/>
      <c r="P128" s="161"/>
      <c r="Q128" s="161"/>
      <c r="R128" s="162"/>
      <c r="S128" s="162"/>
      <c r="T128" s="162"/>
      <c r="U128" s="162"/>
      <c r="V128" s="162"/>
      <c r="W128" s="162"/>
      <c r="X128" s="16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233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59"/>
      <c r="B129" s="160"/>
      <c r="C129" s="193" t="s">
        <v>292</v>
      </c>
      <c r="D129" s="163"/>
      <c r="E129" s="164">
        <v>15</v>
      </c>
      <c r="F129" s="162"/>
      <c r="G129" s="162"/>
      <c r="H129" s="162"/>
      <c r="I129" s="162"/>
      <c r="J129" s="162"/>
      <c r="K129" s="162"/>
      <c r="L129" s="162"/>
      <c r="M129" s="162"/>
      <c r="N129" s="161"/>
      <c r="O129" s="161"/>
      <c r="P129" s="161"/>
      <c r="Q129" s="161"/>
      <c r="R129" s="162"/>
      <c r="S129" s="162"/>
      <c r="T129" s="162"/>
      <c r="U129" s="162"/>
      <c r="V129" s="162"/>
      <c r="W129" s="162"/>
      <c r="X129" s="16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121</v>
      </c>
      <c r="AH129" s="152">
        <v>0</v>
      </c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x14ac:dyDescent="0.2">
      <c r="A130" s="169" t="s">
        <v>107</v>
      </c>
      <c r="B130" s="170" t="s">
        <v>78</v>
      </c>
      <c r="C130" s="191" t="s">
        <v>79</v>
      </c>
      <c r="D130" s="171"/>
      <c r="E130" s="172"/>
      <c r="F130" s="173"/>
      <c r="G130" s="173">
        <f>SUMIF(AG131:AG135,"&lt;&gt;NOR",G131:G135)</f>
        <v>0</v>
      </c>
      <c r="H130" s="173"/>
      <c r="I130" s="173">
        <f>SUM(I131:I135)</f>
        <v>0</v>
      </c>
      <c r="J130" s="173"/>
      <c r="K130" s="173">
        <f>SUM(K131:K135)</f>
        <v>0</v>
      </c>
      <c r="L130" s="173"/>
      <c r="M130" s="173">
        <f>SUM(M131:M135)</f>
        <v>0</v>
      </c>
      <c r="N130" s="172"/>
      <c r="O130" s="172">
        <f>SUM(O131:O135)</f>
        <v>0</v>
      </c>
      <c r="P130" s="172"/>
      <c r="Q130" s="172">
        <f>SUM(Q131:Q135)</f>
        <v>0</v>
      </c>
      <c r="R130" s="173"/>
      <c r="S130" s="173"/>
      <c r="T130" s="174"/>
      <c r="U130" s="168"/>
      <c r="V130" s="168">
        <f>SUM(V131:V135)</f>
        <v>0.31</v>
      </c>
      <c r="W130" s="168"/>
      <c r="X130" s="168"/>
      <c r="AG130" t="s">
        <v>108</v>
      </c>
    </row>
    <row r="131" spans="1:60" ht="22.5" outlineLevel="1" x14ac:dyDescent="0.2">
      <c r="A131" s="176">
        <v>43</v>
      </c>
      <c r="B131" s="177" t="s">
        <v>293</v>
      </c>
      <c r="C131" s="192" t="s">
        <v>294</v>
      </c>
      <c r="D131" s="178" t="s">
        <v>175</v>
      </c>
      <c r="E131" s="179">
        <v>31.026</v>
      </c>
      <c r="F131" s="180"/>
      <c r="G131" s="181">
        <f>ROUND(E131*F131,2)</f>
        <v>0</v>
      </c>
      <c r="H131" s="180"/>
      <c r="I131" s="181">
        <f>ROUND(E131*H131,2)</f>
        <v>0</v>
      </c>
      <c r="J131" s="180"/>
      <c r="K131" s="181">
        <f>ROUND(E131*J131,2)</f>
        <v>0</v>
      </c>
      <c r="L131" s="181">
        <v>21</v>
      </c>
      <c r="M131" s="181">
        <f>G131*(1+L131/100)</f>
        <v>0</v>
      </c>
      <c r="N131" s="179">
        <v>0</v>
      </c>
      <c r="O131" s="179">
        <f>ROUND(E131*N131,2)</f>
        <v>0</v>
      </c>
      <c r="P131" s="179">
        <v>0</v>
      </c>
      <c r="Q131" s="179">
        <f>ROUND(E131*P131,2)</f>
        <v>0</v>
      </c>
      <c r="R131" s="181" t="s">
        <v>112</v>
      </c>
      <c r="S131" s="181" t="s">
        <v>113</v>
      </c>
      <c r="T131" s="182" t="s">
        <v>113</v>
      </c>
      <c r="U131" s="162">
        <v>0.01</v>
      </c>
      <c r="V131" s="162">
        <f>ROUND(E131*U131,2)</f>
        <v>0.31</v>
      </c>
      <c r="W131" s="162"/>
      <c r="X131" s="162" t="s">
        <v>114</v>
      </c>
      <c r="Y131" s="152"/>
      <c r="Z131" s="152"/>
      <c r="AA131" s="152"/>
      <c r="AB131" s="152"/>
      <c r="AC131" s="152"/>
      <c r="AD131" s="152"/>
      <c r="AE131" s="152"/>
      <c r="AF131" s="152"/>
      <c r="AG131" s="152" t="s">
        <v>115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59"/>
      <c r="B132" s="160"/>
      <c r="C132" s="193" t="s">
        <v>295</v>
      </c>
      <c r="D132" s="163"/>
      <c r="E132" s="164">
        <v>31.026</v>
      </c>
      <c r="F132" s="162"/>
      <c r="G132" s="162"/>
      <c r="H132" s="162"/>
      <c r="I132" s="162"/>
      <c r="J132" s="162"/>
      <c r="K132" s="162"/>
      <c r="L132" s="162"/>
      <c r="M132" s="162"/>
      <c r="N132" s="161"/>
      <c r="O132" s="161"/>
      <c r="P132" s="161"/>
      <c r="Q132" s="161"/>
      <c r="R132" s="162"/>
      <c r="S132" s="162"/>
      <c r="T132" s="162"/>
      <c r="U132" s="162"/>
      <c r="V132" s="162"/>
      <c r="W132" s="162"/>
      <c r="X132" s="16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121</v>
      </c>
      <c r="AH132" s="152">
        <v>0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ht="22.5" outlineLevel="1" x14ac:dyDescent="0.2">
      <c r="A133" s="176">
        <v>44</v>
      </c>
      <c r="B133" s="177" t="s">
        <v>296</v>
      </c>
      <c r="C133" s="192" t="s">
        <v>297</v>
      </c>
      <c r="D133" s="178" t="s">
        <v>175</v>
      </c>
      <c r="E133" s="179">
        <v>124.104</v>
      </c>
      <c r="F133" s="180"/>
      <c r="G133" s="181">
        <f>ROUND(E133*F133,2)</f>
        <v>0</v>
      </c>
      <c r="H133" s="180"/>
      <c r="I133" s="181">
        <f>ROUND(E133*H133,2)</f>
        <v>0</v>
      </c>
      <c r="J133" s="180"/>
      <c r="K133" s="181">
        <f>ROUND(E133*J133,2)</f>
        <v>0</v>
      </c>
      <c r="L133" s="181">
        <v>21</v>
      </c>
      <c r="M133" s="181">
        <f>G133*(1+L133/100)</f>
        <v>0</v>
      </c>
      <c r="N133" s="179">
        <v>0</v>
      </c>
      <c r="O133" s="179">
        <f>ROUND(E133*N133,2)</f>
        <v>0</v>
      </c>
      <c r="P133" s="179">
        <v>0</v>
      </c>
      <c r="Q133" s="179">
        <f>ROUND(E133*P133,2)</f>
        <v>0</v>
      </c>
      <c r="R133" s="181" t="s">
        <v>112</v>
      </c>
      <c r="S133" s="181" t="s">
        <v>113</v>
      </c>
      <c r="T133" s="182" t="s">
        <v>113</v>
      </c>
      <c r="U133" s="162">
        <v>0</v>
      </c>
      <c r="V133" s="162">
        <f>ROUND(E133*U133,2)</f>
        <v>0</v>
      </c>
      <c r="W133" s="162"/>
      <c r="X133" s="162" t="s">
        <v>114</v>
      </c>
      <c r="Y133" s="152"/>
      <c r="Z133" s="152"/>
      <c r="AA133" s="152"/>
      <c r="AB133" s="152"/>
      <c r="AC133" s="152"/>
      <c r="AD133" s="152"/>
      <c r="AE133" s="152"/>
      <c r="AF133" s="152"/>
      <c r="AG133" s="152" t="s">
        <v>298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59"/>
      <c r="B134" s="160"/>
      <c r="C134" s="193" t="s">
        <v>299</v>
      </c>
      <c r="D134" s="163"/>
      <c r="E134" s="164">
        <v>124.104</v>
      </c>
      <c r="F134" s="162"/>
      <c r="G134" s="162"/>
      <c r="H134" s="162"/>
      <c r="I134" s="162"/>
      <c r="J134" s="162"/>
      <c r="K134" s="162"/>
      <c r="L134" s="162"/>
      <c r="M134" s="162"/>
      <c r="N134" s="161"/>
      <c r="O134" s="161"/>
      <c r="P134" s="161"/>
      <c r="Q134" s="161"/>
      <c r="R134" s="162"/>
      <c r="S134" s="162"/>
      <c r="T134" s="162"/>
      <c r="U134" s="162"/>
      <c r="V134" s="162"/>
      <c r="W134" s="162"/>
      <c r="X134" s="16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121</v>
      </c>
      <c r="AH134" s="152">
        <v>0</v>
      </c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76">
        <v>45</v>
      </c>
      <c r="B135" s="177" t="s">
        <v>300</v>
      </c>
      <c r="C135" s="192" t="s">
        <v>301</v>
      </c>
      <c r="D135" s="178" t="s">
        <v>175</v>
      </c>
      <c r="E135" s="179">
        <v>31.026</v>
      </c>
      <c r="F135" s="180"/>
      <c r="G135" s="181">
        <f>ROUND(E135*F135,2)</f>
        <v>0</v>
      </c>
      <c r="H135" s="180"/>
      <c r="I135" s="181">
        <f>ROUND(E135*H135,2)</f>
        <v>0</v>
      </c>
      <c r="J135" s="180"/>
      <c r="K135" s="181">
        <f>ROUND(E135*J135,2)</f>
        <v>0</v>
      </c>
      <c r="L135" s="181">
        <v>21</v>
      </c>
      <c r="M135" s="181">
        <f>G135*(1+L135/100)</f>
        <v>0</v>
      </c>
      <c r="N135" s="179">
        <v>0</v>
      </c>
      <c r="O135" s="179">
        <f>ROUND(E135*N135,2)</f>
        <v>0</v>
      </c>
      <c r="P135" s="179">
        <v>0</v>
      </c>
      <c r="Q135" s="179">
        <f>ROUND(E135*P135,2)</f>
        <v>0</v>
      </c>
      <c r="R135" s="181" t="s">
        <v>302</v>
      </c>
      <c r="S135" s="181" t="s">
        <v>176</v>
      </c>
      <c r="T135" s="182" t="s">
        <v>177</v>
      </c>
      <c r="U135" s="162">
        <v>0</v>
      </c>
      <c r="V135" s="162">
        <f>ROUND(E135*U135,2)</f>
        <v>0</v>
      </c>
      <c r="W135" s="162"/>
      <c r="X135" s="162" t="s">
        <v>178</v>
      </c>
      <c r="Y135" s="152"/>
      <c r="Z135" s="152"/>
      <c r="AA135" s="152"/>
      <c r="AB135" s="152"/>
      <c r="AC135" s="152"/>
      <c r="AD135" s="152"/>
      <c r="AE135" s="152"/>
      <c r="AF135" s="152"/>
      <c r="AG135" s="152" t="s">
        <v>179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x14ac:dyDescent="0.2">
      <c r="A136" s="3"/>
      <c r="B136" s="4"/>
      <c r="C136" s="196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E136">
        <v>15</v>
      </c>
      <c r="AF136">
        <v>21</v>
      </c>
      <c r="AG136" t="s">
        <v>94</v>
      </c>
    </row>
    <row r="137" spans="1:60" x14ac:dyDescent="0.2">
      <c r="A137" s="155"/>
      <c r="B137" s="156" t="s">
        <v>29</v>
      </c>
      <c r="C137" s="197"/>
      <c r="D137" s="157"/>
      <c r="E137" s="158"/>
      <c r="F137" s="158"/>
      <c r="G137" s="175">
        <f>G8+G49+G57+G85+G108+G112+G115+G120+G124+G130</f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E137">
        <f>SUMIF(L7:L135,AE136,G7:G135)</f>
        <v>0</v>
      </c>
      <c r="AF137">
        <f>SUMIF(L7:L135,AF136,G7:G135)</f>
        <v>0</v>
      </c>
      <c r="AG137" t="s">
        <v>303</v>
      </c>
    </row>
    <row r="138" spans="1:60" x14ac:dyDescent="0.2">
      <c r="C138" s="198"/>
      <c r="D138" s="10"/>
      <c r="AG138" t="s">
        <v>304</v>
      </c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903" sheet="1"/>
  <mergeCells count="32">
    <mergeCell ref="C35:G35"/>
    <mergeCell ref="A1:G1"/>
    <mergeCell ref="C2:G2"/>
    <mergeCell ref="C3:G3"/>
    <mergeCell ref="C4:G4"/>
    <mergeCell ref="C10:G10"/>
    <mergeCell ref="C14:G14"/>
    <mergeCell ref="C16:G16"/>
    <mergeCell ref="C19:G19"/>
    <mergeCell ref="C23:G23"/>
    <mergeCell ref="C26:G26"/>
    <mergeCell ref="C29:G29"/>
    <mergeCell ref="C90:G90"/>
    <mergeCell ref="C39:G39"/>
    <mergeCell ref="C43:G43"/>
    <mergeCell ref="C51:G51"/>
    <mergeCell ref="C59:G59"/>
    <mergeCell ref="C62:G62"/>
    <mergeCell ref="C71:G71"/>
    <mergeCell ref="C76:G76"/>
    <mergeCell ref="C78:G78"/>
    <mergeCell ref="C87:G87"/>
    <mergeCell ref="C88:G88"/>
    <mergeCell ref="C89:G89"/>
    <mergeCell ref="C126:G126"/>
    <mergeCell ref="C128:G128"/>
    <mergeCell ref="C97:G97"/>
    <mergeCell ref="C110:G110"/>
    <mergeCell ref="C114:G114"/>
    <mergeCell ref="C117:G117"/>
    <mergeCell ref="C119:G119"/>
    <mergeCell ref="C123:G1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Starosta</cp:lastModifiedBy>
  <cp:lastPrinted>2019-03-19T12:27:02Z</cp:lastPrinted>
  <dcterms:created xsi:type="dcterms:W3CDTF">2009-04-08T07:15:50Z</dcterms:created>
  <dcterms:modified xsi:type="dcterms:W3CDTF">2022-07-26T07:16:16Z</dcterms:modified>
</cp:coreProperties>
</file>