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021_06_14 - Katusická 69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'2021_06_14 - Katusická 69...'!$C$99:$K$439</definedName>
    <definedName name="_xlnm.Print_Area" localSheetId="1">'2021_06_14 - Katusická 69...'!$C$4:$J$37,'2021_06_14 - Katusická 69...'!$C$43:$J$83,'2021_06_14 - Katusická 69...'!$C$89:$J$439</definedName>
    <definedName name="_xlnm.Print_Titles" localSheetId="1">'2021_06_14 - Katusická 69...'!$99:$99</definedName>
    <definedName name="_xlnm.Print_Area" localSheetId="2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1" l="1" r="AX55"/>
  <c i="2" r="J35"/>
  <c r="J34"/>
  <c i="1" r="AY55"/>
  <c i="2" r="J33"/>
  <c r="BI438"/>
  <c r="BG438"/>
  <c r="BF438"/>
  <c r="BE438"/>
  <c r="T438"/>
  <c r="T437"/>
  <c r="R438"/>
  <c r="R437"/>
  <c r="P438"/>
  <c r="P437"/>
  <c r="BI435"/>
  <c r="BG435"/>
  <c r="BF435"/>
  <c r="BE435"/>
  <c r="T435"/>
  <c r="T434"/>
  <c r="R435"/>
  <c r="R434"/>
  <c r="P435"/>
  <c r="P434"/>
  <c r="BI432"/>
  <c r="BG432"/>
  <c r="BF432"/>
  <c r="BE432"/>
  <c r="T432"/>
  <c r="R432"/>
  <c r="P432"/>
  <c r="BI430"/>
  <c r="BG430"/>
  <c r="BF430"/>
  <c r="BE430"/>
  <c r="T430"/>
  <c r="R430"/>
  <c r="P430"/>
  <c r="BI427"/>
  <c r="BG427"/>
  <c r="BF427"/>
  <c r="BE427"/>
  <c r="T427"/>
  <c r="T426"/>
  <c r="R427"/>
  <c r="R426"/>
  <c r="P427"/>
  <c r="P426"/>
  <c r="BI423"/>
  <c r="BG423"/>
  <c r="BF423"/>
  <c r="BE423"/>
  <c r="T423"/>
  <c r="R423"/>
  <c r="P423"/>
  <c r="BI421"/>
  <c r="BG421"/>
  <c r="BF421"/>
  <c r="BE421"/>
  <c r="T421"/>
  <c r="R421"/>
  <c r="P421"/>
  <c r="BI418"/>
  <c r="BG418"/>
  <c r="BF418"/>
  <c r="BE418"/>
  <c r="T418"/>
  <c r="R418"/>
  <c r="P418"/>
  <c r="BI416"/>
  <c r="BG416"/>
  <c r="BF416"/>
  <c r="BE416"/>
  <c r="T416"/>
  <c r="R416"/>
  <c r="P416"/>
  <c r="BI414"/>
  <c r="BG414"/>
  <c r="BF414"/>
  <c r="BE414"/>
  <c r="T414"/>
  <c r="R414"/>
  <c r="P414"/>
  <c r="BI412"/>
  <c r="BG412"/>
  <c r="BF412"/>
  <c r="BE412"/>
  <c r="T412"/>
  <c r="R412"/>
  <c r="P412"/>
  <c r="BI410"/>
  <c r="BG410"/>
  <c r="BF410"/>
  <c r="BE410"/>
  <c r="T410"/>
  <c r="R410"/>
  <c r="P410"/>
  <c r="BI408"/>
  <c r="BG408"/>
  <c r="BF408"/>
  <c r="BE408"/>
  <c r="T408"/>
  <c r="R408"/>
  <c r="P408"/>
  <c r="BI406"/>
  <c r="BG406"/>
  <c r="BF406"/>
  <c r="BE406"/>
  <c r="T406"/>
  <c r="R406"/>
  <c r="P406"/>
  <c r="BI404"/>
  <c r="BG404"/>
  <c r="BF404"/>
  <c r="BE404"/>
  <c r="T404"/>
  <c r="R404"/>
  <c r="P404"/>
  <c r="BI402"/>
  <c r="BG402"/>
  <c r="BF402"/>
  <c r="BE402"/>
  <c r="T402"/>
  <c r="R402"/>
  <c r="P402"/>
  <c r="BI400"/>
  <c r="BG400"/>
  <c r="BF400"/>
  <c r="BE400"/>
  <c r="T400"/>
  <c r="R400"/>
  <c r="P400"/>
  <c r="BI398"/>
  <c r="BG398"/>
  <c r="BF398"/>
  <c r="BE398"/>
  <c r="T398"/>
  <c r="R398"/>
  <c r="P398"/>
  <c r="BI394"/>
  <c r="BG394"/>
  <c r="BF394"/>
  <c r="BE394"/>
  <c r="T394"/>
  <c r="R394"/>
  <c r="P394"/>
  <c r="BI392"/>
  <c r="BG392"/>
  <c r="BF392"/>
  <c r="BE392"/>
  <c r="T392"/>
  <c r="R392"/>
  <c r="P392"/>
  <c r="BI390"/>
  <c r="BG390"/>
  <c r="BF390"/>
  <c r="BE390"/>
  <c r="T390"/>
  <c r="R390"/>
  <c r="P390"/>
  <c r="BI388"/>
  <c r="BG388"/>
  <c r="BF388"/>
  <c r="BE388"/>
  <c r="T388"/>
  <c r="R388"/>
  <c r="P388"/>
  <c r="BI386"/>
  <c r="BG386"/>
  <c r="BF386"/>
  <c r="BE386"/>
  <c r="T386"/>
  <c r="R386"/>
  <c r="P386"/>
  <c r="BI384"/>
  <c r="BG384"/>
  <c r="BF384"/>
  <c r="BE384"/>
  <c r="T384"/>
  <c r="R384"/>
  <c r="P384"/>
  <c r="BI382"/>
  <c r="BG382"/>
  <c r="BF382"/>
  <c r="BE382"/>
  <c r="T382"/>
  <c r="R382"/>
  <c r="P382"/>
  <c r="BI380"/>
  <c r="BG380"/>
  <c r="BF380"/>
  <c r="BE380"/>
  <c r="T380"/>
  <c r="R380"/>
  <c r="P380"/>
  <c r="BI378"/>
  <c r="BG378"/>
  <c r="BF378"/>
  <c r="BE378"/>
  <c r="T378"/>
  <c r="R378"/>
  <c r="P378"/>
  <c r="BI376"/>
  <c r="BG376"/>
  <c r="BF376"/>
  <c r="BE376"/>
  <c r="T376"/>
  <c r="R376"/>
  <c r="P376"/>
  <c r="BI374"/>
  <c r="BG374"/>
  <c r="BF374"/>
  <c r="BE374"/>
  <c r="T374"/>
  <c r="R374"/>
  <c r="P374"/>
  <c r="BI372"/>
  <c r="BG372"/>
  <c r="BF372"/>
  <c r="BE372"/>
  <c r="T372"/>
  <c r="R372"/>
  <c r="P372"/>
  <c r="BI369"/>
  <c r="BG369"/>
  <c r="BF369"/>
  <c r="BE369"/>
  <c r="T369"/>
  <c r="R369"/>
  <c r="P369"/>
  <c r="BI367"/>
  <c r="BG367"/>
  <c r="BF367"/>
  <c r="BE367"/>
  <c r="T367"/>
  <c r="R367"/>
  <c r="P367"/>
  <c r="BI364"/>
  <c r="BG364"/>
  <c r="BF364"/>
  <c r="BE364"/>
  <c r="T364"/>
  <c r="R364"/>
  <c r="P364"/>
  <c r="BI362"/>
  <c r="BG362"/>
  <c r="BF362"/>
  <c r="BE362"/>
  <c r="T362"/>
  <c r="R362"/>
  <c r="P362"/>
  <c r="BI360"/>
  <c r="BG360"/>
  <c r="BF360"/>
  <c r="BE360"/>
  <c r="T360"/>
  <c r="R360"/>
  <c r="P360"/>
  <c r="BI358"/>
  <c r="BG358"/>
  <c r="BF358"/>
  <c r="BE358"/>
  <c r="T358"/>
  <c r="R358"/>
  <c r="P358"/>
  <c r="BI356"/>
  <c r="BG356"/>
  <c r="BF356"/>
  <c r="BE356"/>
  <c r="T356"/>
  <c r="R356"/>
  <c r="P356"/>
  <c r="BI354"/>
  <c r="BG354"/>
  <c r="BF354"/>
  <c r="BE354"/>
  <c r="T354"/>
  <c r="R354"/>
  <c r="P354"/>
  <c r="BI352"/>
  <c r="BG352"/>
  <c r="BF352"/>
  <c r="BE352"/>
  <c r="T352"/>
  <c r="R352"/>
  <c r="P352"/>
  <c r="BI345"/>
  <c r="BG345"/>
  <c r="BF345"/>
  <c r="BE345"/>
  <c r="T345"/>
  <c r="R345"/>
  <c r="P345"/>
  <c r="BI334"/>
  <c r="BG334"/>
  <c r="BF334"/>
  <c r="BE334"/>
  <c r="T334"/>
  <c r="R334"/>
  <c r="P334"/>
  <c r="BI330"/>
  <c r="BG330"/>
  <c r="BF330"/>
  <c r="BE330"/>
  <c r="T330"/>
  <c r="R330"/>
  <c r="P330"/>
  <c r="BI328"/>
  <c r="BG328"/>
  <c r="BF328"/>
  <c r="BE328"/>
  <c r="T328"/>
  <c r="R328"/>
  <c r="P328"/>
  <c r="BI326"/>
  <c r="BG326"/>
  <c r="BF326"/>
  <c r="BE326"/>
  <c r="T326"/>
  <c r="R326"/>
  <c r="P326"/>
  <c r="BI324"/>
  <c r="BG324"/>
  <c r="BF324"/>
  <c r="BE324"/>
  <c r="T324"/>
  <c r="R324"/>
  <c r="P324"/>
  <c r="BI320"/>
  <c r="BG320"/>
  <c r="BF320"/>
  <c r="BE320"/>
  <c r="T320"/>
  <c r="R320"/>
  <c r="P320"/>
  <c r="BI317"/>
  <c r="BG317"/>
  <c r="BF317"/>
  <c r="BE317"/>
  <c r="T317"/>
  <c r="R317"/>
  <c r="P317"/>
  <c r="BI315"/>
  <c r="BG315"/>
  <c r="BF315"/>
  <c r="BE315"/>
  <c r="T315"/>
  <c r="R315"/>
  <c r="P315"/>
  <c r="BI313"/>
  <c r="BG313"/>
  <c r="BF313"/>
  <c r="BE313"/>
  <c r="T313"/>
  <c r="R313"/>
  <c r="P313"/>
  <c r="BI311"/>
  <c r="BG311"/>
  <c r="BF311"/>
  <c r="BE311"/>
  <c r="T311"/>
  <c r="R311"/>
  <c r="P311"/>
  <c r="BI309"/>
  <c r="BG309"/>
  <c r="BF309"/>
  <c r="BE309"/>
  <c r="T309"/>
  <c r="R309"/>
  <c r="P309"/>
  <c r="BI307"/>
  <c r="BG307"/>
  <c r="BF307"/>
  <c r="BE307"/>
  <c r="T307"/>
  <c r="R307"/>
  <c r="P307"/>
  <c r="BI305"/>
  <c r="BG305"/>
  <c r="BF305"/>
  <c r="BE305"/>
  <c r="T305"/>
  <c r="R305"/>
  <c r="P305"/>
  <c r="BI303"/>
  <c r="BG303"/>
  <c r="BF303"/>
  <c r="BE303"/>
  <c r="T303"/>
  <c r="R303"/>
  <c r="P303"/>
  <c r="BI300"/>
  <c r="BG300"/>
  <c r="BF300"/>
  <c r="BE300"/>
  <c r="T300"/>
  <c r="R300"/>
  <c r="P300"/>
  <c r="BI298"/>
  <c r="BG298"/>
  <c r="BF298"/>
  <c r="BE298"/>
  <c r="T298"/>
  <c r="R298"/>
  <c r="P298"/>
  <c r="BI295"/>
  <c r="BG295"/>
  <c r="BF295"/>
  <c r="BE295"/>
  <c r="T295"/>
  <c r="R295"/>
  <c r="P295"/>
  <c r="BI293"/>
  <c r="BG293"/>
  <c r="BF293"/>
  <c r="BE293"/>
  <c r="T293"/>
  <c r="R293"/>
  <c r="P293"/>
  <c r="BI290"/>
  <c r="BG290"/>
  <c r="BF290"/>
  <c r="BE290"/>
  <c r="T290"/>
  <c r="R290"/>
  <c r="P290"/>
  <c r="BI287"/>
  <c r="BG287"/>
  <c r="BF287"/>
  <c r="BE287"/>
  <c r="T287"/>
  <c r="R287"/>
  <c r="P287"/>
  <c r="BI285"/>
  <c r="BG285"/>
  <c r="BF285"/>
  <c r="BE285"/>
  <c r="T285"/>
  <c r="R285"/>
  <c r="P285"/>
  <c r="BI283"/>
  <c r="BG283"/>
  <c r="BF283"/>
  <c r="BE283"/>
  <c r="T283"/>
  <c r="R283"/>
  <c r="P283"/>
  <c r="BI281"/>
  <c r="BG281"/>
  <c r="BF281"/>
  <c r="BE281"/>
  <c r="T281"/>
  <c r="R281"/>
  <c r="P281"/>
  <c r="BI279"/>
  <c r="BG279"/>
  <c r="BF279"/>
  <c r="BE279"/>
  <c r="T279"/>
  <c r="R279"/>
  <c r="P279"/>
  <c r="BI276"/>
  <c r="BG276"/>
  <c r="BF276"/>
  <c r="BE276"/>
  <c r="T276"/>
  <c r="R276"/>
  <c r="P276"/>
  <c r="BI274"/>
  <c r="BG274"/>
  <c r="BF274"/>
  <c r="BE274"/>
  <c r="T274"/>
  <c r="R274"/>
  <c r="P274"/>
  <c r="BI272"/>
  <c r="BG272"/>
  <c r="BF272"/>
  <c r="BE272"/>
  <c r="T272"/>
  <c r="R272"/>
  <c r="P272"/>
  <c r="BI270"/>
  <c r="BG270"/>
  <c r="BF270"/>
  <c r="BE270"/>
  <c r="T270"/>
  <c r="R270"/>
  <c r="P270"/>
  <c r="BI268"/>
  <c r="BG268"/>
  <c r="BF268"/>
  <c r="BE268"/>
  <c r="T268"/>
  <c r="R268"/>
  <c r="P268"/>
  <c r="BI266"/>
  <c r="BG266"/>
  <c r="BF266"/>
  <c r="BE266"/>
  <c r="T266"/>
  <c r="R266"/>
  <c r="P266"/>
  <c r="BI264"/>
  <c r="BG264"/>
  <c r="BF264"/>
  <c r="BE264"/>
  <c r="T264"/>
  <c r="R264"/>
  <c r="P264"/>
  <c r="BI262"/>
  <c r="BG262"/>
  <c r="BF262"/>
  <c r="BE262"/>
  <c r="T262"/>
  <c r="R262"/>
  <c r="P262"/>
  <c r="BI260"/>
  <c r="BG260"/>
  <c r="BF260"/>
  <c r="BE260"/>
  <c r="T260"/>
  <c r="R260"/>
  <c r="P260"/>
  <c r="BI257"/>
  <c r="BG257"/>
  <c r="BF257"/>
  <c r="BE257"/>
  <c r="T257"/>
  <c r="R257"/>
  <c r="P257"/>
  <c r="BI255"/>
  <c r="BG255"/>
  <c r="BF255"/>
  <c r="BE255"/>
  <c r="T255"/>
  <c r="R255"/>
  <c r="P255"/>
  <c r="BI253"/>
  <c r="BG253"/>
  <c r="BF253"/>
  <c r="BE253"/>
  <c r="T253"/>
  <c r="R253"/>
  <c r="P253"/>
  <c r="BI251"/>
  <c r="BG251"/>
  <c r="BF251"/>
  <c r="BE251"/>
  <c r="T251"/>
  <c r="R251"/>
  <c r="P251"/>
  <c r="BI249"/>
  <c r="BG249"/>
  <c r="BF249"/>
  <c r="BE249"/>
  <c r="T249"/>
  <c r="R249"/>
  <c r="P249"/>
  <c r="BI247"/>
  <c r="BG247"/>
  <c r="BF247"/>
  <c r="BE247"/>
  <c r="T247"/>
  <c r="R247"/>
  <c r="P247"/>
  <c r="BI245"/>
  <c r="BG245"/>
  <c r="BF245"/>
  <c r="BE245"/>
  <c r="T245"/>
  <c r="R245"/>
  <c r="P245"/>
  <c r="BI243"/>
  <c r="BG243"/>
  <c r="BF243"/>
  <c r="BE243"/>
  <c r="T243"/>
  <c r="R243"/>
  <c r="P243"/>
  <c r="BI241"/>
  <c r="BG241"/>
  <c r="BF241"/>
  <c r="BE241"/>
  <c r="T241"/>
  <c r="R241"/>
  <c r="P241"/>
  <c r="BI238"/>
  <c r="BG238"/>
  <c r="BF238"/>
  <c r="BE238"/>
  <c r="T238"/>
  <c r="R238"/>
  <c r="P238"/>
  <c r="BI236"/>
  <c r="BG236"/>
  <c r="BF236"/>
  <c r="BE236"/>
  <c r="T236"/>
  <c r="R236"/>
  <c r="P236"/>
  <c r="BI234"/>
  <c r="BG234"/>
  <c r="BF234"/>
  <c r="BE234"/>
  <c r="T234"/>
  <c r="R234"/>
  <c r="P234"/>
  <c r="BI232"/>
  <c r="BG232"/>
  <c r="BF232"/>
  <c r="BE232"/>
  <c r="T232"/>
  <c r="R232"/>
  <c r="P232"/>
  <c r="BI230"/>
  <c r="BG230"/>
  <c r="BF230"/>
  <c r="BE230"/>
  <c r="T230"/>
  <c r="R230"/>
  <c r="P230"/>
  <c r="BI228"/>
  <c r="BG228"/>
  <c r="BF228"/>
  <c r="BE228"/>
  <c r="T228"/>
  <c r="R228"/>
  <c r="P228"/>
  <c r="BI226"/>
  <c r="BG226"/>
  <c r="BF226"/>
  <c r="BE226"/>
  <c r="T226"/>
  <c r="R226"/>
  <c r="P226"/>
  <c r="BI224"/>
  <c r="BG224"/>
  <c r="BF224"/>
  <c r="BE224"/>
  <c r="T224"/>
  <c r="R224"/>
  <c r="P224"/>
  <c r="BI222"/>
  <c r="BG222"/>
  <c r="BF222"/>
  <c r="BE222"/>
  <c r="T222"/>
  <c r="R222"/>
  <c r="P222"/>
  <c r="BI219"/>
  <c r="BG219"/>
  <c r="BF219"/>
  <c r="BE219"/>
  <c r="T219"/>
  <c r="R219"/>
  <c r="P219"/>
  <c r="BI217"/>
  <c r="BG217"/>
  <c r="BF217"/>
  <c r="BE217"/>
  <c r="T217"/>
  <c r="R217"/>
  <c r="P217"/>
  <c r="BI214"/>
  <c r="BG214"/>
  <c r="BF214"/>
  <c r="BE214"/>
  <c r="T214"/>
  <c r="T213"/>
  <c r="R214"/>
  <c r="R213"/>
  <c r="P214"/>
  <c r="P213"/>
  <c r="BI211"/>
  <c r="BG211"/>
  <c r="BF211"/>
  <c r="BE211"/>
  <c r="T211"/>
  <c r="T210"/>
  <c r="R211"/>
  <c r="R210"/>
  <c r="P211"/>
  <c r="P210"/>
  <c r="BI208"/>
  <c r="BG208"/>
  <c r="BF208"/>
  <c r="BE208"/>
  <c r="T208"/>
  <c r="R208"/>
  <c r="P208"/>
  <c r="BI206"/>
  <c r="BG206"/>
  <c r="BF206"/>
  <c r="BE206"/>
  <c r="T206"/>
  <c r="R206"/>
  <c r="P206"/>
  <c r="BI204"/>
  <c r="BG204"/>
  <c r="BF204"/>
  <c r="BE204"/>
  <c r="T204"/>
  <c r="R204"/>
  <c r="P204"/>
  <c r="BI202"/>
  <c r="BG202"/>
  <c r="BF202"/>
  <c r="BE202"/>
  <c r="T202"/>
  <c r="R202"/>
  <c r="P202"/>
  <c r="BI200"/>
  <c r="BG200"/>
  <c r="BF200"/>
  <c r="BE200"/>
  <c r="T200"/>
  <c r="R200"/>
  <c r="P200"/>
  <c r="BI198"/>
  <c r="BG198"/>
  <c r="BF198"/>
  <c r="BE198"/>
  <c r="T198"/>
  <c r="R198"/>
  <c r="P198"/>
  <c r="BI196"/>
  <c r="BG196"/>
  <c r="BF196"/>
  <c r="BE196"/>
  <c r="T196"/>
  <c r="R196"/>
  <c r="P196"/>
  <c r="BI194"/>
  <c r="BG194"/>
  <c r="BF194"/>
  <c r="BE194"/>
  <c r="T194"/>
  <c r="R194"/>
  <c r="P194"/>
  <c r="BI192"/>
  <c r="BG192"/>
  <c r="BF192"/>
  <c r="BE192"/>
  <c r="T192"/>
  <c r="R192"/>
  <c r="P192"/>
  <c r="BI190"/>
  <c r="BG190"/>
  <c r="BF190"/>
  <c r="BE190"/>
  <c r="T190"/>
  <c r="R190"/>
  <c r="P190"/>
  <c r="BI188"/>
  <c r="BG188"/>
  <c r="BF188"/>
  <c r="BE188"/>
  <c r="T188"/>
  <c r="R188"/>
  <c r="P188"/>
  <c r="BI186"/>
  <c r="BG186"/>
  <c r="BF186"/>
  <c r="BE186"/>
  <c r="T186"/>
  <c r="R186"/>
  <c r="P186"/>
  <c r="BI183"/>
  <c r="BG183"/>
  <c r="BF183"/>
  <c r="BE183"/>
  <c r="T183"/>
  <c r="R183"/>
  <c r="P183"/>
  <c r="BI181"/>
  <c r="BG181"/>
  <c r="BF181"/>
  <c r="BE181"/>
  <c r="T181"/>
  <c r="R181"/>
  <c r="P181"/>
  <c r="BI179"/>
  <c r="BG179"/>
  <c r="BF179"/>
  <c r="BE179"/>
  <c r="T179"/>
  <c r="R179"/>
  <c r="P179"/>
  <c r="BI177"/>
  <c r="BG177"/>
  <c r="BF177"/>
  <c r="BE177"/>
  <c r="T177"/>
  <c r="R177"/>
  <c r="P177"/>
  <c r="BI175"/>
  <c r="BG175"/>
  <c r="BF175"/>
  <c r="BE175"/>
  <c r="T175"/>
  <c r="R175"/>
  <c r="P175"/>
  <c r="BI173"/>
  <c r="BG173"/>
  <c r="BF173"/>
  <c r="BE173"/>
  <c r="T173"/>
  <c r="R173"/>
  <c r="P173"/>
  <c r="BI171"/>
  <c r="BG171"/>
  <c r="BF171"/>
  <c r="BE171"/>
  <c r="T171"/>
  <c r="R171"/>
  <c r="P171"/>
  <c r="BI169"/>
  <c r="BG169"/>
  <c r="BF169"/>
  <c r="BE169"/>
  <c r="T169"/>
  <c r="R169"/>
  <c r="P169"/>
  <c r="BI167"/>
  <c r="BG167"/>
  <c r="BF167"/>
  <c r="BE167"/>
  <c r="T167"/>
  <c r="R167"/>
  <c r="P167"/>
  <c r="BI165"/>
  <c r="BG165"/>
  <c r="BF165"/>
  <c r="BE165"/>
  <c r="T165"/>
  <c r="R165"/>
  <c r="P165"/>
  <c r="BI163"/>
  <c r="BG163"/>
  <c r="BF163"/>
  <c r="BE163"/>
  <c r="T163"/>
  <c r="R163"/>
  <c r="P163"/>
  <c r="BI161"/>
  <c r="BG161"/>
  <c r="BF161"/>
  <c r="BE161"/>
  <c r="T161"/>
  <c r="R161"/>
  <c r="P161"/>
  <c r="BI159"/>
  <c r="BG159"/>
  <c r="BF159"/>
  <c r="BE159"/>
  <c r="T159"/>
  <c r="R159"/>
  <c r="P159"/>
  <c r="BI157"/>
  <c r="BG157"/>
  <c r="BF157"/>
  <c r="BE157"/>
  <c r="T157"/>
  <c r="R157"/>
  <c r="P157"/>
  <c r="BI155"/>
  <c r="BG155"/>
  <c r="BF155"/>
  <c r="BE155"/>
  <c r="T155"/>
  <c r="R155"/>
  <c r="P155"/>
  <c r="BI152"/>
  <c r="BG152"/>
  <c r="BF152"/>
  <c r="BE152"/>
  <c r="T152"/>
  <c r="R152"/>
  <c r="P152"/>
  <c r="BI150"/>
  <c r="BG150"/>
  <c r="BF150"/>
  <c r="BE150"/>
  <c r="T150"/>
  <c r="R150"/>
  <c r="P150"/>
  <c r="BI147"/>
  <c r="BG147"/>
  <c r="BF147"/>
  <c r="BE147"/>
  <c r="T147"/>
  <c r="R147"/>
  <c r="P147"/>
  <c r="BI145"/>
  <c r="BG145"/>
  <c r="BF145"/>
  <c r="BE145"/>
  <c r="T145"/>
  <c r="R145"/>
  <c r="P145"/>
  <c r="BI143"/>
  <c r="BG143"/>
  <c r="BF143"/>
  <c r="BE143"/>
  <c r="T143"/>
  <c r="R143"/>
  <c r="P143"/>
  <c r="BI141"/>
  <c r="BG141"/>
  <c r="BF141"/>
  <c r="BE141"/>
  <c r="T141"/>
  <c r="R141"/>
  <c r="P141"/>
  <c r="BI139"/>
  <c r="BG139"/>
  <c r="BF139"/>
  <c r="BE139"/>
  <c r="T139"/>
  <c r="R139"/>
  <c r="P139"/>
  <c r="BI137"/>
  <c r="BG137"/>
  <c r="BF137"/>
  <c r="BE137"/>
  <c r="T137"/>
  <c r="R137"/>
  <c r="P137"/>
  <c r="BI135"/>
  <c r="BG135"/>
  <c r="BF135"/>
  <c r="BE135"/>
  <c r="T135"/>
  <c r="R135"/>
  <c r="P135"/>
  <c r="BI133"/>
  <c r="BG133"/>
  <c r="BF133"/>
  <c r="BE133"/>
  <c r="T133"/>
  <c r="R133"/>
  <c r="P133"/>
  <c r="BI129"/>
  <c r="BG129"/>
  <c r="BF129"/>
  <c r="BE129"/>
  <c r="T129"/>
  <c r="R129"/>
  <c r="P129"/>
  <c r="BI127"/>
  <c r="BG127"/>
  <c r="BF127"/>
  <c r="BE127"/>
  <c r="T127"/>
  <c r="R127"/>
  <c r="P127"/>
  <c r="BI124"/>
  <c r="BG124"/>
  <c r="BF124"/>
  <c r="BE124"/>
  <c r="T124"/>
  <c r="R124"/>
  <c r="P124"/>
  <c r="BI119"/>
  <c r="BG119"/>
  <c r="BF119"/>
  <c r="BE119"/>
  <c r="T119"/>
  <c r="R119"/>
  <c r="P119"/>
  <c r="BI117"/>
  <c r="BG117"/>
  <c r="BF117"/>
  <c r="BE117"/>
  <c r="T117"/>
  <c r="R117"/>
  <c r="P117"/>
  <c r="BI115"/>
  <c r="BG115"/>
  <c r="BF115"/>
  <c r="BE115"/>
  <c r="T115"/>
  <c r="R115"/>
  <c r="P115"/>
  <c r="BI113"/>
  <c r="BG113"/>
  <c r="BF113"/>
  <c r="BE113"/>
  <c r="T113"/>
  <c r="R113"/>
  <c r="P113"/>
  <c r="BI110"/>
  <c r="BG110"/>
  <c r="BF110"/>
  <c r="BE110"/>
  <c r="T110"/>
  <c r="R110"/>
  <c r="P110"/>
  <c r="BI108"/>
  <c r="BG108"/>
  <c r="BF108"/>
  <c r="BE108"/>
  <c r="T108"/>
  <c r="R108"/>
  <c r="P108"/>
  <c r="BI106"/>
  <c r="BG106"/>
  <c r="BF106"/>
  <c r="BE106"/>
  <c r="T106"/>
  <c r="R106"/>
  <c r="P106"/>
  <c r="BI103"/>
  <c r="BG103"/>
  <c r="BF103"/>
  <c r="BE103"/>
  <c r="T103"/>
  <c r="T102"/>
  <c r="R103"/>
  <c r="R102"/>
  <c r="P103"/>
  <c r="P102"/>
  <c r="J97"/>
  <c r="F96"/>
  <c r="F94"/>
  <c r="E92"/>
  <c r="J51"/>
  <c r="F50"/>
  <c r="F48"/>
  <c r="E46"/>
  <c r="J19"/>
  <c r="E19"/>
  <c r="J50"/>
  <c r="J18"/>
  <c r="J16"/>
  <c r="E16"/>
  <c r="F97"/>
  <c r="J15"/>
  <c r="J10"/>
  <c r="J94"/>
  <c i="1" r="L50"/>
  <c r="AM50"/>
  <c r="AM49"/>
  <c r="L49"/>
  <c r="AM47"/>
  <c r="L47"/>
  <c r="L45"/>
  <c r="L44"/>
  <c i="2" r="BK374"/>
  <c r="BK334"/>
  <c r="J298"/>
  <c r="BK274"/>
  <c r="BK245"/>
  <c r="BK206"/>
  <c r="BK188"/>
  <c r="J179"/>
  <c r="BK143"/>
  <c r="J115"/>
  <c r="BK423"/>
  <c r="BK328"/>
  <c r="J260"/>
  <c r="J228"/>
  <c r="BK198"/>
  <c r="J143"/>
  <c r="J421"/>
  <c r="J412"/>
  <c r="J382"/>
  <c r="BK313"/>
  <c r="BK204"/>
  <c r="BK152"/>
  <c r="J394"/>
  <c r="J293"/>
  <c r="BK217"/>
  <c r="J141"/>
  <c r="BK103"/>
  <c r="BK408"/>
  <c r="BK378"/>
  <c r="J313"/>
  <c r="BK279"/>
  <c r="J243"/>
  <c r="J217"/>
  <c r="BK133"/>
  <c r="J378"/>
  <c r="BK360"/>
  <c r="BK283"/>
  <c r="BK224"/>
  <c r="J183"/>
  <c r="J119"/>
  <c r="BK384"/>
  <c r="J300"/>
  <c r="BK222"/>
  <c r="BK394"/>
  <c r="J303"/>
  <c r="J234"/>
  <c r="BK108"/>
  <c r="J384"/>
  <c r="J330"/>
  <c r="J283"/>
  <c r="BK179"/>
  <c r="J404"/>
  <c r="J295"/>
  <c r="BK238"/>
  <c r="J163"/>
  <c r="BK113"/>
  <c r="BK402"/>
  <c r="BK285"/>
  <c r="J262"/>
  <c r="J194"/>
  <c r="J108"/>
  <c r="J390"/>
  <c r="J345"/>
  <c r="BK236"/>
  <c r="J188"/>
  <c r="J423"/>
  <c r="J311"/>
  <c r="J238"/>
  <c r="J211"/>
  <c r="BK354"/>
  <c r="BK253"/>
  <c r="J159"/>
  <c r="J129"/>
  <c r="J386"/>
  <c r="BK345"/>
  <c r="BK295"/>
  <c r="J268"/>
  <c r="BK232"/>
  <c r="J200"/>
  <c r="J186"/>
  <c r="J169"/>
  <c r="J127"/>
  <c r="BK388"/>
  <c r="J317"/>
  <c r="J245"/>
  <c r="J175"/>
  <c r="J137"/>
  <c r="BK410"/>
  <c r="J380"/>
  <c r="BK303"/>
  <c r="BK200"/>
  <c r="J157"/>
  <c r="BK438"/>
  <c r="BK326"/>
  <c r="BK260"/>
  <c r="BK169"/>
  <c r="J117"/>
  <c r="BK406"/>
  <c r="J358"/>
  <c r="J287"/>
  <c r="BK268"/>
  <c r="J232"/>
  <c r="J177"/>
  <c r="BK435"/>
  <c r="BK369"/>
  <c r="J266"/>
  <c r="J214"/>
  <c r="BK161"/>
  <c r="BK117"/>
  <c r="J307"/>
  <c r="BK226"/>
  <c r="J204"/>
  <c r="J369"/>
  <c r="BK262"/>
  <c r="BK175"/>
  <c r="BK137"/>
  <c r="J192"/>
  <c r="BK129"/>
  <c r="BK398"/>
  <c r="BK307"/>
  <c r="J206"/>
  <c r="J155"/>
  <c r="J416"/>
  <c r="BK404"/>
  <c r="J328"/>
  <c r="J247"/>
  <c r="BK228"/>
  <c r="BK159"/>
  <c r="BK427"/>
  <c r="J356"/>
  <c r="BK287"/>
  <c r="J219"/>
  <c r="BK157"/>
  <c r="J106"/>
  <c r="BK320"/>
  <c r="BK247"/>
  <c r="J400"/>
  <c r="BK317"/>
  <c r="BK192"/>
  <c r="BK141"/>
  <c r="J372"/>
  <c r="BK309"/>
  <c r="J279"/>
  <c r="BK251"/>
  <c r="BK211"/>
  <c r="J190"/>
  <c r="BK177"/>
  <c r="J161"/>
  <c r="J133"/>
  <c i="1" r="AS54"/>
  <c i="2" r="J367"/>
  <c r="BK276"/>
  <c r="J236"/>
  <c r="J226"/>
  <c r="J167"/>
  <c r="J110"/>
  <c r="J414"/>
  <c r="BK400"/>
  <c r="BK358"/>
  <c r="J255"/>
  <c r="BK186"/>
  <c r="J124"/>
  <c r="J362"/>
  <c r="J285"/>
  <c r="BK183"/>
  <c r="BK127"/>
  <c r="BK412"/>
  <c r="J388"/>
  <c r="J274"/>
  <c r="J241"/>
  <c r="BK173"/>
  <c r="BK432"/>
  <c r="BK372"/>
  <c r="BK315"/>
  <c r="BK243"/>
  <c r="J198"/>
  <c r="J145"/>
  <c r="BK110"/>
  <c r="J326"/>
  <c r="J251"/>
  <c r="BK219"/>
  <c r="BK386"/>
  <c r="J290"/>
  <c r="J208"/>
  <c r="BK145"/>
  <c r="BK376"/>
  <c r="J320"/>
  <c r="BK293"/>
  <c r="J253"/>
  <c r="BK194"/>
  <c r="J181"/>
  <c r="BK163"/>
  <c r="J113"/>
  <c r="BK380"/>
  <c r="J315"/>
  <c r="BK214"/>
  <c r="BK165"/>
  <c r="BK418"/>
  <c r="J408"/>
  <c r="BK364"/>
  <c r="BK272"/>
  <c r="J165"/>
  <c r="J438"/>
  <c r="BK330"/>
  <c r="BK266"/>
  <c r="BK167"/>
  <c r="J418"/>
  <c r="J376"/>
  <c r="BK305"/>
  <c r="J270"/>
  <c r="J222"/>
  <c r="J171"/>
  <c r="J435"/>
  <c r="BK367"/>
  <c r="BK270"/>
  <c r="J230"/>
  <c r="BK190"/>
  <c r="BK115"/>
  <c r="J364"/>
  <c r="BK257"/>
  <c r="J427"/>
  <c r="J352"/>
  <c r="BK202"/>
  <c r="BK124"/>
  <c r="J430"/>
  <c r="J305"/>
  <c r="J276"/>
  <c r="BK249"/>
  <c r="J202"/>
  <c r="BK171"/>
  <c r="J150"/>
  <c r="J103"/>
  <c r="J360"/>
  <c r="BK298"/>
  <c r="BK234"/>
  <c r="BK147"/>
  <c r="BK416"/>
  <c r="BK392"/>
  <c r="BK362"/>
  <c r="BK300"/>
  <c r="J196"/>
  <c r="BK155"/>
  <c r="J406"/>
  <c r="BK352"/>
  <c r="BK264"/>
  <c r="J173"/>
  <c r="BK119"/>
  <c r="BK414"/>
  <c r="BK390"/>
  <c r="J334"/>
  <c r="BK290"/>
  <c r="BK139"/>
  <c r="J392"/>
  <c r="J354"/>
  <c r="BK241"/>
  <c r="BK208"/>
  <c r="J152"/>
  <c r="BK430"/>
  <c r="BK324"/>
  <c r="J264"/>
  <c r="J224"/>
  <c r="J398"/>
  <c r="BK255"/>
  <c r="BK150"/>
  <c r="J281"/>
  <c r="J139"/>
  <c r="J402"/>
  <c r="J309"/>
  <c r="J249"/>
  <c r="J135"/>
  <c r="J410"/>
  <c r="BK382"/>
  <c r="J324"/>
  <c r="J272"/>
  <c r="BK181"/>
  <c r="BK106"/>
  <c r="J374"/>
  <c r="BK311"/>
  <c r="J257"/>
  <c r="BK196"/>
  <c r="BK135"/>
  <c r="BK421"/>
  <c r="BK281"/>
  <c r="J432"/>
  <c r="BK356"/>
  <c r="BK230"/>
  <c r="J147"/>
  <c l="1" r="P289"/>
  <c r="R371"/>
  <c r="T278"/>
  <c r="T371"/>
  <c r="R221"/>
  <c r="BK278"/>
  <c r="J278"/>
  <c r="J70"/>
  <c r="P397"/>
  <c r="R105"/>
  <c r="T105"/>
  <c r="P112"/>
  <c r="T112"/>
  <c r="BK126"/>
  <c r="J126"/>
  <c r="J60"/>
  <c r="P126"/>
  <c r="R126"/>
  <c r="T126"/>
  <c r="BK132"/>
  <c r="J132"/>
  <c r="J62"/>
  <c r="R132"/>
  <c r="BK149"/>
  <c r="J149"/>
  <c r="J63"/>
  <c r="BK154"/>
  <c r="J154"/>
  <c r="J64"/>
  <c r="T154"/>
  <c r="P216"/>
  <c r="R216"/>
  <c r="T216"/>
  <c r="R259"/>
  <c r="R397"/>
  <c r="BK420"/>
  <c r="J420"/>
  <c r="J77"/>
  <c r="T420"/>
  <c r="BK429"/>
  <c r="J429"/>
  <c r="J80"/>
  <c r="P429"/>
  <c r="P425"/>
  <c r="R429"/>
  <c r="R425"/>
  <c r="T429"/>
  <c r="T425"/>
  <c r="BK105"/>
  <c r="J105"/>
  <c r="J58"/>
  <c r="P105"/>
  <c r="P101"/>
  <c r="BK112"/>
  <c r="J112"/>
  <c r="J59"/>
  <c r="R112"/>
  <c r="P132"/>
  <c r="T132"/>
  <c r="P149"/>
  <c r="R149"/>
  <c r="T149"/>
  <c r="P154"/>
  <c r="R154"/>
  <c r="BK216"/>
  <c r="J216"/>
  <c r="J67"/>
  <c r="T221"/>
  <c r="T397"/>
  <c r="T396"/>
  <c r="P420"/>
  <c r="R420"/>
  <c r="P221"/>
  <c r="T259"/>
  <c r="BK371"/>
  <c r="J371"/>
  <c r="J74"/>
  <c r="R278"/>
  <c r="P371"/>
  <c r="BK221"/>
  <c r="J221"/>
  <c r="J68"/>
  <c r="BK259"/>
  <c r="J259"/>
  <c r="J69"/>
  <c r="P259"/>
  <c r="P278"/>
  <c r="BK289"/>
  <c r="J289"/>
  <c r="J71"/>
  <c r="R289"/>
  <c r="T289"/>
  <c r="BK319"/>
  <c r="J319"/>
  <c r="J72"/>
  <c r="P319"/>
  <c r="R319"/>
  <c r="T319"/>
  <c r="BK366"/>
  <c r="J366"/>
  <c r="J73"/>
  <c r="P366"/>
  <c r="R366"/>
  <c r="T366"/>
  <c r="BK397"/>
  <c r="J397"/>
  <c r="J76"/>
  <c r="BH103"/>
  <c r="BH137"/>
  <c r="BH169"/>
  <c r="BH171"/>
  <c r="BH175"/>
  <c r="BH181"/>
  <c r="BH186"/>
  <c r="BH198"/>
  <c r="BH204"/>
  <c r="BH211"/>
  <c r="BH214"/>
  <c r="BH224"/>
  <c r="BH238"/>
  <c r="BH241"/>
  <c r="BH270"/>
  <c r="BH276"/>
  <c r="BH283"/>
  <c r="BH285"/>
  <c r="BH307"/>
  <c r="BH309"/>
  <c r="BH330"/>
  <c r="BH334"/>
  <c r="BH378"/>
  <c r="BH382"/>
  <c r="BH390"/>
  <c r="BK434"/>
  <c r="J434"/>
  <c r="J81"/>
  <c r="BH200"/>
  <c r="BH228"/>
  <c r="BH230"/>
  <c r="BH234"/>
  <c r="BH243"/>
  <c r="BH260"/>
  <c r="BH268"/>
  <c r="BH272"/>
  <c r="BH303"/>
  <c r="BH328"/>
  <c r="BH345"/>
  <c r="BH354"/>
  <c r="BH358"/>
  <c r="BH369"/>
  <c r="BH372"/>
  <c r="BH376"/>
  <c r="BH421"/>
  <c r="BH423"/>
  <c r="BH430"/>
  <c r="BH435"/>
  <c r="BH110"/>
  <c r="BH127"/>
  <c r="BH141"/>
  <c r="BH152"/>
  <c r="BH226"/>
  <c r="BH232"/>
  <c r="BH274"/>
  <c r="BH279"/>
  <c r="BH293"/>
  <c r="BH295"/>
  <c r="BH298"/>
  <c r="BH305"/>
  <c r="BH317"/>
  <c r="BH380"/>
  <c r="BH427"/>
  <c r="BH432"/>
  <c r="BH438"/>
  <c r="BH133"/>
  <c r="BH183"/>
  <c r="BH194"/>
  <c r="BH236"/>
  <c r="BH251"/>
  <c r="BH281"/>
  <c r="BH352"/>
  <c r="BH360"/>
  <c r="BH362"/>
  <c r="BH367"/>
  <c r="BH394"/>
  <c r="BH398"/>
  <c r="BH402"/>
  <c r="BH404"/>
  <c r="BH406"/>
  <c r="BH408"/>
  <c r="BH416"/>
  <c r="BK213"/>
  <c r="J213"/>
  <c r="J66"/>
  <c r="BK426"/>
  <c r="J48"/>
  <c r="BH113"/>
  <c r="BH190"/>
  <c r="BH206"/>
  <c r="BH245"/>
  <c r="BH287"/>
  <c r="BH300"/>
  <c r="BH315"/>
  <c r="BH384"/>
  <c r="BH388"/>
  <c r="BK102"/>
  <c r="J102"/>
  <c r="J57"/>
  <c r="BK210"/>
  <c r="J210"/>
  <c r="J65"/>
  <c r="F51"/>
  <c r="J96"/>
  <c r="BH108"/>
  <c r="BH117"/>
  <c r="BH143"/>
  <c r="BH145"/>
  <c r="BH147"/>
  <c r="BH161"/>
  <c r="BH196"/>
  <c r="BH247"/>
  <c r="BH257"/>
  <c r="BH324"/>
  <c r="BH392"/>
  <c r="BH400"/>
  <c r="BH410"/>
  <c r="BH412"/>
  <c r="BH414"/>
  <c r="BH418"/>
  <c r="BH119"/>
  <c r="BH124"/>
  <c r="BH139"/>
  <c r="BH159"/>
  <c r="BH163"/>
  <c r="BH167"/>
  <c r="BH177"/>
  <c r="BH179"/>
  <c r="BH188"/>
  <c r="BH192"/>
  <c r="BH202"/>
  <c r="BH208"/>
  <c r="BH217"/>
  <c r="BH249"/>
  <c r="BH253"/>
  <c r="BH264"/>
  <c r="BH266"/>
  <c r="BH290"/>
  <c r="BH320"/>
  <c r="BH374"/>
  <c r="BH386"/>
  <c r="BK437"/>
  <c r="J437"/>
  <c r="J82"/>
  <c r="BH106"/>
  <c r="BH115"/>
  <c r="BH129"/>
  <c r="BH135"/>
  <c r="BH150"/>
  <c r="BH155"/>
  <c r="BH157"/>
  <c r="BH165"/>
  <c r="BH173"/>
  <c r="BH219"/>
  <c r="BH222"/>
  <c r="BH255"/>
  <c r="BH262"/>
  <c r="BH311"/>
  <c r="BH313"/>
  <c r="BH326"/>
  <c r="BH356"/>
  <c r="BH364"/>
  <c r="J31"/>
  <c i="1" r="AV55"/>
  <c i="2" r="F33"/>
  <c i="1" r="BB55"/>
  <c r="BB54"/>
  <c r="W31"/>
  <c i="2" r="F32"/>
  <c i="1" r="BA55"/>
  <c r="BA54"/>
  <c r="AW54"/>
  <c r="AK30"/>
  <c i="2" r="J32"/>
  <c i="1" r="AW55"/>
  <c i="2" r="F31"/>
  <c i="1" r="AZ55"/>
  <c r="AZ54"/>
  <c r="AV54"/>
  <c r="AK29"/>
  <c i="2" r="F35"/>
  <c i="1" r="BD55"/>
  <c r="BD54"/>
  <c r="W33"/>
  <c i="2" l="1" r="T131"/>
  <c r="T101"/>
  <c r="T100"/>
  <c r="R101"/>
  <c r="R396"/>
  <c r="P396"/>
  <c r="BK425"/>
  <c r="J425"/>
  <c r="J78"/>
  <c r="R131"/>
  <c r="R100"/>
  <c r="P131"/>
  <c r="P100"/>
  <c i="1" r="AU55"/>
  <c i="2" r="BK396"/>
  <c r="J396"/>
  <c r="J75"/>
  <c r="J426"/>
  <c r="J79"/>
  <c r="BK101"/>
  <c r="BK131"/>
  <c r="J131"/>
  <c r="J61"/>
  <c i="1" r="W30"/>
  <c r="AX54"/>
  <c r="W29"/>
  <c r="AU54"/>
  <c r="AT54"/>
  <c r="AT55"/>
  <c i="2" r="F34"/>
  <c i="1" r="BC55"/>
  <c r="BC54"/>
  <c r="W32"/>
  <c i="2" l="1" r="BK100"/>
  <c r="J100"/>
  <c r="J55"/>
  <c r="J101"/>
  <c r="J56"/>
  <c i="1" r="AY54"/>
  <c i="2" l="1" r="J28"/>
  <c i="1" r="AG55"/>
  <c r="AG54"/>
  <c r="AK26"/>
  <c r="AK35"/>
  <c l="1" r="AN55"/>
  <c r="AN54"/>
  <c i="2" r="J37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<sst xmlns="http://schemas.openxmlformats.org/spreadsheetml/2006/main">
  <si>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</si>
  <si>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</si>
  <si>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</si>
  <si>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</si>
  <si>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</si>
  <si>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{20ee9438-92b4-479c-8367-5a9f7a8b21b9}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</si>
  <si>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</si>
  <si>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</si>
  <si>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</si>
  <si>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</si>
  <si>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</si>
  <si>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</si>
  <si>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</si>
  <si>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</si>
  <si>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2021_06_14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</si>
  <si>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</si>
  <si>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</si>
  <si>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Katusická 694, byt č.2 vř</t>
  </si>
  <si>
    <t>KSO:</t>
  </si>
  <si>
    <t/>
  </si>
  <si>
    <t>CC-CZ:</t>
  </si>
  <si>
    <t>Místo:</t>
  </si>
  <si>
    <t>Katusická 694</t>
  </si>
  <si>
    <t>Datum:</t>
  </si>
  <si>
    <t>14. 6. 2021</t>
  </si>
  <si>
    <t>Zadavatel:</t>
  </si>
  <si>
    <t>IČ:</t>
  </si>
  <si>
    <t xml:space="preserve"> 00231304</t>
  </si>
  <si>
    <t>Městská část Praha 19, Semilská 43/1, Praha 19</t>
  </si>
  <si>
    <t>DIČ:</t>
  </si>
  <si>
    <t>CZ00231304</t>
  </si>
  <si>
    <t>Uchazeč:</t>
  </si>
  <si>
    <t>Vyplň údaj</t>
  </si>
  <si>
    <t>Projektant:</t>
  </si>
  <si>
    <t xml:space="preserve"> </t>
  </si>
  <si>
    <t>True</t>
  </si>
  <si>
    <t>Zpracovatel:</t>
  </si>
  <si>
    <t>IČ:09780271</t>
  </si>
  <si>
    <t>Yevheniy Yurchyk	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</si>
  <si>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</si>
  <si>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</si>
  <si>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</si>
  <si>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</si>
  <si>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</si>
  <si>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</si>
  <si>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</si>
  <si>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</si>
  <si>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</si>
  <si>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</si>
  <si>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</si>
  <si>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</si>
  <si>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</si>
  <si>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</si>
  <si>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</si>
  <si>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</si>
  <si>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</si>
  <si>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</si>
  <si>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</si>
  <si>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</si>
  <si>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</si>
  <si>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</si>
  <si>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</si>
  <si>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</si>
  <si>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</si>
  <si>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</si>
  <si>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</si>
  <si>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</si>
  <si>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</si>
  <si>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</si>
  <si>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</si>
  <si>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</si>
  <si>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</si>
  <si>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</si>
  <si>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</si>
  <si>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</si>
  <si>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</si>
  <si>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</si>
  <si>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</si>
  <si>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</si>
  <si>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</si>
  <si>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</si>
  <si>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</si>
  <si>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</si>
  <si>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</si>
  <si>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</si>
  <si>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</si>
  <si>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</si>
  <si>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</si>
  <si>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</si>
  <si>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</si>
  <si>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</si>
  <si>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</si>
  <si>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>PSV - Práce a dodávky PSV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</si>
  <si>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</si>
  <si>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</si>
  <si>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</si>
  <si>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734 - Ústřední vytápění - armatury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</si>
  <si>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</si>
  <si>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</si>
  <si>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</si>
  <si>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</si>
  <si>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</si>
  <si>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</si>
  <si>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</si>
  <si>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</si>
  <si>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</si>
  <si>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M - Práce a dodávky M</t>
  </si>
  <si>
    <t xml:space="preserve">    21-M - Elektromontáže</t>
  </si>
  <si>
    <t xml:space="preserve">    58-M - Revize vyhrazených technických zařízení</t>
  </si>
  <si>
    <t>VRN - Vedlejší rozpočtové náklady</t>
  </si>
  <si>
    <t xml:space="preserve">    VRN2 - Příprava staveniště</t>
  </si>
  <si>
    <t xml:space="preserve">    VRN3 - Zařízení staveniště</t>
  </si>
  <si>
    <t xml:space="preserve">    VRN5 - Finanční náklady</t>
  </si>
  <si>
    <t xml:space="preserve">    VRN8 - Přesun stavebních kapacit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</si>
  <si>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</si>
  <si>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</si>
  <si>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</si>
  <si>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</si>
  <si>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</si>
  <si>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</si>
  <si>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</si>
  <si>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</si>
  <si>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</si>
  <si>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</si>
  <si>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</si>
  <si>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</si>
  <si>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</si>
  <si>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</si>
  <si>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</si>
  <si>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</si>
  <si>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</si>
  <si>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</si>
  <si>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74</t>
  </si>
  <si>
    <t>K</t>
  </si>
  <si>
    <t>346244352</t>
  </si>
  <si>
    <t>Obezdívka koupelnových van ploch rovných tl 50 mm z pórobetonových přesných tvárnic</t>
  </si>
  <si>
    <t>kpl</t>
  </si>
  <si>
    <t>4</t>
  </si>
  <si>
    <t>2</t>
  </si>
  <si>
    <t>5</t>
  </si>
  <si>
    <t>1247793837</t>
  </si>
  <si>
    <t>PP</t>
  </si>
  <si>
    <t>Obezdívka koupelnových van ploch rovných z přesných pórobetonových tvárnic, na tenké maltové lože, tl. 50 mm</t>
  </si>
  <si>
    <t>6</t>
  </si>
  <si>
    <t>Úpravy povrchů, podlahy a osazování výplní</t>
  </si>
  <si>
    <t>46</t>
  </si>
  <si>
    <t>611315402</t>
  </si>
  <si>
    <t>Oprava vnitřní vápenné hrubé omítky stropů v rozsahu plochy do 30%</t>
  </si>
  <si>
    <t>m2</t>
  </si>
  <si>
    <t>-202602424</t>
  </si>
  <si>
    <t>Oprava vápenné omítky vnitřních ploch hrubé, tloušťky do 20 mm stropů, v rozsahu opravované plochy přes 10 do 30%</t>
  </si>
  <si>
    <t>47</t>
  </si>
  <si>
    <t>612315403</t>
  </si>
  <si>
    <t>Oprava vnitřní vápenné hrubé omítky stěn v rozsahu plochy do 50%</t>
  </si>
  <si>
    <t>-735860882</t>
  </si>
  <si>
    <t>Oprava vápenné omítky vnitřních ploch hrubé, tloušťky do 20 mm stěn, v rozsahu opravované plochy přes 30 do 50%</t>
  </si>
  <si>
    <t>58</t>
  </si>
  <si>
    <t>644941111</t>
  </si>
  <si>
    <t>Osazování ventilačních mřížek velikosti do 150 x 200 mm</t>
  </si>
  <si>
    <t>-239163827</t>
  </si>
  <si>
    <t>Montáž průvětrníků nebo mřížek odvětrávacích velikosti do 150 x 200 mm</t>
  </si>
  <si>
    <t>9</t>
  </si>
  <si>
    <t>Ostatní konstrukce a práce, bourání</t>
  </si>
  <si>
    <t>43</t>
  </si>
  <si>
    <t>962084121</t>
  </si>
  <si>
    <t>Bourání příček deskových sádrových typu rabicka tl do 50 mm</t>
  </si>
  <si>
    <t>1541021191</t>
  </si>
  <si>
    <t>Bourání zdiva příček nebo vybourání otvorů deskových a sádrových potažených rabicovým pletivem nebo bez pletiva sádrokartonových bez kovové konstrukce, umakartových, sololitových, tl. do 50 mm</t>
  </si>
  <si>
    <t>24</t>
  </si>
  <si>
    <t>965081611</t>
  </si>
  <si>
    <t>Odsekání soklíků rovných</t>
  </si>
  <si>
    <t>m</t>
  </si>
  <si>
    <t>-1644635441</t>
  </si>
  <si>
    <t>Odsekání soklíků včetně otlučení podkladní omítky až na zdivo rovných</t>
  </si>
  <si>
    <t>42</t>
  </si>
  <si>
    <t>977332211</t>
  </si>
  <si>
    <t>Frézování drážek ve stěnách z dutých cihel nebo tvárnic do 30x30 mm</t>
  </si>
  <si>
    <t>1357441529</t>
  </si>
  <si>
    <t>Frézování drážek pro vodiče ve stěnách z dutých cihel nebo tvárnic, rozměru do 30x30 mm</t>
  </si>
  <si>
    <t>41</t>
  </si>
  <si>
    <t>978035113</t>
  </si>
  <si>
    <t>Odsekání tenkovrstvé omítky obroušením v rozsahu do 30%</t>
  </si>
  <si>
    <t>-673849937</t>
  </si>
  <si>
    <t>Odstranění tenkovrstvých omítek nebo štuku tloušťky do 2 mm obroušením, rozsahu přes 10 do 30%</t>
  </si>
  <si>
    <t>VV</t>
  </si>
  <si>
    <t>3,489*2,678</t>
  </si>
  <si>
    <t>2,889*2,4</t>
  </si>
  <si>
    <t>Součet</t>
  </si>
  <si>
    <t>40</t>
  </si>
  <si>
    <t>978035115</t>
  </si>
  <si>
    <t>Odsekání tenkovrstvé omítky obroušením v rozsahu do 50%</t>
  </si>
  <si>
    <t>1851778629</t>
  </si>
  <si>
    <t>Odstranění tenkovrstvých omítek nebo štuku tloušťky do 2 mm obroušením, rozsahu přes 30 do 50%</t>
  </si>
  <si>
    <t>997</t>
  </si>
  <si>
    <t>Přesun sutě</t>
  </si>
  <si>
    <t>26</t>
  </si>
  <si>
    <t>997013509</t>
  </si>
  <si>
    <t>Příplatek k odvozu suti a vybouraných hmot na skládku ZKD 1 km přes 1 km</t>
  </si>
  <si>
    <t>t</t>
  </si>
  <si>
    <t>-1181501080</t>
  </si>
  <si>
    <t>Odvoz suti a vybouraných hmot na skládku nebo meziskládku se složením, na vzdálenost Příplatek k ceně za každý další i započatý 1 km přes 1 km</t>
  </si>
  <si>
    <t>25</t>
  </si>
  <si>
    <t>997013511</t>
  </si>
  <si>
    <t>Odvoz suti a vybouraných hmot z meziskládky na skládku do 1 km s naložením a se složením</t>
  </si>
  <si>
    <t>223349158</t>
  </si>
  <si>
    <t>Odvoz suti a vybouraných hmot z meziskládky na skládku s naložením a se složením, na vzdálenost do 1 km</t>
  </si>
  <si>
    <t>PSV</t>
  </si>
  <si>
    <t>Práce a dodávky PSV</t>
  </si>
  <si>
    <t>722</t>
  </si>
  <si>
    <t>Zdravotechnika - vnitřní vodovod</t>
  </si>
  <si>
    <t>61</t>
  </si>
  <si>
    <t>722174021</t>
  </si>
  <si>
    <t>Potrubí vodovodní plastové PPR svar</t>
  </si>
  <si>
    <t>16</t>
  </si>
  <si>
    <t>-550938135</t>
  </si>
  <si>
    <t xml:space="preserve">Potrubí z plastových trubek z polypropylenu PPR svařovaných </t>
  </si>
  <si>
    <t>62</t>
  </si>
  <si>
    <t>722179191</t>
  </si>
  <si>
    <t>Příplatek k rozvodu vody z plastů za malý rozsah prací na zakázce do 20 m</t>
  </si>
  <si>
    <t>soubor</t>
  </si>
  <si>
    <t>513483605</t>
  </si>
  <si>
    <t>Příplatek k ceně rozvody vody z plastů za práce malého rozsahu na zakázce do 20 m rozvodu</t>
  </si>
  <si>
    <t>110</t>
  </si>
  <si>
    <t>M</t>
  </si>
  <si>
    <t>NVS.CF300315</t>
  </si>
  <si>
    <t>rohový ventil bez filtru 1/2"X 1/2"</t>
  </si>
  <si>
    <t>kus</t>
  </si>
  <si>
    <t>32</t>
  </si>
  <si>
    <t>811527022</t>
  </si>
  <si>
    <t>111</t>
  </si>
  <si>
    <t>ALP.ARV001</t>
  </si>
  <si>
    <t>Ventil rohový s filtrem 1/2"×3/8", kulatý</t>
  </si>
  <si>
    <t>1137900394</t>
  </si>
  <si>
    <t>Ventil rohový s filtrem 1/2"×3/8", kulatý, pračka, myčka</t>
  </si>
  <si>
    <t>112</t>
  </si>
  <si>
    <t>55111982</t>
  </si>
  <si>
    <t>ventil rohový pračkový 3/4"</t>
  </si>
  <si>
    <t>167476707</t>
  </si>
  <si>
    <t>113</t>
  </si>
  <si>
    <t>72534472</t>
  </si>
  <si>
    <t>ventil vzorkovací PB rohový 1/2" vnější závit</t>
  </si>
  <si>
    <t>1531786587</t>
  </si>
  <si>
    <t>114</t>
  </si>
  <si>
    <t>55161845</t>
  </si>
  <si>
    <t>sifon pračkový venkovní plast bílý</t>
  </si>
  <si>
    <t>968912995</t>
  </si>
  <si>
    <t>63</t>
  </si>
  <si>
    <t>722181211</t>
  </si>
  <si>
    <t>Ochrana vodovodního potrubí přilepenými termoizolačními trubicemi z PE tl do 6 mm DN do 22 mm</t>
  </si>
  <si>
    <t>-1509234026</t>
  </si>
  <si>
    <t xml:space="preserve">Ochrana potrubí termoizolačními trubicemi z pěnového polyetylenu </t>
  </si>
  <si>
    <t>723</t>
  </si>
  <si>
    <t>Zdravotechnika - vnitřní plynovod</t>
  </si>
  <si>
    <t>64</t>
  </si>
  <si>
    <t>723181012</t>
  </si>
  <si>
    <t>Potrubí měděné polotvrdé spojované lisováním D 18x1 mm</t>
  </si>
  <si>
    <t>614777469</t>
  </si>
  <si>
    <t>Potrubí z měděných trubek polotvrdých,</t>
  </si>
  <si>
    <t>65</t>
  </si>
  <si>
    <t>723190105</t>
  </si>
  <si>
    <t>Přípojka plynovodní nerezová hadice G 1/2"F x G 1/2"F délky 100 cm spojovaná na závit</t>
  </si>
  <si>
    <t>ks</t>
  </si>
  <si>
    <t>469346549</t>
  </si>
  <si>
    <t>Přípojky plynovodní ke spotřebičům -plynová kamna</t>
  </si>
  <si>
    <t>725</t>
  </si>
  <si>
    <t>Zdravotechnika - zařizovací předměty</t>
  </si>
  <si>
    <t>725110811</t>
  </si>
  <si>
    <t>Demontáž klozetů splachovací s nádrží</t>
  </si>
  <si>
    <t>-1655453423</t>
  </si>
  <si>
    <t>Demontáž klozetů splachovacích s nádrží nebo tlakovým splachovačem</t>
  </si>
  <si>
    <t>66</t>
  </si>
  <si>
    <t>725111231</t>
  </si>
  <si>
    <t>Splachovač nádržkový keramický s armaturou boční nebo spodní napouštění</t>
  </si>
  <si>
    <t>1827342678</t>
  </si>
  <si>
    <t>Zařízení záchodů splachovače nádržkové keramické s armaturou boční nebo spodní napouštění</t>
  </si>
  <si>
    <t>7</t>
  </si>
  <si>
    <t>725210821</t>
  </si>
  <si>
    <t>Demontáž umyvadel bez výtokových armatur</t>
  </si>
  <si>
    <t>639831282</t>
  </si>
  <si>
    <t>Demontáž umyvadel bez výtokových armatur umyvadel</t>
  </si>
  <si>
    <t>67</t>
  </si>
  <si>
    <t>725211601</t>
  </si>
  <si>
    <t>Umyvadlo keramické bílé šířky 500 mm bez krytu na sifon připevněné na stěnu šrouby</t>
  </si>
  <si>
    <t>939071058</t>
  </si>
  <si>
    <t>Umyvadla keramická bílá bez výtokových armatur připevněná na stěnu šrouby bez sloupu nebo krytu na sifon, šířka umyvadla 500 mm</t>
  </si>
  <si>
    <t>68</t>
  </si>
  <si>
    <t>725219102</t>
  </si>
  <si>
    <t>Montáž umyvadla připevněného na šrouby do zdiva</t>
  </si>
  <si>
    <t>-87857560</t>
  </si>
  <si>
    <t>Umyvadla montáž umyvadel ostatních typů na šrouby</t>
  </si>
  <si>
    <t>8</t>
  </si>
  <si>
    <t>725220842</t>
  </si>
  <si>
    <t>Demontáž van ocelových volně stojících</t>
  </si>
  <si>
    <t>473243835</t>
  </si>
  <si>
    <t>69</t>
  </si>
  <si>
    <t>725222116</t>
  </si>
  <si>
    <t>Vana bez armatur výtokových akrylátová se zápachovou uzávěrkou 1700x700 mm</t>
  </si>
  <si>
    <t>-595914713</t>
  </si>
  <si>
    <t>Vany bez výtokových armatur akrylátové se zápachovou uzávěrkou klasické 1600x700 mm</t>
  </si>
  <si>
    <t>70</t>
  </si>
  <si>
    <t>725229103</t>
  </si>
  <si>
    <t>Montáž vany se zápachovou uzávěrkou akrylátových</t>
  </si>
  <si>
    <t>-513577198</t>
  </si>
  <si>
    <t>Vany bez výtokových armatur montáž van se zápachovou uzávěrkou akrylátových</t>
  </si>
  <si>
    <t>71</t>
  </si>
  <si>
    <t>725291111</t>
  </si>
  <si>
    <t>Doplňky zařízení koupelen a záchodů keramické toaletní deska rovná šířka 450 mm</t>
  </si>
  <si>
    <t>-1321619000</t>
  </si>
  <si>
    <t>725310823</t>
  </si>
  <si>
    <t>Demontáž dřez jednoduchý vestavěný v kuchyňských sestavách bez výtokových armatur</t>
  </si>
  <si>
    <t>1846375557</t>
  </si>
  <si>
    <t>Demontáž dřezů jednodílných bez výtokových armatur vestavěných v kuchyňských sestavách</t>
  </si>
  <si>
    <t>72</t>
  </si>
  <si>
    <t>725311121</t>
  </si>
  <si>
    <t>Dřez jednoduchý nerezový se zápachovou uzávěrkou s odkapávací plochou 560x480 mm a miskou</t>
  </si>
  <si>
    <t>-1299049995</t>
  </si>
  <si>
    <t>Dřezy bez výtokových armatur jednoduché se zápachovou uzávěrkou nerezové s odkapávací plochou</t>
  </si>
  <si>
    <t>10</t>
  </si>
  <si>
    <t>725610810</t>
  </si>
  <si>
    <t>Demontáž sporáků plynových</t>
  </si>
  <si>
    <t>-2110149265</t>
  </si>
  <si>
    <t>Demontáž plynových sporáků normálních nebo kombinovaných</t>
  </si>
  <si>
    <t>96</t>
  </si>
  <si>
    <t>725800931</t>
  </si>
  <si>
    <t>Zpětná montáž baterie vanové nebo sprchové</t>
  </si>
  <si>
    <t>-1875054195</t>
  </si>
  <si>
    <t>Opravy zařizovacích armatur zpětná montáž baterie vanové nebo sprchové G 1/2 , G 3/4</t>
  </si>
  <si>
    <t>14</t>
  </si>
  <si>
    <t>725810811</t>
  </si>
  <si>
    <t>Demontáž ventilů výtokových nástěnných</t>
  </si>
  <si>
    <t>1392701895</t>
  </si>
  <si>
    <t>Demontáž výtokových ventilů nástěnných</t>
  </si>
  <si>
    <t>11</t>
  </si>
  <si>
    <t>725820801</t>
  </si>
  <si>
    <t>Demontáž baterie nástěnné do G 3 / 4</t>
  </si>
  <si>
    <t>-1283818120</t>
  </si>
  <si>
    <t>Demontáž baterií nástěnných do G 3/4</t>
  </si>
  <si>
    <t>0,5*2 'Přepočtené koeficientem množství</t>
  </si>
  <si>
    <t>13</t>
  </si>
  <si>
    <t>725840850</t>
  </si>
  <si>
    <t>Demontáž baterie sprch diferenciální do G 3/4x1</t>
  </si>
  <si>
    <t>990425177</t>
  </si>
  <si>
    <t>Demontáž baterií sprchových diferenciálních do G 3/4 x 1</t>
  </si>
  <si>
    <t>105</t>
  </si>
  <si>
    <t>LFN.H8246160000001</t>
  </si>
  <si>
    <t>MÍSA KOMB STOJ DEEP BY JIKA BÍLÁ</t>
  </si>
  <si>
    <t>-418668215</t>
  </si>
  <si>
    <t>WC kombi se splachováním</t>
  </si>
  <si>
    <t>106</t>
  </si>
  <si>
    <t>LFN.H8942460000001</t>
  </si>
  <si>
    <t xml:space="preserve">Sifon          JIKA</t>
  </si>
  <si>
    <t>262152365</t>
  </si>
  <si>
    <t xml:space="preserve">Sifon -  umyvadlový, vanový</t>
  </si>
  <si>
    <t>107</t>
  </si>
  <si>
    <t>HLE.HL13730</t>
  </si>
  <si>
    <t>Umyvadlový-nábytkový sifon DN32x5/4"</t>
  </si>
  <si>
    <t>213650278</t>
  </si>
  <si>
    <t>sifon dřezový</t>
  </si>
  <si>
    <t>108</t>
  </si>
  <si>
    <t>55143181</t>
  </si>
  <si>
    <t>baterie dřezová páková stojánková do 1 otvoru s otáčivým ústím dl ramínka 265mm</t>
  </si>
  <si>
    <t>-1459421496</t>
  </si>
  <si>
    <t>109</t>
  </si>
  <si>
    <t>55144944</t>
  </si>
  <si>
    <t>baterie vanová páková nástěnná kombinovaná se sprchou</t>
  </si>
  <si>
    <t>-216409941</t>
  </si>
  <si>
    <t>75</t>
  </si>
  <si>
    <t>54153012</t>
  </si>
  <si>
    <t>těleso trubkové přímotopné 900x600mm 200W</t>
  </si>
  <si>
    <t>-467366487</t>
  </si>
  <si>
    <t>koupelnový radiátor- žebřík 800 x 400</t>
  </si>
  <si>
    <t>76</t>
  </si>
  <si>
    <t>48451002</t>
  </si>
  <si>
    <t>balíček montážní otopných těles hliníkových</t>
  </si>
  <si>
    <t>sada</t>
  </si>
  <si>
    <t>40323531</t>
  </si>
  <si>
    <t>balíček montážní otopných těles</t>
  </si>
  <si>
    <t>143</t>
  </si>
  <si>
    <t>42914502</t>
  </si>
  <si>
    <t>ventilátor axiální tichý malý plastový s nastavitelným doběhem IP45 výkon 8-13W D 100mm</t>
  </si>
  <si>
    <t>685023035</t>
  </si>
  <si>
    <t>ventilátor axiální tichý malý plastový s nastavitelným doběhem koupelna</t>
  </si>
  <si>
    <t>101</t>
  </si>
  <si>
    <t>55166827</t>
  </si>
  <si>
    <t>sedátko záchodové plastové bílé</t>
  </si>
  <si>
    <t>1805222278</t>
  </si>
  <si>
    <t>100</t>
  </si>
  <si>
    <t>64286105</t>
  </si>
  <si>
    <t>šrouby k umyvadlům</t>
  </si>
  <si>
    <t>-1988924774</t>
  </si>
  <si>
    <t>99</t>
  </si>
  <si>
    <t>64286100</t>
  </si>
  <si>
    <t>podpěry umyvadlové</t>
  </si>
  <si>
    <t>-2081185960</t>
  </si>
  <si>
    <t>734</t>
  </si>
  <si>
    <t>Ústřední vytápění - armatury</t>
  </si>
  <si>
    <t>73</t>
  </si>
  <si>
    <t>734221682</t>
  </si>
  <si>
    <t>Termostatická hlavice kapalinová PN 10 do 110°C otopných těles VK</t>
  </si>
  <si>
    <t>1633053388</t>
  </si>
  <si>
    <t>Ventily regulační závitové hlavice termostatické, pro ovládání ventilů PN 10 do 110°C kapalinové otopných těles VK</t>
  </si>
  <si>
    <t>751</t>
  </si>
  <si>
    <t>Vzduchotechnika</t>
  </si>
  <si>
    <t>12</t>
  </si>
  <si>
    <t>751377812</t>
  </si>
  <si>
    <t>Demontáž odsávacího zákrytu (digestoř) bytového komínového</t>
  </si>
  <si>
    <t>-1723982</t>
  </si>
  <si>
    <t>Demontáž odsávacích stropů, zákrytů odsávacího zákrytu (digestoř) bytového komínového</t>
  </si>
  <si>
    <t>763</t>
  </si>
  <si>
    <t>Konstrukce suché výstavby</t>
  </si>
  <si>
    <t>45</t>
  </si>
  <si>
    <t>763172325</t>
  </si>
  <si>
    <t>Montáž dvířek revizních jednoplášťových SDK kcí vel. 600x600 mm pro příčky a předsazené stěny</t>
  </si>
  <si>
    <t>640043783</t>
  </si>
  <si>
    <t>Montáž dvířek pro konstrukce ze sádrokartonových desek revizních jednoplášťových pro příčky a předsazené stěny velikost (šxv) 600 x 600 mm</t>
  </si>
  <si>
    <t>98</t>
  </si>
  <si>
    <t>763173113</t>
  </si>
  <si>
    <t>Montáž úchytu pro WC v SDK kci</t>
  </si>
  <si>
    <t>-1582806619</t>
  </si>
  <si>
    <t>Montáž nosičů zařizovacích předmětů pro konstrukce ze sádrokartonových desek úchytu pro WC</t>
  </si>
  <si>
    <t>766</t>
  </si>
  <si>
    <t>Konstrukce truhlářské</t>
  </si>
  <si>
    <t>115</t>
  </si>
  <si>
    <t>766660001</t>
  </si>
  <si>
    <t>Montáž dveřních křídel otvíravých jednokřídlových š do 0,8 m do ocelové zárubně</t>
  </si>
  <si>
    <t>1020093439</t>
  </si>
  <si>
    <t>Montáž dveřních křídel dřevěných nebo plastových otevíravých do ocelové zárubně povrchově upravených jednokřídlových, šířky do 800 mm</t>
  </si>
  <si>
    <t>116</t>
  </si>
  <si>
    <t>61162072</t>
  </si>
  <si>
    <t>dveře jednokřídlé voštinové povrch laminátový plné 600x1970-2100mm</t>
  </si>
  <si>
    <t>-1841974479</t>
  </si>
  <si>
    <t>dveře jednokřídlé voštinové povrch laminátový plné 60/65</t>
  </si>
  <si>
    <t>117</t>
  </si>
  <si>
    <t>MSN.0012746.URS</t>
  </si>
  <si>
    <t>dveře interiérové jednokřídlé zasklené 2/3, voština, hladké bílé, 80x197</t>
  </si>
  <si>
    <t>-1563390569</t>
  </si>
  <si>
    <t>118</t>
  </si>
  <si>
    <t>SLD.0011249.URS</t>
  </si>
  <si>
    <t>dveře vnitřní požárně odolné, lakovaná MDF,odolnost EI (EW) 30 DP3,1křídlové 80 x 197 cm</t>
  </si>
  <si>
    <t>1623479979</t>
  </si>
  <si>
    <t>dveře vnitřní požárně odolné, lakovaná MDF,1křídlové 80 x 197 cm</t>
  </si>
  <si>
    <t>119</t>
  </si>
  <si>
    <t>54914110</t>
  </si>
  <si>
    <t>kování bezpečnostní R1, knoflík-klika R1 Cr</t>
  </si>
  <si>
    <t>1483445784</t>
  </si>
  <si>
    <t>120</t>
  </si>
  <si>
    <t>54915550</t>
  </si>
  <si>
    <t>kukátko-průhledítko panoramatické chrom</t>
  </si>
  <si>
    <t>335246075</t>
  </si>
  <si>
    <t>121</t>
  </si>
  <si>
    <t>54914622</t>
  </si>
  <si>
    <t>kování dveřní vrchní klika včetně štítu a montážního materiálu BB 72 matný nikl</t>
  </si>
  <si>
    <t>-1005512797</t>
  </si>
  <si>
    <t>122</t>
  </si>
  <si>
    <t>AZP.MSK12</t>
  </si>
  <si>
    <t>kuchyňská linka do 200cm</t>
  </si>
  <si>
    <t>94144853</t>
  </si>
  <si>
    <t>kuchyňská linka do 200 cm</t>
  </si>
  <si>
    <t>18</t>
  </si>
  <si>
    <t>766662811</t>
  </si>
  <si>
    <t xml:space="preserve">Demontáž dveřních prahů u dveří jednokřídlových </t>
  </si>
  <si>
    <t>-1205739092</t>
  </si>
  <si>
    <t>Demontáž dveřních konstrukcí prahů dveří jednokřídlových</t>
  </si>
  <si>
    <t>1*6 'Přepočtené koeficientem množství</t>
  </si>
  <si>
    <t>123</t>
  </si>
  <si>
    <t>766811111</t>
  </si>
  <si>
    <t>Montáž korpusu kuchyňských skříněk spodních na stěnu šířky do 600 mm</t>
  </si>
  <si>
    <t>1575214701</t>
  </si>
  <si>
    <t>Montáž kuchyňských linek korpusu spodních skříněk šroubovaných na stěnu, šířky jednoho dílu do 600 mm</t>
  </si>
  <si>
    <t>124</t>
  </si>
  <si>
    <t>766811115</t>
  </si>
  <si>
    <t>Montáž korpusu kuchyňských skříněk spodních na nožičky šířky do 600 mm</t>
  </si>
  <si>
    <t>597661141</t>
  </si>
  <si>
    <t>Montáž kuchyňských linek korpusu spodních skříněk na nožičky (včetně vyrovnání), šířky jednoho dílu do 600 mm</t>
  </si>
  <si>
    <t>125</t>
  </si>
  <si>
    <t>766811212</t>
  </si>
  <si>
    <t>Montáž kuchyňské pracovní desky bez výřezu délky do 2000 mm</t>
  </si>
  <si>
    <t>-122980455</t>
  </si>
  <si>
    <t>Montáž kuchyňských linek pracovní desky bez výřezu, délky jednoho dílu přes 1000 do 2000 mm</t>
  </si>
  <si>
    <t>127</t>
  </si>
  <si>
    <t>766811221</t>
  </si>
  <si>
    <t>Příplatek k montáži kuchyňské pracovní desky za vyřezání otvoru</t>
  </si>
  <si>
    <t>-1366232973</t>
  </si>
  <si>
    <t>Montáž kuchyňských linek pracovní desky Příplatek k ceně za vyřezání otvoru (včetně zaměření)</t>
  </si>
  <si>
    <t>128</t>
  </si>
  <si>
    <t>766811223</t>
  </si>
  <si>
    <t>Příplatek k montáži kuchyňské pracovní desky za usazení dřezu</t>
  </si>
  <si>
    <t>54976460</t>
  </si>
  <si>
    <t>Montáž kuchyňských linek pracovní desky Příplatek k ceně za usazení dřezu (včetně silikonu)</t>
  </si>
  <si>
    <t>766812830</t>
  </si>
  <si>
    <t>Demontáž kuchyňských linek dřevěných nebo kovových délky do 1,8 m</t>
  </si>
  <si>
    <t>902607649</t>
  </si>
  <si>
    <t>Demontáž kuchyňských linek dřevěných nebo kovových včetně skříněk uchycených na stěně, délky přes 1500 do 1800 mm</t>
  </si>
  <si>
    <t>17</t>
  </si>
  <si>
    <t>766825811</t>
  </si>
  <si>
    <t>Demontáž truhlářských vestavěných skříní jednokřídlových</t>
  </si>
  <si>
    <t>2110241981</t>
  </si>
  <si>
    <t>Demontáž nábytku vestavěného skříní jednokřídlových</t>
  </si>
  <si>
    <t>766825821</t>
  </si>
  <si>
    <t>Demontáž truhlářských vestavěných skříní dvoukřídlových</t>
  </si>
  <si>
    <t>1710187703</t>
  </si>
  <si>
    <t>Demontáž nábytku vestavěného skříní dvoukřídlových</t>
  </si>
  <si>
    <t>126</t>
  </si>
  <si>
    <t>998766101</t>
  </si>
  <si>
    <t>Přesun hmot tonážní pro konstrukce truhlářské v objektech v do 6 m</t>
  </si>
  <si>
    <t>-688064931</t>
  </si>
  <si>
    <t>Přesun hmot pro konstrukce truhlářské stanovený z hmotnosti přesunovaného materiálu vodorovná dopravní vzdálenost do 50 m v objektech výšky do 6 m</t>
  </si>
  <si>
    <t>771</t>
  </si>
  <si>
    <t>Podlahy z dlaždic</t>
  </si>
  <si>
    <t>77</t>
  </si>
  <si>
    <t>771151012</t>
  </si>
  <si>
    <t>Samonivelační stěrka podlah pevnosti 20 MPa tl 5 mm</t>
  </si>
  <si>
    <t>2089955425</t>
  </si>
  <si>
    <t>Příprava podkladu před provedením dlažby samonivelační stěrka min.pevnosti 20 MPa, tloušťky přes 3 do 5 mm</t>
  </si>
  <si>
    <t>85</t>
  </si>
  <si>
    <t>771471810</t>
  </si>
  <si>
    <t>Demontáž soklíků z dlaždic keramických kladených do malty rovných</t>
  </si>
  <si>
    <t>-459489659</t>
  </si>
  <si>
    <t>84</t>
  </si>
  <si>
    <t>771571810</t>
  </si>
  <si>
    <t>Demontáž podlah z dlaždic keramických kladených do malty</t>
  </si>
  <si>
    <t>1599114370</t>
  </si>
  <si>
    <t>80</t>
  </si>
  <si>
    <t>771574261</t>
  </si>
  <si>
    <t>Montáž podlah keramických velkoformát pro mechanické zatížení protiskluzných lepených flexibilním lepidlem do 4 ks/ m2</t>
  </si>
  <si>
    <t>-1804555650</t>
  </si>
  <si>
    <t>Montáž podlah z dlaždic keramických lepených flexibilním lepidlem velkoformátových pro vysoké mechanické zatížení protiskluzných nebo reliéfních (bezbariérových) přes 2 do 4 ks/m2</t>
  </si>
  <si>
    <t>81</t>
  </si>
  <si>
    <t>771577113</t>
  </si>
  <si>
    <t>Příplatek k montáži podlah keramických lepených flexibilním lepidlem za spárování bílým cementem</t>
  </si>
  <si>
    <t>1043817146</t>
  </si>
  <si>
    <t>Montáž podlah z dlaždic keramických lepených flexibilním lepidlem Příplatek k cenám za spárování cement bílý</t>
  </si>
  <si>
    <t>78</t>
  </si>
  <si>
    <t>771591112</t>
  </si>
  <si>
    <t>Izolace pod dlažbu nátěrem nebo stěrkou ve dvou vrstvách</t>
  </si>
  <si>
    <t>702138970</t>
  </si>
  <si>
    <t>Izolace podlahy pod dlažbu nátěrem nebo stěrkou ve dvou vrstvách</t>
  </si>
  <si>
    <t>83</t>
  </si>
  <si>
    <t>771591115</t>
  </si>
  <si>
    <t>Podlahy spárování silikonem</t>
  </si>
  <si>
    <t>-89055341</t>
  </si>
  <si>
    <t>Podlahy - dokončovací práce spárování silikonem</t>
  </si>
  <si>
    <t>79</t>
  </si>
  <si>
    <t>771591264</t>
  </si>
  <si>
    <t>Izolace těsnícími pásy mezi podlahou a stěnou</t>
  </si>
  <si>
    <t>831709295</t>
  </si>
  <si>
    <t>Izolace podlahy pod dlažbu těsnícími izolačními pásy mezi podlahou a stěnu</t>
  </si>
  <si>
    <t>82</t>
  </si>
  <si>
    <t>771592011</t>
  </si>
  <si>
    <t>Čištění vnitřních ploch podlah nebo schodišť po položení dlažby chemickými prostředky</t>
  </si>
  <si>
    <t>-217171910</t>
  </si>
  <si>
    <t>Čištění vnitřních ploch po položení dlažby podlah nebo schodišť chemickými prostředky</t>
  </si>
  <si>
    <t>775</t>
  </si>
  <si>
    <t>Podlahy skládané</t>
  </si>
  <si>
    <t>91</t>
  </si>
  <si>
    <t>775591901</t>
  </si>
  <si>
    <t>Oprava podlah dřevěných - tmelení dílčích defektů vlysových, parketových podlah</t>
  </si>
  <si>
    <t>-435071809</t>
  </si>
  <si>
    <t>Ostatní práce při opravách dřevěných podlah tmelení dílčích defektů, podlah vlysových, parketových</t>
  </si>
  <si>
    <t>92</t>
  </si>
  <si>
    <t>775591911</t>
  </si>
  <si>
    <t>Oprava podlah dřevěných - broušení hrubé</t>
  </si>
  <si>
    <t>-1940380214</t>
  </si>
  <si>
    <t>Ostatní práce při opravách dřevěných podlah broušení podlah vlysových, palubkových, parketových nebo mozaikových jednotlivé operace hrubé</t>
  </si>
  <si>
    <t>93</t>
  </si>
  <si>
    <t>775591919</t>
  </si>
  <si>
    <t>Oprava podlah dřevěných - broušení celkové včetně tmelení</t>
  </si>
  <si>
    <t>-189229635</t>
  </si>
  <si>
    <t>Ostatní práce při opravách dřevěných podlah broušení podlah vlysových, palubkových, parketových nebo mozaikových celkové včetně tmelení s broušením hrubým, středním a jemným</t>
  </si>
  <si>
    <t>94</t>
  </si>
  <si>
    <t>775591920</t>
  </si>
  <si>
    <t>Oprava podlah dřevěných - vysátí povrchu</t>
  </si>
  <si>
    <t>-2034177091</t>
  </si>
  <si>
    <t>Ostatní práce při opravách dřevěných podlah dokončovací vysátí</t>
  </si>
  <si>
    <t>95</t>
  </si>
  <si>
    <t>775591922</t>
  </si>
  <si>
    <t>Oprava podlah dřevěných - vrchní lak pro běžnou zátěž</t>
  </si>
  <si>
    <t>851526708</t>
  </si>
  <si>
    <t>Ostatní práce při opravách dřevěných podlah lakování jednotlivé operace vrchní lak pro běžnou zátěž (bytové prostory apod.)</t>
  </si>
  <si>
    <t>776</t>
  </si>
  <si>
    <t>Podlahy povlakové</t>
  </si>
  <si>
    <t>22</t>
  </si>
  <si>
    <t>776111116</t>
  </si>
  <si>
    <t>Odstranění zbytků lepidla z podkladu povlakových podlah broušením</t>
  </si>
  <si>
    <t>-692539906</t>
  </si>
  <si>
    <t>Příprava podkladu broušení podlah stávajícího podkladu pro odstranění lepidla (po starých krytinách)</t>
  </si>
  <si>
    <t>2,469*3,489</t>
  </si>
  <si>
    <t>23</t>
  </si>
  <si>
    <t>776111311</t>
  </si>
  <si>
    <t>Vysátí podkladu povlakových podlah</t>
  </si>
  <si>
    <t>1141078176</t>
  </si>
  <si>
    <t>Příprava podkladu vysátí podlah</t>
  </si>
  <si>
    <t>20</t>
  </si>
  <si>
    <t>776201812</t>
  </si>
  <si>
    <t>Demontáž lepených povlakových podlah s podložkou ručně</t>
  </si>
  <si>
    <t>-1069508187</t>
  </si>
  <si>
    <t>Demontáž povlakových podlahovin lepených ručně s podložkou</t>
  </si>
  <si>
    <t>86</t>
  </si>
  <si>
    <t>776221111</t>
  </si>
  <si>
    <t>Lepení pásů z PVC standardním lepidlem</t>
  </si>
  <si>
    <t>962330844</t>
  </si>
  <si>
    <t>Montáž podlahovin z PVC lepením standardním lepidlem</t>
  </si>
  <si>
    <t>19</t>
  </si>
  <si>
    <t>776410811</t>
  </si>
  <si>
    <t>Odstranění soklíků a lišt pryžových nebo plastových</t>
  </si>
  <si>
    <t>2144025638</t>
  </si>
  <si>
    <t>Demontáž soklíků nebo lišt pryžových nebo plastových</t>
  </si>
  <si>
    <t>1*12 'Přepočtené koeficientem množství</t>
  </si>
  <si>
    <t>87</t>
  </si>
  <si>
    <t>776411111</t>
  </si>
  <si>
    <t>Montáž obvodových soklíků výšky do 80 mm</t>
  </si>
  <si>
    <t>316267601</t>
  </si>
  <si>
    <t>Montáž soklíků lepením obvodových, výšky do 80 mm</t>
  </si>
  <si>
    <t>88</t>
  </si>
  <si>
    <t>776421311</t>
  </si>
  <si>
    <t>Montáž přechodových samolepících lišt</t>
  </si>
  <si>
    <t>-41704945</t>
  </si>
  <si>
    <t>Montáž lišt přechodových samolepících</t>
  </si>
  <si>
    <t>89</t>
  </si>
  <si>
    <t>776991121</t>
  </si>
  <si>
    <t>Základní čištění nově položených podlahovin vysátím a setřením vlhkým mopem</t>
  </si>
  <si>
    <t>-325300502</t>
  </si>
  <si>
    <t>Ostatní práce údržba nových podlahovin po pokládce čištění základní</t>
  </si>
  <si>
    <t>129</t>
  </si>
  <si>
    <t>28411007</t>
  </si>
  <si>
    <t>lišta soklová PVC 15x50mm</t>
  </si>
  <si>
    <t>1766019335</t>
  </si>
  <si>
    <t>142</t>
  </si>
  <si>
    <t>28412285</t>
  </si>
  <si>
    <t>krytina podlahová heterogenní tl 2mm</t>
  </si>
  <si>
    <t>675661030</t>
  </si>
  <si>
    <t>krytina podlahová PVC</t>
  </si>
  <si>
    <t>141</t>
  </si>
  <si>
    <t>24744450</t>
  </si>
  <si>
    <t>lepidlo disperzní na PVC podlahové krytiny</t>
  </si>
  <si>
    <t>kg</t>
  </si>
  <si>
    <t>-116705822</t>
  </si>
  <si>
    <t>776991821</t>
  </si>
  <si>
    <t>Odstranění lepidla ručně z podlah</t>
  </si>
  <si>
    <t>-331248346</t>
  </si>
  <si>
    <t>Ostatní práce odstranění lepidla ručně z podlah</t>
  </si>
  <si>
    <t>90</t>
  </si>
  <si>
    <t>998776101</t>
  </si>
  <si>
    <t>Přesun hmot tonážní pro podlahy povlakové v objektech v do 6 m</t>
  </si>
  <si>
    <t>-2058204169</t>
  </si>
  <si>
    <t>Přesun hmot pro podlahy povlakové stanovený z hmotnosti přesunovaného materiálu vodorovná dopravní vzdálenost do 50 m v objektech výšky do 6 m</t>
  </si>
  <si>
    <t>781</t>
  </si>
  <si>
    <t>Dokončovací práce - obklady</t>
  </si>
  <si>
    <t>29</t>
  </si>
  <si>
    <t>781121011</t>
  </si>
  <si>
    <t>Nátěr penetrační na stěnu</t>
  </si>
  <si>
    <t>1966609639</t>
  </si>
  <si>
    <t>Příprava podkladu před provedením obkladu nátěr penetrační na stěnu</t>
  </si>
  <si>
    <t>1,4*2*2</t>
  </si>
  <si>
    <t>1,7*2*2</t>
  </si>
  <si>
    <t>31</t>
  </si>
  <si>
    <t>781131112</t>
  </si>
  <si>
    <t>Izolace pod obklad nátěrem nebo stěrkou ve dvou vrstvách</t>
  </si>
  <si>
    <t>1350507679</t>
  </si>
  <si>
    <t>Izolace stěny pod obklad izolace nátěrem nebo stěrkou ve dvou vrstvách</t>
  </si>
  <si>
    <t>59</t>
  </si>
  <si>
    <t>781131232</t>
  </si>
  <si>
    <t>Izolace pod obklad těsnícími pásy pro styčné nebo dilatační spáry</t>
  </si>
  <si>
    <t>1708967553</t>
  </si>
  <si>
    <t>Izolace stěny pod obklad izolace těsnícími izolačními pásy pro styčné nebo dilatační spáry</t>
  </si>
  <si>
    <t>60</t>
  </si>
  <si>
    <t>781131264</t>
  </si>
  <si>
    <t>Izolace pod obklad těsnícími pásy mezi podlahou a stěnou</t>
  </si>
  <si>
    <t>1603716887</t>
  </si>
  <si>
    <t>Izolace stěny pod obklad izolace těsnícími izolačními pásy mezi podlahou a stěnu</t>
  </si>
  <si>
    <t>30</t>
  </si>
  <si>
    <t>781151031</t>
  </si>
  <si>
    <t>Celoplošné vyrovnání podkladu stěrkou tl 3 mm</t>
  </si>
  <si>
    <t>749059824</t>
  </si>
  <si>
    <t>Příprava podkladu před provedením obkladu celoplošné vyrovnání podkladu stěrkou, tloušťky 3 mm</t>
  </si>
  <si>
    <t>27</t>
  </si>
  <si>
    <t>781471810</t>
  </si>
  <si>
    <t>Demontáž obkladů z obkladaček keramických kladených do malty</t>
  </si>
  <si>
    <t>1306100567</t>
  </si>
  <si>
    <t>Demontáž obkladů z dlaždic keramických kladených do malty</t>
  </si>
  <si>
    <t>0,7*1,6</t>
  </si>
  <si>
    <t>0,9*1,7</t>
  </si>
  <si>
    <t>1,7*1,4</t>
  </si>
  <si>
    <t>0,7*1,4</t>
  </si>
  <si>
    <t>0,96*0,6</t>
  </si>
  <si>
    <t>1,7*0,6</t>
  </si>
  <si>
    <t>0,6*0,6</t>
  </si>
  <si>
    <t>0,7*0,6</t>
  </si>
  <si>
    <t>781474113</t>
  </si>
  <si>
    <t>Montáž obkladů vnitřních keramických hladkých do 19 ks/m2 lepených flexibilním lepidlem</t>
  </si>
  <si>
    <t>674974419</t>
  </si>
  <si>
    <t xml:space="preserve">Montáž obkladů vnitřních stěn z dlaždic keramických lepených flexibilním lepidlem </t>
  </si>
  <si>
    <t>1,4*2</t>
  </si>
  <si>
    <t>0,5*2</t>
  </si>
  <si>
    <t>2,8*1,5</t>
  </si>
  <si>
    <t>38</t>
  </si>
  <si>
    <t>781477113</t>
  </si>
  <si>
    <t>Příplatek k montáži obkladů vnitřních keramických hladkých za spárování bílým cementem</t>
  </si>
  <si>
    <t>-1373812512</t>
  </si>
  <si>
    <t xml:space="preserve">Montáž obkladů vnitřních stěn z dlaždic keramických Příplatek k cenám za spárování </t>
  </si>
  <si>
    <t>28</t>
  </si>
  <si>
    <t>781491822</t>
  </si>
  <si>
    <t>Demontáž vanových dvířek plastových lepených s rámem</t>
  </si>
  <si>
    <t>-134466315</t>
  </si>
  <si>
    <t>Odstranění obkladů – ostatní prvky vanová dvířka plastová lepená s rámem</t>
  </si>
  <si>
    <t>33</t>
  </si>
  <si>
    <t>781493611</t>
  </si>
  <si>
    <t>Montáž vanových plastových dvířek s rámem lepených</t>
  </si>
  <si>
    <t>-2103054434</t>
  </si>
  <si>
    <t>Obklad - dokončující práce montáž vanových dvířek plastových lepených s rámem</t>
  </si>
  <si>
    <t>37</t>
  </si>
  <si>
    <t>781494511</t>
  </si>
  <si>
    <t>Plastové profily ukončovací lepené flexibilním lepidlem</t>
  </si>
  <si>
    <t>697261221</t>
  </si>
  <si>
    <t>Obklad - dokončující práce profily ukončovací lepené flexibilním lepidlem ukončovací</t>
  </si>
  <si>
    <t>34</t>
  </si>
  <si>
    <t>781495115</t>
  </si>
  <si>
    <t>Spárování vnitřních obkladů silikonem</t>
  </si>
  <si>
    <t>1673648772</t>
  </si>
  <si>
    <t>Obklad - dokončující práce ostatní práce spárování silikonem</t>
  </si>
  <si>
    <t>35</t>
  </si>
  <si>
    <t>781495211</t>
  </si>
  <si>
    <t>Čištění vnitřních ploch stěn po provedení obkladu chemickými prostředky</t>
  </si>
  <si>
    <t>-1933788402</t>
  </si>
  <si>
    <t>Čištění vnitřních ploch po provedení obkladu stěn chemickými prostředky</t>
  </si>
  <si>
    <t>36</t>
  </si>
  <si>
    <t>781779191</t>
  </si>
  <si>
    <t>Příplatek k montáži obkladů vnějších z dlaždic keramických za plochu do 10 m2</t>
  </si>
  <si>
    <t>-911841252</t>
  </si>
  <si>
    <t>Montáž obkladů vnějších stěn z dlaždic keramických Příplatek k cenám za plochu do 10 m2 jednotlivě</t>
  </si>
  <si>
    <t>783</t>
  </si>
  <si>
    <t>Dokončovací práce - nátěry</t>
  </si>
  <si>
    <t>102</t>
  </si>
  <si>
    <t>783601305</t>
  </si>
  <si>
    <t>Odmaštění žebrových trub vodou ředitelným odmašťovačem před provedením nátěru</t>
  </si>
  <si>
    <t>233704304</t>
  </si>
  <si>
    <t>Příprava podkladu otopných těles před provedením nátěrů žebrových trub odmaštěním vodou ředitelným</t>
  </si>
  <si>
    <t>103</t>
  </si>
  <si>
    <t>783617107</t>
  </si>
  <si>
    <t>Krycí dvojnásobný syntetický nátěr žebrových trub</t>
  </si>
  <si>
    <t>1679909351</t>
  </si>
  <si>
    <t>Krycí nátěr (email) otopných těles žebrových trub dvojnásobný syntetický</t>
  </si>
  <si>
    <t>784</t>
  </si>
  <si>
    <t>Dokončovací práce - malby a tapety</t>
  </si>
  <si>
    <t>48</t>
  </si>
  <si>
    <t>784111003</t>
  </si>
  <si>
    <t>Oprášení (ometení ) podkladu v místnostech výšky do 5,00 m</t>
  </si>
  <si>
    <t>-1086419313</t>
  </si>
  <si>
    <t>Oprášení (ometení) podkladu v místnostech výšky přes 3,80 do 5,00 m</t>
  </si>
  <si>
    <t>104</t>
  </si>
  <si>
    <t>783317101</t>
  </si>
  <si>
    <t>Krycí jednonásobný syntetický standardní nátěr zámečnických konstrukcí</t>
  </si>
  <si>
    <t>-76992788</t>
  </si>
  <si>
    <t>Krycí nátěr (zárubní</t>
  </si>
  <si>
    <t>49</t>
  </si>
  <si>
    <t>784111011</t>
  </si>
  <si>
    <t>Obroušení podkladu omítnutého v místnostech výšky do 3,80 m</t>
  </si>
  <si>
    <t>1489645494</t>
  </si>
  <si>
    <t>Obroušení podkladu omítky v místnostech výšky do 3,80 m</t>
  </si>
  <si>
    <t>44</t>
  </si>
  <si>
    <t>342141001.XLA</t>
  </si>
  <si>
    <t>Příčky montované pórobetonové z panelů Ytong Příčkový panel 75 tl 75 mm</t>
  </si>
  <si>
    <t>155263631</t>
  </si>
  <si>
    <t>50</t>
  </si>
  <si>
    <t>784161001</t>
  </si>
  <si>
    <t>Tmelení spar a rohů šířky do 3 mm akrylátovým tmelem v místnostech výšky do 3,80 m</t>
  </si>
  <si>
    <t>2094038237</t>
  </si>
  <si>
    <t>Tmelení spar a rohů, šířky do 3 mm akrylátovým tmelem v místnostech výšky do 3,80 m</t>
  </si>
  <si>
    <t>51</t>
  </si>
  <si>
    <t>784161211</t>
  </si>
  <si>
    <t>Lokální vyrovnání podkladu sádrovou stěrkou plochy do 0,25 m2 v místnostech výšky do 3,80 m</t>
  </si>
  <si>
    <t>-242852382</t>
  </si>
  <si>
    <t>Lokální vyrovnání podkladu sádrovou stěrkou, tloušťky do 3 mm, plochy přes 0,1 do 0,25 m2 v místnostech výšky do 3,80 m</t>
  </si>
  <si>
    <t>52</t>
  </si>
  <si>
    <t>784171001</t>
  </si>
  <si>
    <t>Olepování vnitřních ploch páskou v místnostech výšky do 3,80 m</t>
  </si>
  <si>
    <t>-970297462</t>
  </si>
  <si>
    <t>Olepování vnitřních ploch (materiál ve specifikaci) včetně pozdějšího odlepení páskou nebo fólií v místnostech výšky do 3,80 m</t>
  </si>
  <si>
    <t>53</t>
  </si>
  <si>
    <t>784171101</t>
  </si>
  <si>
    <t>Zakrytí vnitřních podlah včetně pozdějšího odkrytí</t>
  </si>
  <si>
    <t>-1221357426</t>
  </si>
  <si>
    <t>Zakrytí nemalovaných ploch (materiál ve specifikaci) včetně pozdějšího odkrytí podlah</t>
  </si>
  <si>
    <t>54</t>
  </si>
  <si>
    <t>784181101</t>
  </si>
  <si>
    <t>Základní akrylátová jednonásobná bezbarvá penetrace podkladu v místnostech výšky do 3,80 m</t>
  </si>
  <si>
    <t>-1946962320</t>
  </si>
  <si>
    <t>Penetrace podkladu jednonásobná základní akrylátová bezbarvá v místnostech výšky do 3,80 m</t>
  </si>
  <si>
    <t>55</t>
  </si>
  <si>
    <t>784191001</t>
  </si>
  <si>
    <t>Čištění vnitřních ploch oken nebo balkonových dveří jednoduchých po provedení malířských prací</t>
  </si>
  <si>
    <t>1507039178</t>
  </si>
  <si>
    <t>Čištění vnitřních ploch hrubý úklid po provedení malířských prací omytím oken nebo balkonových dveří jednoduchých</t>
  </si>
  <si>
    <t>56</t>
  </si>
  <si>
    <t>784191007</t>
  </si>
  <si>
    <t>Čištění vnitřních ploch podlah po provedení malířských prací</t>
  </si>
  <si>
    <t>-567159804</t>
  </si>
  <si>
    <t>Čištění vnitřních ploch hrubý úklid po provedení malířských prací omytím podlah</t>
  </si>
  <si>
    <t>57</t>
  </si>
  <si>
    <t>784221101</t>
  </si>
  <si>
    <t>Dvojnásobné bílé malby ze směsí za sucha dobře otěruvzdorných v místnostech do 3,80 m</t>
  </si>
  <si>
    <t>435651059</t>
  </si>
  <si>
    <t>Malby z malířských směsí otěruvzdorných za sucha dvojnásobné, bílé za sucha otěruvzdorné dobře v místnostech výšky do 3,80 m</t>
  </si>
  <si>
    <t>Práce a dodávky M</t>
  </si>
  <si>
    <t>21-M</t>
  </si>
  <si>
    <t>Elektromontáže</t>
  </si>
  <si>
    <t>144</t>
  </si>
  <si>
    <t>ABB.355380929B</t>
  </si>
  <si>
    <t>Ovládač zapínací, řazení 1/0, IP44</t>
  </si>
  <si>
    <t>1507776332</t>
  </si>
  <si>
    <t>Ovládač zapínací</t>
  </si>
  <si>
    <t>138</t>
  </si>
  <si>
    <t>34535008</t>
  </si>
  <si>
    <t>ovládač zapínací, řazení 1/0</t>
  </si>
  <si>
    <t>-1507876174</t>
  </si>
  <si>
    <t>139</t>
  </si>
  <si>
    <t>35713852</t>
  </si>
  <si>
    <t xml:space="preserve">rozvodnice elektroměrové </t>
  </si>
  <si>
    <t>-1718311404</t>
  </si>
  <si>
    <t>140</t>
  </si>
  <si>
    <t>37414130</t>
  </si>
  <si>
    <t>zvonek bytový</t>
  </si>
  <si>
    <t>2002352953</t>
  </si>
  <si>
    <t>131</t>
  </si>
  <si>
    <t>PKB.711018</t>
  </si>
  <si>
    <t>CYKY-J 3x1,5</t>
  </si>
  <si>
    <t>-1533342402</t>
  </si>
  <si>
    <t>CYKY- 3x1,5</t>
  </si>
  <si>
    <t>132</t>
  </si>
  <si>
    <t>PKB.711021</t>
  </si>
  <si>
    <t>CYKY-J 3x2,5</t>
  </si>
  <si>
    <t>-1032940274</t>
  </si>
  <si>
    <t>133</t>
  </si>
  <si>
    <t>PKB.711032</t>
  </si>
  <si>
    <t>CYKY-J 5x2,5</t>
  </si>
  <si>
    <t>2072918051</t>
  </si>
  <si>
    <t>134</t>
  </si>
  <si>
    <t>PKB.612065</t>
  </si>
  <si>
    <t>koaxiální kabel</t>
  </si>
  <si>
    <t>414375953</t>
  </si>
  <si>
    <t>135</t>
  </si>
  <si>
    <t>34571450</t>
  </si>
  <si>
    <t>krabice pod omítku PVC přístrojová kruhová D 70mm</t>
  </si>
  <si>
    <t>1964481272</t>
  </si>
  <si>
    <t>136</t>
  </si>
  <si>
    <t>35711007</t>
  </si>
  <si>
    <t>rozvodnice zapuštěná IP41/18 modulů, vč. N/pE, plná dvířka</t>
  </si>
  <si>
    <t>137244484</t>
  </si>
  <si>
    <t xml:space="preserve">rozvodnice   plná dvířka</t>
  </si>
  <si>
    <t>137</t>
  </si>
  <si>
    <t>34555201</t>
  </si>
  <si>
    <t>zásuvka zápustná dvojnásobná chráněná, šroubové svorky</t>
  </si>
  <si>
    <t>135623705</t>
  </si>
  <si>
    <t>58-M</t>
  </si>
  <si>
    <t>Revize vyhrazených technických zařízení</t>
  </si>
  <si>
    <t>145</t>
  </si>
  <si>
    <t>580506001</t>
  </si>
  <si>
    <t>Kontrola souladu provedené instalace domovního plynovodu dl do 20 m s projektovou dokumentací</t>
  </si>
  <si>
    <t>úsek</t>
  </si>
  <si>
    <t>-699435573</t>
  </si>
  <si>
    <t>Revizní zpráva plyn- rozvod od plynoměru</t>
  </si>
  <si>
    <t>130</t>
  </si>
  <si>
    <t>210280001</t>
  </si>
  <si>
    <t>Zkoušky a prohlídky el rozvodů a zařízení celková prohlídka pro objem mtž prací do 100 000 Kč</t>
  </si>
  <si>
    <t>442163669</t>
  </si>
  <si>
    <t>Zkoušky a prohlídky elektrických rozvodů a zařízení celková prohlídka, zkoušení, měření a vyhotovení revizní zprávy pro objem montážních prací do 100 tisíc Kč</t>
  </si>
  <si>
    <t>VRN</t>
  </si>
  <si>
    <t>Vedlejší rozpočtové náklady</t>
  </si>
  <si>
    <t>VRN2</t>
  </si>
  <si>
    <t>Příprava staveniště</t>
  </si>
  <si>
    <t>020001000</t>
  </si>
  <si>
    <t>…</t>
  </si>
  <si>
    <t>1024</t>
  </si>
  <si>
    <t>225318338</t>
  </si>
  <si>
    <t>VRN3</t>
  </si>
  <si>
    <t>Zařízení staveniště</t>
  </si>
  <si>
    <t>034002000</t>
  </si>
  <si>
    <t>Zabezpečení staveniště</t>
  </si>
  <si>
    <t>-786331994</t>
  </si>
  <si>
    <t>039103000</t>
  </si>
  <si>
    <t>Rozebrání, bourání a odvoz zařízení staveniště</t>
  </si>
  <si>
    <t>228305233</t>
  </si>
  <si>
    <t>VRN5</t>
  </si>
  <si>
    <t>Finanční náklady</t>
  </si>
  <si>
    <t>051002000</t>
  </si>
  <si>
    <t>Pojistné</t>
  </si>
  <si>
    <t>-660923817</t>
  </si>
  <si>
    <t>VRN8</t>
  </si>
  <si>
    <t>Přesun stavebních kapacit</t>
  </si>
  <si>
    <t>081002000</t>
  </si>
  <si>
    <t>Doprava zaměstnanců</t>
  </si>
  <si>
    <t>-219757379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</si>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</sst>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8"/>
      <color rgb="FF969696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5" fillId="0" borderId="0" applyNumberFormat="0" applyFill="0" applyBorder="0" applyAlignment="0" applyProtection="0"/>
  </cellStyleXfs>
  <cellXfs count="34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3" xfId="0" applyFont="1" applyBorder="1" applyAlignment="1" applyProtection="1">
      <alignment horizontal="center" vertical="center"/>
    </xf>
    <xf numFmtId="49" fontId="34" fillId="0" borderId="23" xfId="0" applyNumberFormat="1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center" vertical="center" wrapText="1"/>
    </xf>
    <xf numFmtId="167" fontId="34" fillId="0" borderId="23" xfId="0" applyNumberFormat="1" applyFont="1" applyBorder="1" applyAlignment="1" applyProtection="1">
      <alignment vertical="center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</xf>
    <xf numFmtId="0" fontId="35" fillId="0" borderId="23" xfId="0" applyFont="1" applyBorder="1" applyAlignment="1" applyProtection="1">
      <alignment vertical="center"/>
    </xf>
    <xf numFmtId="0" fontId="35" fillId="0" borderId="4" xfId="0" applyFont="1" applyBorder="1" applyAlignment="1">
      <alignment vertical="center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8" fillId="0" borderId="29" xfId="0" applyFont="1" applyBorder="1" applyAlignment="1">
      <alignment horizontal="left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horizontal="left" vertical="center" wrapText="1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27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28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29</v>
      </c>
      <c r="AL11" s="22"/>
      <c r="AM11" s="22"/>
      <c r="AN11" s="27" t="s">
        <v>30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31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32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32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29</v>
      </c>
      <c r="AL14" s="22"/>
      <c r="AM14" s="22"/>
      <c r="AN14" s="34" t="s">
        <v>32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33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19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29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35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37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38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29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35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39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40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41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42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43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44</v>
      </c>
      <c r="AL28" s="45"/>
      <c r="AM28" s="45"/>
      <c r="AN28" s="45"/>
      <c r="AO28" s="45"/>
      <c r="AP28" s="40"/>
      <c r="AQ28" s="40"/>
      <c r="AR28" s="44"/>
      <c r="BE28" s="31"/>
    </row>
    <row r="29" hidden="1" s="3" customFormat="1" ht="14.4" customHeight="1">
      <c r="A29" s="3"/>
      <c r="B29" s="46"/>
      <c r="C29" s="47"/>
      <c r="D29" s="32" t="s">
        <v>45</v>
      </c>
      <c r="E29" s="47"/>
      <c r="F29" s="32" t="s">
        <v>46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hidden="1" s="3" customFormat="1" ht="14.4" customHeight="1">
      <c r="A30" s="3"/>
      <c r="B30" s="46"/>
      <c r="C30" s="47"/>
      <c r="D30" s="47"/>
      <c r="E30" s="47"/>
      <c r="F30" s="32" t="s">
        <v>47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s="3" customFormat="1" ht="14.4" customHeight="1">
      <c r="A31" s="3"/>
      <c r="B31" s="46"/>
      <c r="C31" s="47"/>
      <c r="D31" s="52" t="s">
        <v>45</v>
      </c>
      <c r="E31" s="47"/>
      <c r="F31" s="32" t="s">
        <v>48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s="3" customFormat="1" ht="14.4" customHeight="1">
      <c r="A32" s="3"/>
      <c r="B32" s="46"/>
      <c r="C32" s="47"/>
      <c r="D32" s="47"/>
      <c r="E32" s="47"/>
      <c r="F32" s="32" t="s">
        <v>49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50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3"/>
      <c r="D35" s="54" t="s">
        <v>51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52</v>
      </c>
      <c r="U35" s="55"/>
      <c r="V35" s="55"/>
      <c r="W35" s="55"/>
      <c r="X35" s="57" t="s">
        <v>53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4"/>
      <c r="BE37" s="38"/>
    </row>
    <row r="41" s="2" customFormat="1" ht="6.96" customHeight="1">
      <c r="A41" s="38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4"/>
      <c r="BE41" s="38"/>
    </row>
    <row r="42" s="2" customFormat="1" ht="24.96" customHeight="1">
      <c r="A42" s="38"/>
      <c r="B42" s="39"/>
      <c r="C42" s="23" t="s">
        <v>54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4"/>
      <c r="C44" s="32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2021_06_14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Katusická 694, byt č.2 vř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2" t="str">
        <f>IF(K8="","",K8)</f>
        <v>Katusická 694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3" t="str">
        <f>IF(AN8= "","",AN8)</f>
        <v>14. 6. 2021</v>
      </c>
      <c r="AN47" s="73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5" t="str">
        <f>IF(E11= "","",E11)</f>
        <v>Městská část Praha 19, Semilská 43/1, Praha 19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33</v>
      </c>
      <c r="AJ49" s="40"/>
      <c r="AK49" s="40"/>
      <c r="AL49" s="40"/>
      <c r="AM49" s="74" t="str">
        <f>IF(E17="","",E17)</f>
        <v xml:space="preserve"> </v>
      </c>
      <c r="AN49" s="65"/>
      <c r="AO49" s="65"/>
      <c r="AP49" s="65"/>
      <c r="AQ49" s="40"/>
      <c r="AR49" s="44"/>
      <c r="AS49" s="75" t="s">
        <v>55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8"/>
    </row>
    <row r="50" s="2" customFormat="1" ht="15.15" customHeight="1">
      <c r="A50" s="38"/>
      <c r="B50" s="39"/>
      <c r="C50" s="32" t="s">
        <v>31</v>
      </c>
      <c r="D50" s="40"/>
      <c r="E50" s="40"/>
      <c r="F50" s="40"/>
      <c r="G50" s="40"/>
      <c r="H50" s="40"/>
      <c r="I50" s="40"/>
      <c r="J50" s="40"/>
      <c r="K50" s="40"/>
      <c r="L50" s="65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36</v>
      </c>
      <c r="AJ50" s="40"/>
      <c r="AK50" s="40"/>
      <c r="AL50" s="40"/>
      <c r="AM50" s="74" t="str">
        <f>IF(E20="","",E20)</f>
        <v>Yevheniy Yurchyk_x0009_</v>
      </c>
      <c r="AN50" s="65"/>
      <c r="AO50" s="65"/>
      <c r="AP50" s="65"/>
      <c r="AQ50" s="40"/>
      <c r="AR50" s="44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8"/>
    </row>
    <row r="52" s="2" customFormat="1" ht="29.28" customHeight="1">
      <c r="A52" s="38"/>
      <c r="B52" s="39"/>
      <c r="C52" s="87" t="s">
        <v>56</v>
      </c>
      <c r="D52" s="88"/>
      <c r="E52" s="88"/>
      <c r="F52" s="88"/>
      <c r="G52" s="88"/>
      <c r="H52" s="89"/>
      <c r="I52" s="90" t="s">
        <v>57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58</v>
      </c>
      <c r="AH52" s="88"/>
      <c r="AI52" s="88"/>
      <c r="AJ52" s="88"/>
      <c r="AK52" s="88"/>
      <c r="AL52" s="88"/>
      <c r="AM52" s="88"/>
      <c r="AN52" s="90" t="s">
        <v>59</v>
      </c>
      <c r="AO52" s="88"/>
      <c r="AP52" s="88"/>
      <c r="AQ52" s="92" t="s">
        <v>60</v>
      </c>
      <c r="AR52" s="44"/>
      <c r="AS52" s="93" t="s">
        <v>61</v>
      </c>
      <c r="AT52" s="94" t="s">
        <v>62</v>
      </c>
      <c r="AU52" s="94" t="s">
        <v>63</v>
      </c>
      <c r="AV52" s="94" t="s">
        <v>64</v>
      </c>
      <c r="AW52" s="94" t="s">
        <v>65</v>
      </c>
      <c r="AX52" s="94" t="s">
        <v>66</v>
      </c>
      <c r="AY52" s="94" t="s">
        <v>67</v>
      </c>
      <c r="AZ52" s="94" t="s">
        <v>68</v>
      </c>
      <c r="BA52" s="94" t="s">
        <v>69</v>
      </c>
      <c r="BB52" s="94" t="s">
        <v>70</v>
      </c>
      <c r="BC52" s="94" t="s">
        <v>71</v>
      </c>
      <c r="BD52" s="95" t="s">
        <v>72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8"/>
    </row>
    <row r="54" s="6" customFormat="1" ht="32.4" customHeight="1">
      <c r="A54" s="6"/>
      <c r="B54" s="99"/>
      <c r="C54" s="100" t="s">
        <v>73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ROUND(AG55,2)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ROUND(AS55,2)</f>
        <v>0</v>
      </c>
      <c r="AT54" s="107">
        <f>ROUND(SUM(AV54:AW54),2)</f>
        <v>0</v>
      </c>
      <c r="AU54" s="108">
        <f>ROUND(AU55,5)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ROUND(AZ55,2)</f>
        <v>0</v>
      </c>
      <c r="BA54" s="107">
        <f>ROUND(BA55,2)</f>
        <v>0</v>
      </c>
      <c r="BB54" s="107">
        <f>ROUND(BB55,2)</f>
        <v>0</v>
      </c>
      <c r="BC54" s="107">
        <f>ROUND(BC55,2)</f>
        <v>0</v>
      </c>
      <c r="BD54" s="109">
        <f>ROUND(BD55,2)</f>
        <v>0</v>
      </c>
      <c r="BE54" s="6"/>
      <c r="BS54" s="110" t="s">
        <v>74</v>
      </c>
      <c r="BT54" s="110" t="s">
        <v>75</v>
      </c>
      <c r="BV54" s="110" t="s">
        <v>76</v>
      </c>
      <c r="BW54" s="110" t="s">
        <v>5</v>
      </c>
      <c r="BX54" s="110" t="s">
        <v>77</v>
      </c>
      <c r="CL54" s="110" t="s">
        <v>19</v>
      </c>
    </row>
    <row r="55" s="7" customFormat="1" ht="24.75" customHeight="1">
      <c r="A55" s="111" t="s">
        <v>78</v>
      </c>
      <c r="B55" s="112"/>
      <c r="C55" s="113"/>
      <c r="D55" s="114" t="s">
        <v>14</v>
      </c>
      <c r="E55" s="114"/>
      <c r="F55" s="114"/>
      <c r="G55" s="114"/>
      <c r="H55" s="114"/>
      <c r="I55" s="115"/>
      <c r="J55" s="114" t="s">
        <v>17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'2021_06_14 - Katusická 69...'!J28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79</v>
      </c>
      <c r="AR55" s="118"/>
      <c r="AS55" s="119">
        <v>0</v>
      </c>
      <c r="AT55" s="120">
        <f>ROUND(SUM(AV55:AW55),2)</f>
        <v>0</v>
      </c>
      <c r="AU55" s="121">
        <f>'2021_06_14 - Katusická 69...'!P100</f>
        <v>0</v>
      </c>
      <c r="AV55" s="120">
        <f>'2021_06_14 - Katusická 69...'!J31</f>
        <v>0</v>
      </c>
      <c r="AW55" s="120">
        <f>'2021_06_14 - Katusická 69...'!J32</f>
        <v>0</v>
      </c>
      <c r="AX55" s="120">
        <f>'2021_06_14 - Katusická 69...'!J33</f>
        <v>0</v>
      </c>
      <c r="AY55" s="120">
        <f>'2021_06_14 - Katusická 69...'!J34</f>
        <v>0</v>
      </c>
      <c r="AZ55" s="120">
        <f>'2021_06_14 - Katusická 69...'!F31</f>
        <v>0</v>
      </c>
      <c r="BA55" s="120">
        <f>'2021_06_14 - Katusická 69...'!F32</f>
        <v>0</v>
      </c>
      <c r="BB55" s="120">
        <f>'2021_06_14 - Katusická 69...'!F33</f>
        <v>0</v>
      </c>
      <c r="BC55" s="120">
        <f>'2021_06_14 - Katusická 69...'!F34</f>
        <v>0</v>
      </c>
      <c r="BD55" s="122">
        <f>'2021_06_14 - Katusická 69...'!F35</f>
        <v>0</v>
      </c>
      <c r="BE55" s="7"/>
      <c r="BT55" s="123" t="s">
        <v>80</v>
      </c>
      <c r="BU55" s="123" t="s">
        <v>81</v>
      </c>
      <c r="BV55" s="123" t="s">
        <v>76</v>
      </c>
      <c r="BW55" s="123" t="s">
        <v>5</v>
      </c>
      <c r="BX55" s="123" t="s">
        <v>77</v>
      </c>
      <c r="CL55" s="123" t="s">
        <v>19</v>
      </c>
    </row>
    <row r="56" s="2" customFormat="1" ht="30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4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</row>
    <row r="57" s="2" customFormat="1" ht="6.96" customHeight="1">
      <c r="A57" s="38"/>
      <c r="B57" s="60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44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</sheetData>
  <sheetProtection sheet="1" formatColumns="0" formatRows="0" objects="1" scenarios="1" spinCount="100000" saltValue="1qhYeJ+jUvOw47PQ0v0yHYryPDuYpN/3DT/7KOnpbsXRZ+zD+rnhgBOmD/ynnTIL2mfprDWvVSSaENLKN3o2ZQ==" hashValue="iJFWl/YFPse7zZ1I8empE1pr9xYJK2hP1bRlSZ0O1nBwJ7ILi654xkztt3RJXVEdXqGVeHNht1SWDBoK/bHNbA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2021_06_14 - Katusická 69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</row>
    <row r="3" s="1" customFormat="1" ht="6.96" customHeight="1"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20"/>
      <c r="AT3" s="17" t="s">
        <v>80</v>
      </c>
    </row>
    <row r="4" s="1" customFormat="1" ht="24.96" customHeight="1">
      <c r="B4" s="20"/>
      <c r="D4" s="126" t="s">
        <v>82</v>
      </c>
      <c r="L4" s="20"/>
      <c r="M4" s="127" t="s">
        <v>10</v>
      </c>
      <c r="AT4" s="17" t="s">
        <v>35</v>
      </c>
    </row>
    <row r="5" s="1" customFormat="1" ht="6.96" customHeight="1">
      <c r="B5" s="20"/>
      <c r="L5" s="20"/>
    </row>
    <row r="6" s="2" customFormat="1" ht="12" customHeight="1">
      <c r="A6" s="38"/>
      <c r="B6" s="44"/>
      <c r="C6" s="38"/>
      <c r="D6" s="128" t="s">
        <v>16</v>
      </c>
      <c r="E6" s="38"/>
      <c r="F6" s="38"/>
      <c r="G6" s="38"/>
      <c r="H6" s="38"/>
      <c r="I6" s="38"/>
      <c r="J6" s="38"/>
      <c r="K6" s="38"/>
      <c r="L6" s="129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16.5" customHeight="1">
      <c r="A7" s="38"/>
      <c r="B7" s="44"/>
      <c r="C7" s="38"/>
      <c r="D7" s="38"/>
      <c r="E7" s="130" t="s">
        <v>17</v>
      </c>
      <c r="F7" s="38"/>
      <c r="G7" s="38"/>
      <c r="H7" s="38"/>
      <c r="I7" s="38"/>
      <c r="J7" s="38"/>
      <c r="K7" s="38"/>
      <c r="L7" s="129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44"/>
      <c r="C8" s="38"/>
      <c r="D8" s="38"/>
      <c r="E8" s="38"/>
      <c r="F8" s="38"/>
      <c r="G8" s="38"/>
      <c r="H8" s="38"/>
      <c r="I8" s="38"/>
      <c r="J8" s="38"/>
      <c r="K8" s="38"/>
      <c r="L8" s="12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44"/>
      <c r="C9" s="38"/>
      <c r="D9" s="128" t="s">
        <v>18</v>
      </c>
      <c r="E9" s="38"/>
      <c r="F9" s="131" t="s">
        <v>19</v>
      </c>
      <c r="G9" s="38"/>
      <c r="H9" s="38"/>
      <c r="I9" s="128" t="s">
        <v>20</v>
      </c>
      <c r="J9" s="131" t="s">
        <v>19</v>
      </c>
      <c r="K9" s="38"/>
      <c r="L9" s="12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28" t="s">
        <v>21</v>
      </c>
      <c r="E10" s="38"/>
      <c r="F10" s="131" t="s">
        <v>22</v>
      </c>
      <c r="G10" s="38"/>
      <c r="H10" s="38"/>
      <c r="I10" s="128" t="s">
        <v>23</v>
      </c>
      <c r="J10" s="132" t="str">
        <f>'Rekapitulace stavby'!AN8</f>
        <v>14. 6. 2021</v>
      </c>
      <c r="K10" s="38"/>
      <c r="L10" s="12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38"/>
      <c r="J11" s="38"/>
      <c r="K11" s="38"/>
      <c r="L11" s="12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28" t="s">
        <v>25</v>
      </c>
      <c r="E12" s="38"/>
      <c r="F12" s="38"/>
      <c r="G12" s="38"/>
      <c r="H12" s="38"/>
      <c r="I12" s="128" t="s">
        <v>26</v>
      </c>
      <c r="J12" s="131" t="s">
        <v>27</v>
      </c>
      <c r="K12" s="38"/>
      <c r="L12" s="12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44"/>
      <c r="C13" s="38"/>
      <c r="D13" s="38"/>
      <c r="E13" s="131" t="s">
        <v>28</v>
      </c>
      <c r="F13" s="38"/>
      <c r="G13" s="38"/>
      <c r="H13" s="38"/>
      <c r="I13" s="128" t="s">
        <v>29</v>
      </c>
      <c r="J13" s="131" t="s">
        <v>30</v>
      </c>
      <c r="K13" s="38"/>
      <c r="L13" s="12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12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28" t="s">
        <v>31</v>
      </c>
      <c r="E15" s="38"/>
      <c r="F15" s="38"/>
      <c r="G15" s="38"/>
      <c r="H15" s="38"/>
      <c r="I15" s="128" t="s">
        <v>26</v>
      </c>
      <c r="J15" s="33" t="str">
        <f>'Rekapitulace stavby'!AN13</f>
        <v>Vyplň údaj</v>
      </c>
      <c r="K15" s="38"/>
      <c r="L15" s="12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44"/>
      <c r="C16" s="38"/>
      <c r="D16" s="38"/>
      <c r="E16" s="33" t="str">
        <f>'Rekapitulace stavby'!E14</f>
        <v>Vyplň údaj</v>
      </c>
      <c r="F16" s="131"/>
      <c r="G16" s="131"/>
      <c r="H16" s="131"/>
      <c r="I16" s="128" t="s">
        <v>29</v>
      </c>
      <c r="J16" s="33" t="str">
        <f>'Rekapitulace stavby'!AN14</f>
        <v>Vyplň údaj</v>
      </c>
      <c r="K16" s="38"/>
      <c r="L16" s="12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12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28" t="s">
        <v>33</v>
      </c>
      <c r="E18" s="38"/>
      <c r="F18" s="38"/>
      <c r="G18" s="38"/>
      <c r="H18" s="38"/>
      <c r="I18" s="128" t="s">
        <v>26</v>
      </c>
      <c r="J18" s="131" t="str">
        <f>IF('Rekapitulace stavby'!AN16="","",'Rekapitulace stavby'!AN16)</f>
        <v/>
      </c>
      <c r="K18" s="38"/>
      <c r="L18" s="12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31" t="str">
        <f>IF('Rekapitulace stavby'!E17="","",'Rekapitulace stavby'!E17)</f>
        <v xml:space="preserve"> </v>
      </c>
      <c r="F19" s="38"/>
      <c r="G19" s="38"/>
      <c r="H19" s="38"/>
      <c r="I19" s="128" t="s">
        <v>29</v>
      </c>
      <c r="J19" s="131" t="str">
        <f>IF('Rekapitulace stavby'!AN17="","",'Rekapitulace stavby'!AN17)</f>
        <v/>
      </c>
      <c r="K19" s="38"/>
      <c r="L19" s="12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12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28" t="s">
        <v>36</v>
      </c>
      <c r="E21" s="38"/>
      <c r="F21" s="38"/>
      <c r="G21" s="38"/>
      <c r="H21" s="38"/>
      <c r="I21" s="128" t="s">
        <v>26</v>
      </c>
      <c r="J21" s="131" t="s">
        <v>37</v>
      </c>
      <c r="K21" s="38"/>
      <c r="L21" s="12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31" t="s">
        <v>38</v>
      </c>
      <c r="F22" s="38"/>
      <c r="G22" s="38"/>
      <c r="H22" s="38"/>
      <c r="I22" s="128" t="s">
        <v>29</v>
      </c>
      <c r="J22" s="131" t="s">
        <v>19</v>
      </c>
      <c r="K22" s="38"/>
      <c r="L22" s="12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12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28" t="s">
        <v>39</v>
      </c>
      <c r="E24" s="38"/>
      <c r="F24" s="38"/>
      <c r="G24" s="38"/>
      <c r="H24" s="38"/>
      <c r="I24" s="38"/>
      <c r="J24" s="38"/>
      <c r="K24" s="38"/>
      <c r="L24" s="12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47.25" customHeight="1">
      <c r="A25" s="133"/>
      <c r="B25" s="134"/>
      <c r="C25" s="133"/>
      <c r="D25" s="133"/>
      <c r="E25" s="135" t="s">
        <v>40</v>
      </c>
      <c r="F25" s="135"/>
      <c r="G25" s="135"/>
      <c r="H25" s="135"/>
      <c r="I25" s="133"/>
      <c r="J25" s="133"/>
      <c r="K25" s="133"/>
      <c r="L25" s="136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12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37"/>
      <c r="E27" s="137"/>
      <c r="F27" s="137"/>
      <c r="G27" s="137"/>
      <c r="H27" s="137"/>
      <c r="I27" s="137"/>
      <c r="J27" s="137"/>
      <c r="K27" s="137"/>
      <c r="L27" s="129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44"/>
      <c r="C28" s="38"/>
      <c r="D28" s="138" t="s">
        <v>41</v>
      </c>
      <c r="E28" s="38"/>
      <c r="F28" s="38"/>
      <c r="G28" s="38"/>
      <c r="H28" s="38"/>
      <c r="I28" s="38"/>
      <c r="J28" s="139">
        <f>ROUND(J100, 2)</f>
        <v>0</v>
      </c>
      <c r="K28" s="38"/>
      <c r="L28" s="12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37"/>
      <c r="E29" s="137"/>
      <c r="F29" s="137"/>
      <c r="G29" s="137"/>
      <c r="H29" s="137"/>
      <c r="I29" s="137"/>
      <c r="J29" s="137"/>
      <c r="K29" s="137"/>
      <c r="L29" s="12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38"/>
      <c r="E30" s="38"/>
      <c r="F30" s="140" t="s">
        <v>43</v>
      </c>
      <c r="G30" s="38"/>
      <c r="H30" s="38"/>
      <c r="I30" s="140" t="s">
        <v>42</v>
      </c>
      <c r="J30" s="140" t="s">
        <v>44</v>
      </c>
      <c r="K30" s="38"/>
      <c r="L30" s="12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hidden="1" s="2" customFormat="1" ht="14.4" customHeight="1">
      <c r="A31" s="38"/>
      <c r="B31" s="44"/>
      <c r="C31" s="38"/>
      <c r="D31" s="141" t="s">
        <v>45</v>
      </c>
      <c r="E31" s="128" t="s">
        <v>46</v>
      </c>
      <c r="F31" s="142">
        <f>ROUND((SUM(BE100:BE439)),  2)</f>
        <v>0</v>
      </c>
      <c r="G31" s="38"/>
      <c r="H31" s="38"/>
      <c r="I31" s="143">
        <v>0.20999999999999999</v>
      </c>
      <c r="J31" s="142">
        <f>ROUND(((SUM(BE100:BE439))*I31),  2)</f>
        <v>0</v>
      </c>
      <c r="K31" s="38"/>
      <c r="L31" s="12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hidden="1" s="2" customFormat="1" ht="14.4" customHeight="1">
      <c r="A32" s="38"/>
      <c r="B32" s="44"/>
      <c r="C32" s="38"/>
      <c r="D32" s="38"/>
      <c r="E32" s="128" t="s">
        <v>47</v>
      </c>
      <c r="F32" s="142">
        <f>ROUND((SUM(BF100:BF439)),  2)</f>
        <v>0</v>
      </c>
      <c r="G32" s="38"/>
      <c r="H32" s="38"/>
      <c r="I32" s="143">
        <v>0.14999999999999999</v>
      </c>
      <c r="J32" s="142">
        <f>ROUND(((SUM(BF100:BF439))*I32),  2)</f>
        <v>0</v>
      </c>
      <c r="K32" s="38"/>
      <c r="L32" s="12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28" t="s">
        <v>45</v>
      </c>
      <c r="E33" s="128" t="s">
        <v>48</v>
      </c>
      <c r="F33" s="142">
        <f>ROUND((SUM(BG100:BG439)),  2)</f>
        <v>0</v>
      </c>
      <c r="G33" s="38"/>
      <c r="H33" s="38"/>
      <c r="I33" s="143">
        <v>0.20999999999999999</v>
      </c>
      <c r="J33" s="142">
        <f>0</f>
        <v>0</v>
      </c>
      <c r="K33" s="38"/>
      <c r="L33" s="12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28" t="s">
        <v>49</v>
      </c>
      <c r="F34" s="142">
        <f>ROUND((SUM(BH100:BH439)),  2)</f>
        <v>0</v>
      </c>
      <c r="G34" s="38"/>
      <c r="H34" s="38"/>
      <c r="I34" s="143">
        <v>0.14999999999999999</v>
      </c>
      <c r="J34" s="142">
        <f>0</f>
        <v>0</v>
      </c>
      <c r="K34" s="38"/>
      <c r="L34" s="12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28" t="s">
        <v>50</v>
      </c>
      <c r="F35" s="142">
        <f>ROUND((SUM(BI100:BI439)),  2)</f>
        <v>0</v>
      </c>
      <c r="G35" s="38"/>
      <c r="H35" s="38"/>
      <c r="I35" s="143">
        <v>0</v>
      </c>
      <c r="J35" s="142">
        <f>0</f>
        <v>0</v>
      </c>
      <c r="K35" s="38"/>
      <c r="L35" s="12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44"/>
      <c r="C36" s="38"/>
      <c r="D36" s="38"/>
      <c r="E36" s="38"/>
      <c r="F36" s="38"/>
      <c r="G36" s="38"/>
      <c r="H36" s="38"/>
      <c r="I36" s="38"/>
      <c r="J36" s="38"/>
      <c r="K36" s="38"/>
      <c r="L36" s="12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44"/>
      <c r="C37" s="144"/>
      <c r="D37" s="145" t="s">
        <v>51</v>
      </c>
      <c r="E37" s="146"/>
      <c r="F37" s="146"/>
      <c r="G37" s="147" t="s">
        <v>52</v>
      </c>
      <c r="H37" s="148" t="s">
        <v>53</v>
      </c>
      <c r="I37" s="146"/>
      <c r="J37" s="149">
        <f>SUM(J28:J35)</f>
        <v>0</v>
      </c>
      <c r="K37" s="150"/>
      <c r="L37" s="12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151"/>
      <c r="C38" s="152"/>
      <c r="D38" s="152"/>
      <c r="E38" s="152"/>
      <c r="F38" s="152"/>
      <c r="G38" s="152"/>
      <c r="H38" s="152"/>
      <c r="I38" s="152"/>
      <c r="J38" s="152"/>
      <c r="K38" s="152"/>
      <c r="L38" s="12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42" s="2" customFormat="1" ht="6.96" customHeight="1">
      <c r="A42" s="38"/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29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2" customFormat="1" ht="24.96" customHeight="1">
      <c r="A43" s="38"/>
      <c r="B43" s="39"/>
      <c r="C43" s="23" t="s">
        <v>83</v>
      </c>
      <c r="D43" s="40"/>
      <c r="E43" s="40"/>
      <c r="F43" s="40"/>
      <c r="G43" s="40"/>
      <c r="H43" s="40"/>
      <c r="I43" s="40"/>
      <c r="J43" s="40"/>
      <c r="K43" s="40"/>
      <c r="L43" s="129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</row>
    <row r="44" s="2" customFormat="1" ht="6.96" customHeight="1">
      <c r="A44" s="38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129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12" customHeight="1">
      <c r="A45" s="38"/>
      <c r="B45" s="39"/>
      <c r="C45" s="32" t="s">
        <v>16</v>
      </c>
      <c r="D45" s="40"/>
      <c r="E45" s="40"/>
      <c r="F45" s="40"/>
      <c r="G45" s="40"/>
      <c r="H45" s="40"/>
      <c r="I45" s="40"/>
      <c r="J45" s="40"/>
      <c r="K45" s="40"/>
      <c r="L45" s="129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16.5" customHeight="1">
      <c r="A46" s="38"/>
      <c r="B46" s="39"/>
      <c r="C46" s="40"/>
      <c r="D46" s="40"/>
      <c r="E46" s="70" t="str">
        <f>E7</f>
        <v>Katusická 694, byt č.2 vř</v>
      </c>
      <c r="F46" s="40"/>
      <c r="G46" s="40"/>
      <c r="H46" s="40"/>
      <c r="I46" s="40"/>
      <c r="J46" s="40"/>
      <c r="K46" s="40"/>
      <c r="L46" s="129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6.96" customHeight="1">
      <c r="A47" s="38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129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2" customHeight="1">
      <c r="A48" s="38"/>
      <c r="B48" s="39"/>
      <c r="C48" s="32" t="s">
        <v>21</v>
      </c>
      <c r="D48" s="40"/>
      <c r="E48" s="40"/>
      <c r="F48" s="27" t="str">
        <f>F10</f>
        <v>Katusická 694</v>
      </c>
      <c r="G48" s="40"/>
      <c r="H48" s="40"/>
      <c r="I48" s="32" t="s">
        <v>23</v>
      </c>
      <c r="J48" s="73" t="str">
        <f>IF(J10="","",J10)</f>
        <v>14. 6. 2021</v>
      </c>
      <c r="K48" s="40"/>
      <c r="L48" s="129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6.96" customHeight="1">
      <c r="A49" s="38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129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5.15" customHeight="1">
      <c r="A50" s="38"/>
      <c r="B50" s="39"/>
      <c r="C50" s="32" t="s">
        <v>25</v>
      </c>
      <c r="D50" s="40"/>
      <c r="E50" s="40"/>
      <c r="F50" s="27" t="str">
        <f>E13</f>
        <v>Městská část Praha 19, Semilská 43/1, Praha 19</v>
      </c>
      <c r="G50" s="40"/>
      <c r="H50" s="40"/>
      <c r="I50" s="32" t="s">
        <v>33</v>
      </c>
      <c r="J50" s="36" t="str">
        <f>E19</f>
        <v xml:space="preserve"> </v>
      </c>
      <c r="K50" s="40"/>
      <c r="L50" s="129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15.15" customHeight="1">
      <c r="A51" s="38"/>
      <c r="B51" s="39"/>
      <c r="C51" s="32" t="s">
        <v>31</v>
      </c>
      <c r="D51" s="40"/>
      <c r="E51" s="40"/>
      <c r="F51" s="27" t="str">
        <f>IF(E16="","",E16)</f>
        <v>Vyplň údaj</v>
      </c>
      <c r="G51" s="40"/>
      <c r="H51" s="40"/>
      <c r="I51" s="32" t="s">
        <v>36</v>
      </c>
      <c r="J51" s="36" t="str">
        <f>E22</f>
        <v>Yevheniy Yurchyk_x0009_</v>
      </c>
      <c r="K51" s="40"/>
      <c r="L51" s="129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0.32" customHeight="1">
      <c r="A52" s="38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129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29.28" customHeight="1">
      <c r="A53" s="38"/>
      <c r="B53" s="39"/>
      <c r="C53" s="155" t="s">
        <v>84</v>
      </c>
      <c r="D53" s="156"/>
      <c r="E53" s="156"/>
      <c r="F53" s="156"/>
      <c r="G53" s="156"/>
      <c r="H53" s="156"/>
      <c r="I53" s="156"/>
      <c r="J53" s="157" t="s">
        <v>85</v>
      </c>
      <c r="K53" s="156"/>
      <c r="L53" s="129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0.32" customHeight="1">
      <c r="A54" s="38"/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129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22.8" customHeight="1">
      <c r="A55" s="38"/>
      <c r="B55" s="39"/>
      <c r="C55" s="158" t="s">
        <v>73</v>
      </c>
      <c r="D55" s="40"/>
      <c r="E55" s="40"/>
      <c r="F55" s="40"/>
      <c r="G55" s="40"/>
      <c r="H55" s="40"/>
      <c r="I55" s="40"/>
      <c r="J55" s="103">
        <f>J100</f>
        <v>0</v>
      </c>
      <c r="K55" s="40"/>
      <c r="L55" s="129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U55" s="17" t="s">
        <v>86</v>
      </c>
    </row>
    <row r="56" s="9" customFormat="1" ht="24.96" customHeight="1">
      <c r="A56" s="9"/>
      <c r="B56" s="159"/>
      <c r="C56" s="160"/>
      <c r="D56" s="161" t="s">
        <v>87</v>
      </c>
      <c r="E56" s="162"/>
      <c r="F56" s="162"/>
      <c r="G56" s="162"/>
      <c r="H56" s="162"/>
      <c r="I56" s="162"/>
      <c r="J56" s="163">
        <f>J101</f>
        <v>0</v>
      </c>
      <c r="K56" s="160"/>
      <c r="L56" s="164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5"/>
      <c r="C57" s="166"/>
      <c r="D57" s="167" t="s">
        <v>88</v>
      </c>
      <c r="E57" s="168"/>
      <c r="F57" s="168"/>
      <c r="G57" s="168"/>
      <c r="H57" s="168"/>
      <c r="I57" s="168"/>
      <c r="J57" s="169">
        <f>J102</f>
        <v>0</v>
      </c>
      <c r="K57" s="166"/>
      <c r="L57" s="17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65"/>
      <c r="C58" s="166"/>
      <c r="D58" s="167" t="s">
        <v>89</v>
      </c>
      <c r="E58" s="168"/>
      <c r="F58" s="168"/>
      <c r="G58" s="168"/>
      <c r="H58" s="168"/>
      <c r="I58" s="168"/>
      <c r="J58" s="169">
        <f>J105</f>
        <v>0</v>
      </c>
      <c r="K58" s="166"/>
      <c r="L58" s="17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9.92" customHeight="1">
      <c r="A59" s="10"/>
      <c r="B59" s="165"/>
      <c r="C59" s="166"/>
      <c r="D59" s="167" t="s">
        <v>90</v>
      </c>
      <c r="E59" s="168"/>
      <c r="F59" s="168"/>
      <c r="G59" s="168"/>
      <c r="H59" s="168"/>
      <c r="I59" s="168"/>
      <c r="J59" s="169">
        <f>J112</f>
        <v>0</v>
      </c>
      <c r="K59" s="166"/>
      <c r="L59" s="17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65"/>
      <c r="C60" s="166"/>
      <c r="D60" s="167" t="s">
        <v>91</v>
      </c>
      <c r="E60" s="168"/>
      <c r="F60" s="168"/>
      <c r="G60" s="168"/>
      <c r="H60" s="168"/>
      <c r="I60" s="168"/>
      <c r="J60" s="169">
        <f>J126</f>
        <v>0</v>
      </c>
      <c r="K60" s="166"/>
      <c r="L60" s="17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9" customFormat="1" ht="24.96" customHeight="1">
      <c r="A61" s="9"/>
      <c r="B61" s="159"/>
      <c r="C61" s="160"/>
      <c r="D61" s="161" t="s">
        <v>92</v>
      </c>
      <c r="E61" s="162"/>
      <c r="F61" s="162"/>
      <c r="G61" s="162"/>
      <c r="H61" s="162"/>
      <c r="I61" s="162"/>
      <c r="J61" s="163">
        <f>J131</f>
        <v>0</v>
      </c>
      <c r="K61" s="160"/>
      <c r="L61" s="164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10" customFormat="1" ht="19.92" customHeight="1">
      <c r="A62" s="10"/>
      <c r="B62" s="165"/>
      <c r="C62" s="166"/>
      <c r="D62" s="167" t="s">
        <v>93</v>
      </c>
      <c r="E62" s="168"/>
      <c r="F62" s="168"/>
      <c r="G62" s="168"/>
      <c r="H62" s="168"/>
      <c r="I62" s="168"/>
      <c r="J62" s="169">
        <f>J132</f>
        <v>0</v>
      </c>
      <c r="K62" s="166"/>
      <c r="L62" s="17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5"/>
      <c r="C63" s="166"/>
      <c r="D63" s="167" t="s">
        <v>94</v>
      </c>
      <c r="E63" s="168"/>
      <c r="F63" s="168"/>
      <c r="G63" s="168"/>
      <c r="H63" s="168"/>
      <c r="I63" s="168"/>
      <c r="J63" s="169">
        <f>J149</f>
        <v>0</v>
      </c>
      <c r="K63" s="166"/>
      <c r="L63" s="17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5"/>
      <c r="C64" s="166"/>
      <c r="D64" s="167" t="s">
        <v>95</v>
      </c>
      <c r="E64" s="168"/>
      <c r="F64" s="168"/>
      <c r="G64" s="168"/>
      <c r="H64" s="168"/>
      <c r="I64" s="168"/>
      <c r="J64" s="169">
        <f>J154</f>
        <v>0</v>
      </c>
      <c r="K64" s="166"/>
      <c r="L64" s="17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5"/>
      <c r="C65" s="166"/>
      <c r="D65" s="167" t="s">
        <v>96</v>
      </c>
      <c r="E65" s="168"/>
      <c r="F65" s="168"/>
      <c r="G65" s="168"/>
      <c r="H65" s="168"/>
      <c r="I65" s="168"/>
      <c r="J65" s="169">
        <f>J210</f>
        <v>0</v>
      </c>
      <c r="K65" s="166"/>
      <c r="L65" s="17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65"/>
      <c r="C66" s="166"/>
      <c r="D66" s="167" t="s">
        <v>97</v>
      </c>
      <c r="E66" s="168"/>
      <c r="F66" s="168"/>
      <c r="G66" s="168"/>
      <c r="H66" s="168"/>
      <c r="I66" s="168"/>
      <c r="J66" s="169">
        <f>J213</f>
        <v>0</v>
      </c>
      <c r="K66" s="166"/>
      <c r="L66" s="17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5"/>
      <c r="C67" s="166"/>
      <c r="D67" s="167" t="s">
        <v>98</v>
      </c>
      <c r="E67" s="168"/>
      <c r="F67" s="168"/>
      <c r="G67" s="168"/>
      <c r="H67" s="168"/>
      <c r="I67" s="168"/>
      <c r="J67" s="169">
        <f>J216</f>
        <v>0</v>
      </c>
      <c r="K67" s="166"/>
      <c r="L67" s="17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65"/>
      <c r="C68" s="166"/>
      <c r="D68" s="167" t="s">
        <v>99</v>
      </c>
      <c r="E68" s="168"/>
      <c r="F68" s="168"/>
      <c r="G68" s="168"/>
      <c r="H68" s="168"/>
      <c r="I68" s="168"/>
      <c r="J68" s="169">
        <f>J221</f>
        <v>0</v>
      </c>
      <c r="K68" s="166"/>
      <c r="L68" s="17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65"/>
      <c r="C69" s="166"/>
      <c r="D69" s="167" t="s">
        <v>100</v>
      </c>
      <c r="E69" s="168"/>
      <c r="F69" s="168"/>
      <c r="G69" s="168"/>
      <c r="H69" s="168"/>
      <c r="I69" s="168"/>
      <c r="J69" s="169">
        <f>J259</f>
        <v>0</v>
      </c>
      <c r="K69" s="166"/>
      <c r="L69" s="17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65"/>
      <c r="C70" s="166"/>
      <c r="D70" s="167" t="s">
        <v>101</v>
      </c>
      <c r="E70" s="168"/>
      <c r="F70" s="168"/>
      <c r="G70" s="168"/>
      <c r="H70" s="168"/>
      <c r="I70" s="168"/>
      <c r="J70" s="169">
        <f>J278</f>
        <v>0</v>
      </c>
      <c r="K70" s="166"/>
      <c r="L70" s="17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65"/>
      <c r="C71" s="166"/>
      <c r="D71" s="167" t="s">
        <v>102</v>
      </c>
      <c r="E71" s="168"/>
      <c r="F71" s="168"/>
      <c r="G71" s="168"/>
      <c r="H71" s="168"/>
      <c r="I71" s="168"/>
      <c r="J71" s="169">
        <f>J289</f>
        <v>0</v>
      </c>
      <c r="K71" s="166"/>
      <c r="L71" s="17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65"/>
      <c r="C72" s="166"/>
      <c r="D72" s="167" t="s">
        <v>103</v>
      </c>
      <c r="E72" s="168"/>
      <c r="F72" s="168"/>
      <c r="G72" s="168"/>
      <c r="H72" s="168"/>
      <c r="I72" s="168"/>
      <c r="J72" s="169">
        <f>J319</f>
        <v>0</v>
      </c>
      <c r="K72" s="166"/>
      <c r="L72" s="17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65"/>
      <c r="C73" s="166"/>
      <c r="D73" s="167" t="s">
        <v>104</v>
      </c>
      <c r="E73" s="168"/>
      <c r="F73" s="168"/>
      <c r="G73" s="168"/>
      <c r="H73" s="168"/>
      <c r="I73" s="168"/>
      <c r="J73" s="169">
        <f>J366</f>
        <v>0</v>
      </c>
      <c r="K73" s="166"/>
      <c r="L73" s="17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65"/>
      <c r="C74" s="166"/>
      <c r="D74" s="167" t="s">
        <v>105</v>
      </c>
      <c r="E74" s="168"/>
      <c r="F74" s="168"/>
      <c r="G74" s="168"/>
      <c r="H74" s="168"/>
      <c r="I74" s="168"/>
      <c r="J74" s="169">
        <f>J371</f>
        <v>0</v>
      </c>
      <c r="K74" s="166"/>
      <c r="L74" s="17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9" customFormat="1" ht="24.96" customHeight="1">
      <c r="A75" s="9"/>
      <c r="B75" s="159"/>
      <c r="C75" s="160"/>
      <c r="D75" s="161" t="s">
        <v>106</v>
      </c>
      <c r="E75" s="162"/>
      <c r="F75" s="162"/>
      <c r="G75" s="162"/>
      <c r="H75" s="162"/>
      <c r="I75" s="162"/>
      <c r="J75" s="163">
        <f>J396</f>
        <v>0</v>
      </c>
      <c r="K75" s="160"/>
      <c r="L75" s="164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="10" customFormat="1" ht="19.92" customHeight="1">
      <c r="A76" s="10"/>
      <c r="B76" s="165"/>
      <c r="C76" s="166"/>
      <c r="D76" s="167" t="s">
        <v>107</v>
      </c>
      <c r="E76" s="168"/>
      <c r="F76" s="168"/>
      <c r="G76" s="168"/>
      <c r="H76" s="168"/>
      <c r="I76" s="168"/>
      <c r="J76" s="169">
        <f>J397</f>
        <v>0</v>
      </c>
      <c r="K76" s="166"/>
      <c r="L76" s="17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65"/>
      <c r="C77" s="166"/>
      <c r="D77" s="167" t="s">
        <v>108</v>
      </c>
      <c r="E77" s="168"/>
      <c r="F77" s="168"/>
      <c r="G77" s="168"/>
      <c r="H77" s="168"/>
      <c r="I77" s="168"/>
      <c r="J77" s="169">
        <f>J420</f>
        <v>0</v>
      </c>
      <c r="K77" s="166"/>
      <c r="L77" s="17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9" customFormat="1" ht="24.96" customHeight="1">
      <c r="A78" s="9"/>
      <c r="B78" s="159"/>
      <c r="C78" s="160"/>
      <c r="D78" s="161" t="s">
        <v>109</v>
      </c>
      <c r="E78" s="162"/>
      <c r="F78" s="162"/>
      <c r="G78" s="162"/>
      <c r="H78" s="162"/>
      <c r="I78" s="162"/>
      <c r="J78" s="163">
        <f>J425</f>
        <v>0</v>
      </c>
      <c r="K78" s="160"/>
      <c r="L78" s="164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="10" customFormat="1" ht="19.92" customHeight="1">
      <c r="A79" s="10"/>
      <c r="B79" s="165"/>
      <c r="C79" s="166"/>
      <c r="D79" s="167" t="s">
        <v>110</v>
      </c>
      <c r="E79" s="168"/>
      <c r="F79" s="168"/>
      <c r="G79" s="168"/>
      <c r="H79" s="168"/>
      <c r="I79" s="168"/>
      <c r="J79" s="169">
        <f>J426</f>
        <v>0</v>
      </c>
      <c r="K79" s="166"/>
      <c r="L79" s="17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65"/>
      <c r="C80" s="166"/>
      <c r="D80" s="167" t="s">
        <v>111</v>
      </c>
      <c r="E80" s="168"/>
      <c r="F80" s="168"/>
      <c r="G80" s="168"/>
      <c r="H80" s="168"/>
      <c r="I80" s="168"/>
      <c r="J80" s="169">
        <f>J429</f>
        <v>0</v>
      </c>
      <c r="K80" s="166"/>
      <c r="L80" s="17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65"/>
      <c r="C81" s="166"/>
      <c r="D81" s="167" t="s">
        <v>112</v>
      </c>
      <c r="E81" s="168"/>
      <c r="F81" s="168"/>
      <c r="G81" s="168"/>
      <c r="H81" s="168"/>
      <c r="I81" s="168"/>
      <c r="J81" s="169">
        <f>J434</f>
        <v>0</v>
      </c>
      <c r="K81" s="166"/>
      <c r="L81" s="17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10" customFormat="1" ht="19.92" customHeight="1">
      <c r="A82" s="10"/>
      <c r="B82" s="165"/>
      <c r="C82" s="166"/>
      <c r="D82" s="167" t="s">
        <v>113</v>
      </c>
      <c r="E82" s="168"/>
      <c r="F82" s="168"/>
      <c r="G82" s="168"/>
      <c r="H82" s="168"/>
      <c r="I82" s="168"/>
      <c r="J82" s="169">
        <f>J437</f>
        <v>0</v>
      </c>
      <c r="K82" s="166"/>
      <c r="L82" s="17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2" customFormat="1" ht="21.84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12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6.96" customHeight="1">
      <c r="A84" s="38"/>
      <c r="B84" s="60"/>
      <c r="C84" s="61"/>
      <c r="D84" s="61"/>
      <c r="E84" s="61"/>
      <c r="F84" s="61"/>
      <c r="G84" s="61"/>
      <c r="H84" s="61"/>
      <c r="I84" s="61"/>
      <c r="J84" s="61"/>
      <c r="K84" s="61"/>
      <c r="L84" s="12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8" s="2" customFormat="1" ht="6.96" customHeight="1">
      <c r="A88" s="38"/>
      <c r="B88" s="62"/>
      <c r="C88" s="63"/>
      <c r="D88" s="63"/>
      <c r="E88" s="63"/>
      <c r="F88" s="63"/>
      <c r="G88" s="63"/>
      <c r="H88" s="63"/>
      <c r="I88" s="63"/>
      <c r="J88" s="63"/>
      <c r="K88" s="63"/>
      <c r="L88" s="12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24.96" customHeight="1">
      <c r="A89" s="38"/>
      <c r="B89" s="39"/>
      <c r="C89" s="23" t="s">
        <v>114</v>
      </c>
      <c r="D89" s="40"/>
      <c r="E89" s="40"/>
      <c r="F89" s="40"/>
      <c r="G89" s="40"/>
      <c r="H89" s="40"/>
      <c r="I89" s="40"/>
      <c r="J89" s="40"/>
      <c r="K89" s="40"/>
      <c r="L89" s="12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12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16</v>
      </c>
      <c r="D91" s="40"/>
      <c r="E91" s="40"/>
      <c r="F91" s="40"/>
      <c r="G91" s="40"/>
      <c r="H91" s="40"/>
      <c r="I91" s="40"/>
      <c r="J91" s="40"/>
      <c r="K91" s="40"/>
      <c r="L91" s="12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6.5" customHeight="1">
      <c r="A92" s="38"/>
      <c r="B92" s="39"/>
      <c r="C92" s="40"/>
      <c r="D92" s="40"/>
      <c r="E92" s="70" t="str">
        <f>E7</f>
        <v>Katusická 694, byt č.2 vř</v>
      </c>
      <c r="F92" s="40"/>
      <c r="G92" s="40"/>
      <c r="H92" s="40"/>
      <c r="I92" s="40"/>
      <c r="J92" s="40"/>
      <c r="K92" s="40"/>
      <c r="L92" s="12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6.96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12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2" customHeight="1">
      <c r="A94" s="38"/>
      <c r="B94" s="39"/>
      <c r="C94" s="32" t="s">
        <v>21</v>
      </c>
      <c r="D94" s="40"/>
      <c r="E94" s="40"/>
      <c r="F94" s="27" t="str">
        <f>F10</f>
        <v>Katusická 694</v>
      </c>
      <c r="G94" s="40"/>
      <c r="H94" s="40"/>
      <c r="I94" s="32" t="s">
        <v>23</v>
      </c>
      <c r="J94" s="73" t="str">
        <f>IF(J10="","",J10)</f>
        <v>14. 6. 2021</v>
      </c>
      <c r="K94" s="40"/>
      <c r="L94" s="12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6.96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12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15.15" customHeight="1">
      <c r="A96" s="38"/>
      <c r="B96" s="39"/>
      <c r="C96" s="32" t="s">
        <v>25</v>
      </c>
      <c r="D96" s="40"/>
      <c r="E96" s="40"/>
      <c r="F96" s="27" t="str">
        <f>E13</f>
        <v>Městská část Praha 19, Semilská 43/1, Praha 19</v>
      </c>
      <c r="G96" s="40"/>
      <c r="H96" s="40"/>
      <c r="I96" s="32" t="s">
        <v>33</v>
      </c>
      <c r="J96" s="36" t="str">
        <f>E19</f>
        <v xml:space="preserve"> </v>
      </c>
      <c r="K96" s="40"/>
      <c r="L96" s="12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5.15" customHeight="1">
      <c r="A97" s="38"/>
      <c r="B97" s="39"/>
      <c r="C97" s="32" t="s">
        <v>31</v>
      </c>
      <c r="D97" s="40"/>
      <c r="E97" s="40"/>
      <c r="F97" s="27" t="str">
        <f>IF(E16="","",E16)</f>
        <v>Vyplň údaj</v>
      </c>
      <c r="G97" s="40"/>
      <c r="H97" s="40"/>
      <c r="I97" s="32" t="s">
        <v>36</v>
      </c>
      <c r="J97" s="36" t="str">
        <f>E22</f>
        <v>Yevheniy Yurchyk_x0009_</v>
      </c>
      <c r="K97" s="40"/>
      <c r="L97" s="129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10.32" customHeight="1">
      <c r="A98" s="38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129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="11" customFormat="1" ht="29.28" customHeight="1">
      <c r="A99" s="171"/>
      <c r="B99" s="172"/>
      <c r="C99" s="173" t="s">
        <v>115</v>
      </c>
      <c r="D99" s="174" t="s">
        <v>60</v>
      </c>
      <c r="E99" s="174" t="s">
        <v>56</v>
      </c>
      <c r="F99" s="174" t="s">
        <v>57</v>
      </c>
      <c r="G99" s="174" t="s">
        <v>116</v>
      </c>
      <c r="H99" s="174" t="s">
        <v>117</v>
      </c>
      <c r="I99" s="174" t="s">
        <v>118</v>
      </c>
      <c r="J99" s="175" t="s">
        <v>85</v>
      </c>
      <c r="K99" s="176" t="s">
        <v>119</v>
      </c>
      <c r="L99" s="177"/>
      <c r="M99" s="93" t="s">
        <v>19</v>
      </c>
      <c r="N99" s="94" t="s">
        <v>45</v>
      </c>
      <c r="O99" s="94" t="s">
        <v>120</v>
      </c>
      <c r="P99" s="94" t="s">
        <v>121</v>
      </c>
      <c r="Q99" s="94" t="s">
        <v>122</v>
      </c>
      <c r="R99" s="94" t="s">
        <v>123</v>
      </c>
      <c r="S99" s="94" t="s">
        <v>124</v>
      </c>
      <c r="T99" s="95" t="s">
        <v>125</v>
      </c>
      <c r="U99" s="171"/>
      <c r="V99" s="171"/>
      <c r="W99" s="171"/>
      <c r="X99" s="171"/>
      <c r="Y99" s="171"/>
      <c r="Z99" s="171"/>
      <c r="AA99" s="171"/>
      <c r="AB99" s="171"/>
      <c r="AC99" s="171"/>
      <c r="AD99" s="171"/>
      <c r="AE99" s="171"/>
    </row>
    <row r="100" s="2" customFormat="1" ht="22.8" customHeight="1">
      <c r="A100" s="38"/>
      <c r="B100" s="39"/>
      <c r="C100" s="100" t="s">
        <v>126</v>
      </c>
      <c r="D100" s="40"/>
      <c r="E100" s="40"/>
      <c r="F100" s="40"/>
      <c r="G100" s="40"/>
      <c r="H100" s="40"/>
      <c r="I100" s="40"/>
      <c r="J100" s="178">
        <f>BK100</f>
        <v>0</v>
      </c>
      <c r="K100" s="40"/>
      <c r="L100" s="44"/>
      <c r="M100" s="96"/>
      <c r="N100" s="179"/>
      <c r="O100" s="97"/>
      <c r="P100" s="180">
        <f>P101+P131+P396+P425</f>
        <v>0</v>
      </c>
      <c r="Q100" s="97"/>
      <c r="R100" s="180">
        <f>R101+R131+R396+R425</f>
        <v>37.259572680000005</v>
      </c>
      <c r="S100" s="97"/>
      <c r="T100" s="181">
        <f>T101+T131+T396+T425</f>
        <v>2.0869550399999999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74</v>
      </c>
      <c r="AU100" s="17" t="s">
        <v>86</v>
      </c>
      <c r="BK100" s="182">
        <f>BK101+BK131+BK396+BK425</f>
        <v>0</v>
      </c>
    </row>
    <row r="101" s="12" customFormat="1" ht="25.92" customHeight="1">
      <c r="A101" s="12"/>
      <c r="B101" s="183"/>
      <c r="C101" s="184"/>
      <c r="D101" s="185" t="s">
        <v>74</v>
      </c>
      <c r="E101" s="186" t="s">
        <v>127</v>
      </c>
      <c r="F101" s="186" t="s">
        <v>128</v>
      </c>
      <c r="G101" s="184"/>
      <c r="H101" s="184"/>
      <c r="I101" s="187"/>
      <c r="J101" s="188">
        <f>BK101</f>
        <v>0</v>
      </c>
      <c r="K101" s="184"/>
      <c r="L101" s="189"/>
      <c r="M101" s="190"/>
      <c r="N101" s="191"/>
      <c r="O101" s="191"/>
      <c r="P101" s="192">
        <f>P102+P105+P112+P126</f>
        <v>0</v>
      </c>
      <c r="Q101" s="191"/>
      <c r="R101" s="192">
        <f>R102+R105+R112+R126</f>
        <v>0.55414000000000008</v>
      </c>
      <c r="S101" s="191"/>
      <c r="T101" s="193">
        <f>T102+T105+T112+T126</f>
        <v>0.19252284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194" t="s">
        <v>80</v>
      </c>
      <c r="AT101" s="195" t="s">
        <v>74</v>
      </c>
      <c r="AU101" s="195" t="s">
        <v>75</v>
      </c>
      <c r="AY101" s="194" t="s">
        <v>129</v>
      </c>
      <c r="BK101" s="196">
        <f>BK102+BK105+BK112+BK126</f>
        <v>0</v>
      </c>
    </row>
    <row r="102" s="12" customFormat="1" ht="22.8" customHeight="1">
      <c r="A102" s="12"/>
      <c r="B102" s="183"/>
      <c r="C102" s="184"/>
      <c r="D102" s="185" t="s">
        <v>74</v>
      </c>
      <c r="E102" s="197" t="s">
        <v>130</v>
      </c>
      <c r="F102" s="197" t="s">
        <v>131</v>
      </c>
      <c r="G102" s="184"/>
      <c r="H102" s="184"/>
      <c r="I102" s="187"/>
      <c r="J102" s="198">
        <f>BK102</f>
        <v>0</v>
      </c>
      <c r="K102" s="184"/>
      <c r="L102" s="189"/>
      <c r="M102" s="190"/>
      <c r="N102" s="191"/>
      <c r="O102" s="191"/>
      <c r="P102" s="192">
        <f>SUM(P103:P104)</f>
        <v>0</v>
      </c>
      <c r="Q102" s="191"/>
      <c r="R102" s="192">
        <f>SUM(R103:R104)</f>
        <v>0.052519999999999997</v>
      </c>
      <c r="S102" s="191"/>
      <c r="T102" s="193">
        <f>SUM(T103:T104)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194" t="s">
        <v>80</v>
      </c>
      <c r="AT102" s="195" t="s">
        <v>74</v>
      </c>
      <c r="AU102" s="195" t="s">
        <v>80</v>
      </c>
      <c r="AY102" s="194" t="s">
        <v>129</v>
      </c>
      <c r="BK102" s="196">
        <f>SUM(BK103:BK104)</f>
        <v>0</v>
      </c>
    </row>
    <row r="103" s="2" customFormat="1" ht="16.5" customHeight="1">
      <c r="A103" s="38"/>
      <c r="B103" s="39"/>
      <c r="C103" s="199" t="s">
        <v>132</v>
      </c>
      <c r="D103" s="199" t="s">
        <v>133</v>
      </c>
      <c r="E103" s="200" t="s">
        <v>134</v>
      </c>
      <c r="F103" s="201" t="s">
        <v>135</v>
      </c>
      <c r="G103" s="202" t="s">
        <v>136</v>
      </c>
      <c r="H103" s="203">
        <v>1</v>
      </c>
      <c r="I103" s="204"/>
      <c r="J103" s="205">
        <f>ROUND(I103*H103,2)</f>
        <v>0</v>
      </c>
      <c r="K103" s="206"/>
      <c r="L103" s="44"/>
      <c r="M103" s="207" t="s">
        <v>19</v>
      </c>
      <c r="N103" s="208" t="s">
        <v>49</v>
      </c>
      <c r="O103" s="85"/>
      <c r="P103" s="209">
        <f>O103*H103</f>
        <v>0</v>
      </c>
      <c r="Q103" s="209">
        <v>0.052519999999999997</v>
      </c>
      <c r="R103" s="209">
        <f>Q103*H103</f>
        <v>0.052519999999999997</v>
      </c>
      <c r="S103" s="209">
        <v>0</v>
      </c>
      <c r="T103" s="210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11" t="s">
        <v>137</v>
      </c>
      <c r="AT103" s="211" t="s">
        <v>133</v>
      </c>
      <c r="AU103" s="211" t="s">
        <v>138</v>
      </c>
      <c r="AY103" s="17" t="s">
        <v>129</v>
      </c>
      <c r="BE103" s="212">
        <f>IF(N103="základní",J103,0)</f>
        <v>0</v>
      </c>
      <c r="BF103" s="212">
        <f>IF(N103="snížená",J103,0)</f>
        <v>0</v>
      </c>
      <c r="BG103" s="212">
        <f>IF(N103="zákl. přenesená",J103,0)</f>
        <v>0</v>
      </c>
      <c r="BH103" s="212">
        <f>IF(N103="sníž. přenesená",J103,0)</f>
        <v>0</v>
      </c>
      <c r="BI103" s="212">
        <f>IF(N103="nulová",J103,0)</f>
        <v>0</v>
      </c>
      <c r="BJ103" s="17" t="s">
        <v>139</v>
      </c>
      <c r="BK103" s="212">
        <f>ROUND(I103*H103,2)</f>
        <v>0</v>
      </c>
      <c r="BL103" s="17" t="s">
        <v>137</v>
      </c>
      <c r="BM103" s="211" t="s">
        <v>140</v>
      </c>
    </row>
    <row r="104" s="2" customFormat="1">
      <c r="A104" s="38"/>
      <c r="B104" s="39"/>
      <c r="C104" s="40"/>
      <c r="D104" s="213" t="s">
        <v>141</v>
      </c>
      <c r="E104" s="40"/>
      <c r="F104" s="214" t="s">
        <v>142</v>
      </c>
      <c r="G104" s="40"/>
      <c r="H104" s="40"/>
      <c r="I104" s="215"/>
      <c r="J104" s="40"/>
      <c r="K104" s="40"/>
      <c r="L104" s="44"/>
      <c r="M104" s="216"/>
      <c r="N104" s="217"/>
      <c r="O104" s="85"/>
      <c r="P104" s="85"/>
      <c r="Q104" s="85"/>
      <c r="R104" s="85"/>
      <c r="S104" s="85"/>
      <c r="T104" s="86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141</v>
      </c>
      <c r="AU104" s="17" t="s">
        <v>138</v>
      </c>
    </row>
    <row r="105" s="12" customFormat="1" ht="22.8" customHeight="1">
      <c r="A105" s="12"/>
      <c r="B105" s="183"/>
      <c r="C105" s="184"/>
      <c r="D105" s="185" t="s">
        <v>74</v>
      </c>
      <c r="E105" s="197" t="s">
        <v>143</v>
      </c>
      <c r="F105" s="197" t="s">
        <v>144</v>
      </c>
      <c r="G105" s="184"/>
      <c r="H105" s="184"/>
      <c r="I105" s="187"/>
      <c r="J105" s="198">
        <f>BK105</f>
        <v>0</v>
      </c>
      <c r="K105" s="184"/>
      <c r="L105" s="189"/>
      <c r="M105" s="190"/>
      <c r="N105" s="191"/>
      <c r="O105" s="191"/>
      <c r="P105" s="192">
        <f>SUM(P106:P111)</f>
        <v>0</v>
      </c>
      <c r="Q105" s="191"/>
      <c r="R105" s="192">
        <f>SUM(R106:R111)</f>
        <v>0.50160000000000005</v>
      </c>
      <c r="S105" s="191"/>
      <c r="T105" s="193">
        <f>SUM(T106:T111)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194" t="s">
        <v>80</v>
      </c>
      <c r="AT105" s="195" t="s">
        <v>74</v>
      </c>
      <c r="AU105" s="195" t="s">
        <v>80</v>
      </c>
      <c r="AY105" s="194" t="s">
        <v>129</v>
      </c>
      <c r="BK105" s="196">
        <f>SUM(BK106:BK111)</f>
        <v>0</v>
      </c>
    </row>
    <row r="106" s="2" customFormat="1" ht="16.5" customHeight="1">
      <c r="A106" s="38"/>
      <c r="B106" s="39"/>
      <c r="C106" s="199" t="s">
        <v>145</v>
      </c>
      <c r="D106" s="199" t="s">
        <v>133</v>
      </c>
      <c r="E106" s="200" t="s">
        <v>146</v>
      </c>
      <c r="F106" s="201" t="s">
        <v>147</v>
      </c>
      <c r="G106" s="202" t="s">
        <v>148</v>
      </c>
      <c r="H106" s="203">
        <v>12</v>
      </c>
      <c r="I106" s="204"/>
      <c r="J106" s="205">
        <f>ROUND(I106*H106,2)</f>
        <v>0</v>
      </c>
      <c r="K106" s="206"/>
      <c r="L106" s="44"/>
      <c r="M106" s="207" t="s">
        <v>19</v>
      </c>
      <c r="N106" s="208" t="s">
        <v>49</v>
      </c>
      <c r="O106" s="85"/>
      <c r="P106" s="209">
        <f>O106*H106</f>
        <v>0</v>
      </c>
      <c r="Q106" s="209">
        <v>0.015699999999999999</v>
      </c>
      <c r="R106" s="209">
        <f>Q106*H106</f>
        <v>0.18839999999999998</v>
      </c>
      <c r="S106" s="209">
        <v>0</v>
      </c>
      <c r="T106" s="210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11" t="s">
        <v>137</v>
      </c>
      <c r="AT106" s="211" t="s">
        <v>133</v>
      </c>
      <c r="AU106" s="211" t="s">
        <v>138</v>
      </c>
      <c r="AY106" s="17" t="s">
        <v>129</v>
      </c>
      <c r="BE106" s="212">
        <f>IF(N106="základní",J106,0)</f>
        <v>0</v>
      </c>
      <c r="BF106" s="212">
        <f>IF(N106="snížená",J106,0)</f>
        <v>0</v>
      </c>
      <c r="BG106" s="212">
        <f>IF(N106="zákl. přenesená",J106,0)</f>
        <v>0</v>
      </c>
      <c r="BH106" s="212">
        <f>IF(N106="sníž. přenesená",J106,0)</f>
        <v>0</v>
      </c>
      <c r="BI106" s="212">
        <f>IF(N106="nulová",J106,0)</f>
        <v>0</v>
      </c>
      <c r="BJ106" s="17" t="s">
        <v>139</v>
      </c>
      <c r="BK106" s="212">
        <f>ROUND(I106*H106,2)</f>
        <v>0</v>
      </c>
      <c r="BL106" s="17" t="s">
        <v>137</v>
      </c>
      <c r="BM106" s="211" t="s">
        <v>149</v>
      </c>
    </row>
    <row r="107" s="2" customFormat="1">
      <c r="A107" s="38"/>
      <c r="B107" s="39"/>
      <c r="C107" s="40"/>
      <c r="D107" s="213" t="s">
        <v>141</v>
      </c>
      <c r="E107" s="40"/>
      <c r="F107" s="214" t="s">
        <v>150</v>
      </c>
      <c r="G107" s="40"/>
      <c r="H107" s="40"/>
      <c r="I107" s="215"/>
      <c r="J107" s="40"/>
      <c r="K107" s="40"/>
      <c r="L107" s="44"/>
      <c r="M107" s="216"/>
      <c r="N107" s="217"/>
      <c r="O107" s="85"/>
      <c r="P107" s="85"/>
      <c r="Q107" s="85"/>
      <c r="R107" s="85"/>
      <c r="S107" s="85"/>
      <c r="T107" s="86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141</v>
      </c>
      <c r="AU107" s="17" t="s">
        <v>138</v>
      </c>
    </row>
    <row r="108" s="2" customFormat="1" ht="16.5" customHeight="1">
      <c r="A108" s="38"/>
      <c r="B108" s="39"/>
      <c r="C108" s="199" t="s">
        <v>151</v>
      </c>
      <c r="D108" s="199" t="s">
        <v>133</v>
      </c>
      <c r="E108" s="200" t="s">
        <v>152</v>
      </c>
      <c r="F108" s="201" t="s">
        <v>153</v>
      </c>
      <c r="G108" s="202" t="s">
        <v>148</v>
      </c>
      <c r="H108" s="203">
        <v>12</v>
      </c>
      <c r="I108" s="204"/>
      <c r="J108" s="205">
        <f>ROUND(I108*H108,2)</f>
        <v>0</v>
      </c>
      <c r="K108" s="206"/>
      <c r="L108" s="44"/>
      <c r="M108" s="207" t="s">
        <v>19</v>
      </c>
      <c r="N108" s="208" t="s">
        <v>49</v>
      </c>
      <c r="O108" s="85"/>
      <c r="P108" s="209">
        <f>O108*H108</f>
        <v>0</v>
      </c>
      <c r="Q108" s="209">
        <v>0.026100000000000002</v>
      </c>
      <c r="R108" s="209">
        <f>Q108*H108</f>
        <v>0.31320000000000003</v>
      </c>
      <c r="S108" s="209">
        <v>0</v>
      </c>
      <c r="T108" s="210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11" t="s">
        <v>137</v>
      </c>
      <c r="AT108" s="211" t="s">
        <v>133</v>
      </c>
      <c r="AU108" s="211" t="s">
        <v>138</v>
      </c>
      <c r="AY108" s="17" t="s">
        <v>129</v>
      </c>
      <c r="BE108" s="212">
        <f>IF(N108="základní",J108,0)</f>
        <v>0</v>
      </c>
      <c r="BF108" s="212">
        <f>IF(N108="snížená",J108,0)</f>
        <v>0</v>
      </c>
      <c r="BG108" s="212">
        <f>IF(N108="zákl. přenesená",J108,0)</f>
        <v>0</v>
      </c>
      <c r="BH108" s="212">
        <f>IF(N108="sníž. přenesená",J108,0)</f>
        <v>0</v>
      </c>
      <c r="BI108" s="212">
        <f>IF(N108="nulová",J108,0)</f>
        <v>0</v>
      </c>
      <c r="BJ108" s="17" t="s">
        <v>139</v>
      </c>
      <c r="BK108" s="212">
        <f>ROUND(I108*H108,2)</f>
        <v>0</v>
      </c>
      <c r="BL108" s="17" t="s">
        <v>137</v>
      </c>
      <c r="BM108" s="211" t="s">
        <v>154</v>
      </c>
    </row>
    <row r="109" s="2" customFormat="1">
      <c r="A109" s="38"/>
      <c r="B109" s="39"/>
      <c r="C109" s="40"/>
      <c r="D109" s="213" t="s">
        <v>141</v>
      </c>
      <c r="E109" s="40"/>
      <c r="F109" s="214" t="s">
        <v>155</v>
      </c>
      <c r="G109" s="40"/>
      <c r="H109" s="40"/>
      <c r="I109" s="215"/>
      <c r="J109" s="40"/>
      <c r="K109" s="40"/>
      <c r="L109" s="44"/>
      <c r="M109" s="216"/>
      <c r="N109" s="217"/>
      <c r="O109" s="85"/>
      <c r="P109" s="85"/>
      <c r="Q109" s="85"/>
      <c r="R109" s="85"/>
      <c r="S109" s="85"/>
      <c r="T109" s="86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141</v>
      </c>
      <c r="AU109" s="17" t="s">
        <v>138</v>
      </c>
    </row>
    <row r="110" s="2" customFormat="1" ht="16.5" customHeight="1">
      <c r="A110" s="38"/>
      <c r="B110" s="39"/>
      <c r="C110" s="199" t="s">
        <v>156</v>
      </c>
      <c r="D110" s="199" t="s">
        <v>133</v>
      </c>
      <c r="E110" s="200" t="s">
        <v>157</v>
      </c>
      <c r="F110" s="201" t="s">
        <v>158</v>
      </c>
      <c r="G110" s="202" t="s">
        <v>130</v>
      </c>
      <c r="H110" s="203">
        <v>1</v>
      </c>
      <c r="I110" s="204"/>
      <c r="J110" s="205">
        <f>ROUND(I110*H110,2)</f>
        <v>0</v>
      </c>
      <c r="K110" s="206"/>
      <c r="L110" s="44"/>
      <c r="M110" s="207" t="s">
        <v>19</v>
      </c>
      <c r="N110" s="208" t="s">
        <v>49</v>
      </c>
      <c r="O110" s="85"/>
      <c r="P110" s="209">
        <f>O110*H110</f>
        <v>0</v>
      </c>
      <c r="Q110" s="209">
        <v>0</v>
      </c>
      <c r="R110" s="209">
        <f>Q110*H110</f>
        <v>0</v>
      </c>
      <c r="S110" s="209">
        <v>0</v>
      </c>
      <c r="T110" s="210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11" t="s">
        <v>137</v>
      </c>
      <c r="AT110" s="211" t="s">
        <v>133</v>
      </c>
      <c r="AU110" s="211" t="s">
        <v>138</v>
      </c>
      <c r="AY110" s="17" t="s">
        <v>129</v>
      </c>
      <c r="BE110" s="212">
        <f>IF(N110="základní",J110,0)</f>
        <v>0</v>
      </c>
      <c r="BF110" s="212">
        <f>IF(N110="snížená",J110,0)</f>
        <v>0</v>
      </c>
      <c r="BG110" s="212">
        <f>IF(N110="zákl. přenesená",J110,0)</f>
        <v>0</v>
      </c>
      <c r="BH110" s="212">
        <f>IF(N110="sníž. přenesená",J110,0)</f>
        <v>0</v>
      </c>
      <c r="BI110" s="212">
        <f>IF(N110="nulová",J110,0)</f>
        <v>0</v>
      </c>
      <c r="BJ110" s="17" t="s">
        <v>139</v>
      </c>
      <c r="BK110" s="212">
        <f>ROUND(I110*H110,2)</f>
        <v>0</v>
      </c>
      <c r="BL110" s="17" t="s">
        <v>137</v>
      </c>
      <c r="BM110" s="211" t="s">
        <v>159</v>
      </c>
    </row>
    <row r="111" s="2" customFormat="1">
      <c r="A111" s="38"/>
      <c r="B111" s="39"/>
      <c r="C111" s="40"/>
      <c r="D111" s="213" t="s">
        <v>141</v>
      </c>
      <c r="E111" s="40"/>
      <c r="F111" s="214" t="s">
        <v>160</v>
      </c>
      <c r="G111" s="40"/>
      <c r="H111" s="40"/>
      <c r="I111" s="215"/>
      <c r="J111" s="40"/>
      <c r="K111" s="40"/>
      <c r="L111" s="44"/>
      <c r="M111" s="216"/>
      <c r="N111" s="217"/>
      <c r="O111" s="85"/>
      <c r="P111" s="85"/>
      <c r="Q111" s="85"/>
      <c r="R111" s="85"/>
      <c r="S111" s="85"/>
      <c r="T111" s="86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141</v>
      </c>
      <c r="AU111" s="17" t="s">
        <v>138</v>
      </c>
    </row>
    <row r="112" s="12" customFormat="1" ht="22.8" customHeight="1">
      <c r="A112" s="12"/>
      <c r="B112" s="183"/>
      <c r="C112" s="184"/>
      <c r="D112" s="185" t="s">
        <v>74</v>
      </c>
      <c r="E112" s="197" t="s">
        <v>161</v>
      </c>
      <c r="F112" s="197" t="s">
        <v>162</v>
      </c>
      <c r="G112" s="184"/>
      <c r="H112" s="184"/>
      <c r="I112" s="187"/>
      <c r="J112" s="198">
        <f>BK112</f>
        <v>0</v>
      </c>
      <c r="K112" s="184"/>
      <c r="L112" s="189"/>
      <c r="M112" s="190"/>
      <c r="N112" s="191"/>
      <c r="O112" s="191"/>
      <c r="P112" s="192">
        <f>SUM(P113:P125)</f>
        <v>0</v>
      </c>
      <c r="Q112" s="191"/>
      <c r="R112" s="192">
        <f>SUM(R113:R125)</f>
        <v>2.0000000000000002E-05</v>
      </c>
      <c r="S112" s="191"/>
      <c r="T112" s="193">
        <f>SUM(T113:T125)</f>
        <v>0.19252284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194" t="s">
        <v>80</v>
      </c>
      <c r="AT112" s="195" t="s">
        <v>74</v>
      </c>
      <c r="AU112" s="195" t="s">
        <v>80</v>
      </c>
      <c r="AY112" s="194" t="s">
        <v>129</v>
      </c>
      <c r="BK112" s="196">
        <f>SUM(BK113:BK125)</f>
        <v>0</v>
      </c>
    </row>
    <row r="113" s="2" customFormat="1" ht="16.5" customHeight="1">
      <c r="A113" s="38"/>
      <c r="B113" s="39"/>
      <c r="C113" s="199" t="s">
        <v>163</v>
      </c>
      <c r="D113" s="199" t="s">
        <v>133</v>
      </c>
      <c r="E113" s="200" t="s">
        <v>164</v>
      </c>
      <c r="F113" s="201" t="s">
        <v>165</v>
      </c>
      <c r="G113" s="202" t="s">
        <v>136</v>
      </c>
      <c r="H113" s="203">
        <v>1</v>
      </c>
      <c r="I113" s="204"/>
      <c r="J113" s="205">
        <f>ROUND(I113*H113,2)</f>
        <v>0</v>
      </c>
      <c r="K113" s="206"/>
      <c r="L113" s="44"/>
      <c r="M113" s="207" t="s">
        <v>19</v>
      </c>
      <c r="N113" s="208" t="s">
        <v>49</v>
      </c>
      <c r="O113" s="85"/>
      <c r="P113" s="209">
        <f>O113*H113</f>
        <v>0</v>
      </c>
      <c r="Q113" s="209">
        <v>0</v>
      </c>
      <c r="R113" s="209">
        <f>Q113*H113</f>
        <v>0</v>
      </c>
      <c r="S113" s="209">
        <v>0.10000000000000001</v>
      </c>
      <c r="T113" s="210">
        <f>S113*H113</f>
        <v>0.10000000000000001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11" t="s">
        <v>137</v>
      </c>
      <c r="AT113" s="211" t="s">
        <v>133</v>
      </c>
      <c r="AU113" s="211" t="s">
        <v>138</v>
      </c>
      <c r="AY113" s="17" t="s">
        <v>129</v>
      </c>
      <c r="BE113" s="212">
        <f>IF(N113="základní",J113,0)</f>
        <v>0</v>
      </c>
      <c r="BF113" s="212">
        <f>IF(N113="snížená",J113,0)</f>
        <v>0</v>
      </c>
      <c r="BG113" s="212">
        <f>IF(N113="zákl. přenesená",J113,0)</f>
        <v>0</v>
      </c>
      <c r="BH113" s="212">
        <f>IF(N113="sníž. přenesená",J113,0)</f>
        <v>0</v>
      </c>
      <c r="BI113" s="212">
        <f>IF(N113="nulová",J113,0)</f>
        <v>0</v>
      </c>
      <c r="BJ113" s="17" t="s">
        <v>139</v>
      </c>
      <c r="BK113" s="212">
        <f>ROUND(I113*H113,2)</f>
        <v>0</v>
      </c>
      <c r="BL113" s="17" t="s">
        <v>137</v>
      </c>
      <c r="BM113" s="211" t="s">
        <v>166</v>
      </c>
    </row>
    <row r="114" s="2" customFormat="1">
      <c r="A114" s="38"/>
      <c r="B114" s="39"/>
      <c r="C114" s="40"/>
      <c r="D114" s="213" t="s">
        <v>141</v>
      </c>
      <c r="E114" s="40"/>
      <c r="F114" s="214" t="s">
        <v>167</v>
      </c>
      <c r="G114" s="40"/>
      <c r="H114" s="40"/>
      <c r="I114" s="215"/>
      <c r="J114" s="40"/>
      <c r="K114" s="40"/>
      <c r="L114" s="44"/>
      <c r="M114" s="216"/>
      <c r="N114" s="217"/>
      <c r="O114" s="85"/>
      <c r="P114" s="85"/>
      <c r="Q114" s="85"/>
      <c r="R114" s="85"/>
      <c r="S114" s="85"/>
      <c r="T114" s="86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141</v>
      </c>
      <c r="AU114" s="17" t="s">
        <v>138</v>
      </c>
    </row>
    <row r="115" s="2" customFormat="1" ht="16.5" customHeight="1">
      <c r="A115" s="38"/>
      <c r="B115" s="39"/>
      <c r="C115" s="199" t="s">
        <v>168</v>
      </c>
      <c r="D115" s="199" t="s">
        <v>133</v>
      </c>
      <c r="E115" s="200" t="s">
        <v>169</v>
      </c>
      <c r="F115" s="201" t="s">
        <v>170</v>
      </c>
      <c r="G115" s="202" t="s">
        <v>171</v>
      </c>
      <c r="H115" s="203">
        <v>8.6140000000000008</v>
      </c>
      <c r="I115" s="204"/>
      <c r="J115" s="205">
        <f>ROUND(I115*H115,2)</f>
        <v>0</v>
      </c>
      <c r="K115" s="206"/>
      <c r="L115" s="44"/>
      <c r="M115" s="207" t="s">
        <v>19</v>
      </c>
      <c r="N115" s="208" t="s">
        <v>49</v>
      </c>
      <c r="O115" s="85"/>
      <c r="P115" s="209">
        <f>O115*H115</f>
        <v>0</v>
      </c>
      <c r="Q115" s="209">
        <v>0</v>
      </c>
      <c r="R115" s="209">
        <f>Q115*H115</f>
        <v>0</v>
      </c>
      <c r="S115" s="209">
        <v>0.0089999999999999993</v>
      </c>
      <c r="T115" s="210">
        <f>S115*H115</f>
        <v>0.077525999999999998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11" t="s">
        <v>137</v>
      </c>
      <c r="AT115" s="211" t="s">
        <v>133</v>
      </c>
      <c r="AU115" s="211" t="s">
        <v>138</v>
      </c>
      <c r="AY115" s="17" t="s">
        <v>129</v>
      </c>
      <c r="BE115" s="212">
        <f>IF(N115="základní",J115,0)</f>
        <v>0</v>
      </c>
      <c r="BF115" s="212">
        <f>IF(N115="snížená",J115,0)</f>
        <v>0</v>
      </c>
      <c r="BG115" s="212">
        <f>IF(N115="zákl. přenesená",J115,0)</f>
        <v>0</v>
      </c>
      <c r="BH115" s="212">
        <f>IF(N115="sníž. přenesená",J115,0)</f>
        <v>0</v>
      </c>
      <c r="BI115" s="212">
        <f>IF(N115="nulová",J115,0)</f>
        <v>0</v>
      </c>
      <c r="BJ115" s="17" t="s">
        <v>139</v>
      </c>
      <c r="BK115" s="212">
        <f>ROUND(I115*H115,2)</f>
        <v>0</v>
      </c>
      <c r="BL115" s="17" t="s">
        <v>137</v>
      </c>
      <c r="BM115" s="211" t="s">
        <v>172</v>
      </c>
    </row>
    <row r="116" s="2" customFormat="1">
      <c r="A116" s="38"/>
      <c r="B116" s="39"/>
      <c r="C116" s="40"/>
      <c r="D116" s="213" t="s">
        <v>141</v>
      </c>
      <c r="E116" s="40"/>
      <c r="F116" s="214" t="s">
        <v>173</v>
      </c>
      <c r="G116" s="40"/>
      <c r="H116" s="40"/>
      <c r="I116" s="215"/>
      <c r="J116" s="40"/>
      <c r="K116" s="40"/>
      <c r="L116" s="44"/>
      <c r="M116" s="216"/>
      <c r="N116" s="217"/>
      <c r="O116" s="85"/>
      <c r="P116" s="85"/>
      <c r="Q116" s="85"/>
      <c r="R116" s="85"/>
      <c r="S116" s="85"/>
      <c r="T116" s="86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141</v>
      </c>
      <c r="AU116" s="17" t="s">
        <v>138</v>
      </c>
    </row>
    <row r="117" s="2" customFormat="1" ht="16.5" customHeight="1">
      <c r="A117" s="38"/>
      <c r="B117" s="39"/>
      <c r="C117" s="199" t="s">
        <v>174</v>
      </c>
      <c r="D117" s="199" t="s">
        <v>133</v>
      </c>
      <c r="E117" s="200" t="s">
        <v>175</v>
      </c>
      <c r="F117" s="201" t="s">
        <v>176</v>
      </c>
      <c r="G117" s="202" t="s">
        <v>136</v>
      </c>
      <c r="H117" s="203">
        <v>1</v>
      </c>
      <c r="I117" s="204"/>
      <c r="J117" s="205">
        <f>ROUND(I117*H117,2)</f>
        <v>0</v>
      </c>
      <c r="K117" s="206"/>
      <c r="L117" s="44"/>
      <c r="M117" s="207" t="s">
        <v>19</v>
      </c>
      <c r="N117" s="208" t="s">
        <v>49</v>
      </c>
      <c r="O117" s="85"/>
      <c r="P117" s="209">
        <f>O117*H117</f>
        <v>0</v>
      </c>
      <c r="Q117" s="209">
        <v>2.0000000000000002E-05</v>
      </c>
      <c r="R117" s="209">
        <f>Q117*H117</f>
        <v>2.0000000000000002E-05</v>
      </c>
      <c r="S117" s="209">
        <v>0.001</v>
      </c>
      <c r="T117" s="210">
        <f>S117*H117</f>
        <v>0.001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11" t="s">
        <v>137</v>
      </c>
      <c r="AT117" s="211" t="s">
        <v>133</v>
      </c>
      <c r="AU117" s="211" t="s">
        <v>138</v>
      </c>
      <c r="AY117" s="17" t="s">
        <v>129</v>
      </c>
      <c r="BE117" s="212">
        <f>IF(N117="základní",J117,0)</f>
        <v>0</v>
      </c>
      <c r="BF117" s="212">
        <f>IF(N117="snížená",J117,0)</f>
        <v>0</v>
      </c>
      <c r="BG117" s="212">
        <f>IF(N117="zákl. přenesená",J117,0)</f>
        <v>0</v>
      </c>
      <c r="BH117" s="212">
        <f>IF(N117="sníž. přenesená",J117,0)</f>
        <v>0</v>
      </c>
      <c r="BI117" s="212">
        <f>IF(N117="nulová",J117,0)</f>
        <v>0</v>
      </c>
      <c r="BJ117" s="17" t="s">
        <v>139</v>
      </c>
      <c r="BK117" s="212">
        <f>ROUND(I117*H117,2)</f>
        <v>0</v>
      </c>
      <c r="BL117" s="17" t="s">
        <v>137</v>
      </c>
      <c r="BM117" s="211" t="s">
        <v>177</v>
      </c>
    </row>
    <row r="118" s="2" customFormat="1">
      <c r="A118" s="38"/>
      <c r="B118" s="39"/>
      <c r="C118" s="40"/>
      <c r="D118" s="213" t="s">
        <v>141</v>
      </c>
      <c r="E118" s="40"/>
      <c r="F118" s="214" t="s">
        <v>178</v>
      </c>
      <c r="G118" s="40"/>
      <c r="H118" s="40"/>
      <c r="I118" s="215"/>
      <c r="J118" s="40"/>
      <c r="K118" s="40"/>
      <c r="L118" s="44"/>
      <c r="M118" s="216"/>
      <c r="N118" s="217"/>
      <c r="O118" s="85"/>
      <c r="P118" s="85"/>
      <c r="Q118" s="85"/>
      <c r="R118" s="85"/>
      <c r="S118" s="85"/>
      <c r="T118" s="86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141</v>
      </c>
      <c r="AU118" s="17" t="s">
        <v>138</v>
      </c>
    </row>
    <row r="119" s="2" customFormat="1" ht="16.5" customHeight="1">
      <c r="A119" s="38"/>
      <c r="B119" s="39"/>
      <c r="C119" s="199" t="s">
        <v>179</v>
      </c>
      <c r="D119" s="199" t="s">
        <v>133</v>
      </c>
      <c r="E119" s="200" t="s">
        <v>180</v>
      </c>
      <c r="F119" s="201" t="s">
        <v>181</v>
      </c>
      <c r="G119" s="202" t="s">
        <v>148</v>
      </c>
      <c r="H119" s="203">
        <v>16.277999999999999</v>
      </c>
      <c r="I119" s="204"/>
      <c r="J119" s="205">
        <f>ROUND(I119*H119,2)</f>
        <v>0</v>
      </c>
      <c r="K119" s="206"/>
      <c r="L119" s="44"/>
      <c r="M119" s="207" t="s">
        <v>19</v>
      </c>
      <c r="N119" s="208" t="s">
        <v>49</v>
      </c>
      <c r="O119" s="85"/>
      <c r="P119" s="209">
        <f>O119*H119</f>
        <v>0</v>
      </c>
      <c r="Q119" s="209">
        <v>0</v>
      </c>
      <c r="R119" s="209">
        <f>Q119*H119</f>
        <v>0</v>
      </c>
      <c r="S119" s="209">
        <v>0.00077999999999999999</v>
      </c>
      <c r="T119" s="210">
        <f>S119*H119</f>
        <v>0.012696839999999999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11" t="s">
        <v>137</v>
      </c>
      <c r="AT119" s="211" t="s">
        <v>133</v>
      </c>
      <c r="AU119" s="211" t="s">
        <v>138</v>
      </c>
      <c r="AY119" s="17" t="s">
        <v>129</v>
      </c>
      <c r="BE119" s="212">
        <f>IF(N119="základní",J119,0)</f>
        <v>0</v>
      </c>
      <c r="BF119" s="212">
        <f>IF(N119="snížená",J119,0)</f>
        <v>0</v>
      </c>
      <c r="BG119" s="212">
        <f>IF(N119="zákl. přenesená",J119,0)</f>
        <v>0</v>
      </c>
      <c r="BH119" s="212">
        <f>IF(N119="sníž. přenesená",J119,0)</f>
        <v>0</v>
      </c>
      <c r="BI119" s="212">
        <f>IF(N119="nulová",J119,0)</f>
        <v>0</v>
      </c>
      <c r="BJ119" s="17" t="s">
        <v>139</v>
      </c>
      <c r="BK119" s="212">
        <f>ROUND(I119*H119,2)</f>
        <v>0</v>
      </c>
      <c r="BL119" s="17" t="s">
        <v>137</v>
      </c>
      <c r="BM119" s="211" t="s">
        <v>182</v>
      </c>
    </row>
    <row r="120" s="2" customFormat="1">
      <c r="A120" s="38"/>
      <c r="B120" s="39"/>
      <c r="C120" s="40"/>
      <c r="D120" s="213" t="s">
        <v>141</v>
      </c>
      <c r="E120" s="40"/>
      <c r="F120" s="214" t="s">
        <v>183</v>
      </c>
      <c r="G120" s="40"/>
      <c r="H120" s="40"/>
      <c r="I120" s="215"/>
      <c r="J120" s="40"/>
      <c r="K120" s="40"/>
      <c r="L120" s="44"/>
      <c r="M120" s="216"/>
      <c r="N120" s="217"/>
      <c r="O120" s="85"/>
      <c r="P120" s="85"/>
      <c r="Q120" s="85"/>
      <c r="R120" s="85"/>
      <c r="S120" s="85"/>
      <c r="T120" s="86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141</v>
      </c>
      <c r="AU120" s="17" t="s">
        <v>138</v>
      </c>
    </row>
    <row r="121" s="13" customFormat="1">
      <c r="A121" s="13"/>
      <c r="B121" s="218"/>
      <c r="C121" s="219"/>
      <c r="D121" s="213" t="s">
        <v>184</v>
      </c>
      <c r="E121" s="220" t="s">
        <v>19</v>
      </c>
      <c r="F121" s="221" t="s">
        <v>185</v>
      </c>
      <c r="G121" s="219"/>
      <c r="H121" s="222">
        <v>9.3439999999999994</v>
      </c>
      <c r="I121" s="223"/>
      <c r="J121" s="219"/>
      <c r="K121" s="219"/>
      <c r="L121" s="224"/>
      <c r="M121" s="225"/>
      <c r="N121" s="226"/>
      <c r="O121" s="226"/>
      <c r="P121" s="226"/>
      <c r="Q121" s="226"/>
      <c r="R121" s="226"/>
      <c r="S121" s="226"/>
      <c r="T121" s="227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28" t="s">
        <v>184</v>
      </c>
      <c r="AU121" s="228" t="s">
        <v>138</v>
      </c>
      <c r="AV121" s="13" t="s">
        <v>138</v>
      </c>
      <c r="AW121" s="13" t="s">
        <v>35</v>
      </c>
      <c r="AX121" s="13" t="s">
        <v>75</v>
      </c>
      <c r="AY121" s="228" t="s">
        <v>129</v>
      </c>
    </row>
    <row r="122" s="13" customFormat="1">
      <c r="A122" s="13"/>
      <c r="B122" s="218"/>
      <c r="C122" s="219"/>
      <c r="D122" s="213" t="s">
        <v>184</v>
      </c>
      <c r="E122" s="220" t="s">
        <v>19</v>
      </c>
      <c r="F122" s="221" t="s">
        <v>186</v>
      </c>
      <c r="G122" s="219"/>
      <c r="H122" s="222">
        <v>6.9340000000000002</v>
      </c>
      <c r="I122" s="223"/>
      <c r="J122" s="219"/>
      <c r="K122" s="219"/>
      <c r="L122" s="224"/>
      <c r="M122" s="225"/>
      <c r="N122" s="226"/>
      <c r="O122" s="226"/>
      <c r="P122" s="226"/>
      <c r="Q122" s="226"/>
      <c r="R122" s="226"/>
      <c r="S122" s="226"/>
      <c r="T122" s="227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28" t="s">
        <v>184</v>
      </c>
      <c r="AU122" s="228" t="s">
        <v>138</v>
      </c>
      <c r="AV122" s="13" t="s">
        <v>138</v>
      </c>
      <c r="AW122" s="13" t="s">
        <v>35</v>
      </c>
      <c r="AX122" s="13" t="s">
        <v>75</v>
      </c>
      <c r="AY122" s="228" t="s">
        <v>129</v>
      </c>
    </row>
    <row r="123" s="14" customFormat="1">
      <c r="A123" s="14"/>
      <c r="B123" s="229"/>
      <c r="C123" s="230"/>
      <c r="D123" s="213" t="s">
        <v>184</v>
      </c>
      <c r="E123" s="231" t="s">
        <v>19</v>
      </c>
      <c r="F123" s="232" t="s">
        <v>187</v>
      </c>
      <c r="G123" s="230"/>
      <c r="H123" s="233">
        <v>16.277999999999999</v>
      </c>
      <c r="I123" s="234"/>
      <c r="J123" s="230"/>
      <c r="K123" s="230"/>
      <c r="L123" s="235"/>
      <c r="M123" s="236"/>
      <c r="N123" s="237"/>
      <c r="O123" s="237"/>
      <c r="P123" s="237"/>
      <c r="Q123" s="237"/>
      <c r="R123" s="237"/>
      <c r="S123" s="237"/>
      <c r="T123" s="238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39" t="s">
        <v>184</v>
      </c>
      <c r="AU123" s="239" t="s">
        <v>138</v>
      </c>
      <c r="AV123" s="14" t="s">
        <v>137</v>
      </c>
      <c r="AW123" s="14" t="s">
        <v>35</v>
      </c>
      <c r="AX123" s="14" t="s">
        <v>80</v>
      </c>
      <c r="AY123" s="239" t="s">
        <v>129</v>
      </c>
    </row>
    <row r="124" s="2" customFormat="1" ht="16.5" customHeight="1">
      <c r="A124" s="38"/>
      <c r="B124" s="39"/>
      <c r="C124" s="199" t="s">
        <v>188</v>
      </c>
      <c r="D124" s="199" t="s">
        <v>133</v>
      </c>
      <c r="E124" s="200" t="s">
        <v>189</v>
      </c>
      <c r="F124" s="201" t="s">
        <v>190</v>
      </c>
      <c r="G124" s="202" t="s">
        <v>148</v>
      </c>
      <c r="H124" s="203">
        <v>1</v>
      </c>
      <c r="I124" s="204"/>
      <c r="J124" s="205">
        <f>ROUND(I124*H124,2)</f>
        <v>0</v>
      </c>
      <c r="K124" s="206"/>
      <c r="L124" s="44"/>
      <c r="M124" s="207" t="s">
        <v>19</v>
      </c>
      <c r="N124" s="208" t="s">
        <v>49</v>
      </c>
      <c r="O124" s="85"/>
      <c r="P124" s="209">
        <f>O124*H124</f>
        <v>0</v>
      </c>
      <c r="Q124" s="209">
        <v>0</v>
      </c>
      <c r="R124" s="209">
        <f>Q124*H124</f>
        <v>0</v>
      </c>
      <c r="S124" s="209">
        <v>0.0012999999999999999</v>
      </c>
      <c r="T124" s="210">
        <f>S124*H124</f>
        <v>0.0012999999999999999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11" t="s">
        <v>137</v>
      </c>
      <c r="AT124" s="211" t="s">
        <v>133</v>
      </c>
      <c r="AU124" s="211" t="s">
        <v>138</v>
      </c>
      <c r="AY124" s="17" t="s">
        <v>129</v>
      </c>
      <c r="BE124" s="212">
        <f>IF(N124="základní",J124,0)</f>
        <v>0</v>
      </c>
      <c r="BF124" s="212">
        <f>IF(N124="snížená",J124,0)</f>
        <v>0</v>
      </c>
      <c r="BG124" s="212">
        <f>IF(N124="zákl. přenesená",J124,0)</f>
        <v>0</v>
      </c>
      <c r="BH124" s="212">
        <f>IF(N124="sníž. přenesená",J124,0)</f>
        <v>0</v>
      </c>
      <c r="BI124" s="212">
        <f>IF(N124="nulová",J124,0)</f>
        <v>0</v>
      </c>
      <c r="BJ124" s="17" t="s">
        <v>139</v>
      </c>
      <c r="BK124" s="212">
        <f>ROUND(I124*H124,2)</f>
        <v>0</v>
      </c>
      <c r="BL124" s="17" t="s">
        <v>137</v>
      </c>
      <c r="BM124" s="211" t="s">
        <v>191</v>
      </c>
    </row>
    <row r="125" s="2" customFormat="1">
      <c r="A125" s="38"/>
      <c r="B125" s="39"/>
      <c r="C125" s="40"/>
      <c r="D125" s="213" t="s">
        <v>141</v>
      </c>
      <c r="E125" s="40"/>
      <c r="F125" s="214" t="s">
        <v>192</v>
      </c>
      <c r="G125" s="40"/>
      <c r="H125" s="40"/>
      <c r="I125" s="215"/>
      <c r="J125" s="40"/>
      <c r="K125" s="40"/>
      <c r="L125" s="44"/>
      <c r="M125" s="216"/>
      <c r="N125" s="217"/>
      <c r="O125" s="85"/>
      <c r="P125" s="85"/>
      <c r="Q125" s="85"/>
      <c r="R125" s="85"/>
      <c r="S125" s="85"/>
      <c r="T125" s="86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141</v>
      </c>
      <c r="AU125" s="17" t="s">
        <v>138</v>
      </c>
    </row>
    <row r="126" s="12" customFormat="1" ht="22.8" customHeight="1">
      <c r="A126" s="12"/>
      <c r="B126" s="183"/>
      <c r="C126" s="184"/>
      <c r="D126" s="185" t="s">
        <v>74</v>
      </c>
      <c r="E126" s="197" t="s">
        <v>193</v>
      </c>
      <c r="F126" s="197" t="s">
        <v>194</v>
      </c>
      <c r="G126" s="184"/>
      <c r="H126" s="184"/>
      <c r="I126" s="187"/>
      <c r="J126" s="198">
        <f>BK126</f>
        <v>0</v>
      </c>
      <c r="K126" s="184"/>
      <c r="L126" s="189"/>
      <c r="M126" s="190"/>
      <c r="N126" s="191"/>
      <c r="O126" s="191"/>
      <c r="P126" s="192">
        <f>SUM(P127:P130)</f>
        <v>0</v>
      </c>
      <c r="Q126" s="191"/>
      <c r="R126" s="192">
        <f>SUM(R127:R130)</f>
        <v>0</v>
      </c>
      <c r="S126" s="191"/>
      <c r="T126" s="193">
        <f>SUM(T127:T130)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94" t="s">
        <v>80</v>
      </c>
      <c r="AT126" s="195" t="s">
        <v>74</v>
      </c>
      <c r="AU126" s="195" t="s">
        <v>80</v>
      </c>
      <c r="AY126" s="194" t="s">
        <v>129</v>
      </c>
      <c r="BK126" s="196">
        <f>SUM(BK127:BK130)</f>
        <v>0</v>
      </c>
    </row>
    <row r="127" s="2" customFormat="1" ht="16.5" customHeight="1">
      <c r="A127" s="38"/>
      <c r="B127" s="39"/>
      <c r="C127" s="199" t="s">
        <v>195</v>
      </c>
      <c r="D127" s="199" t="s">
        <v>133</v>
      </c>
      <c r="E127" s="200" t="s">
        <v>196</v>
      </c>
      <c r="F127" s="201" t="s">
        <v>197</v>
      </c>
      <c r="G127" s="202" t="s">
        <v>198</v>
      </c>
      <c r="H127" s="203">
        <v>2.0870000000000002</v>
      </c>
      <c r="I127" s="204"/>
      <c r="J127" s="205">
        <f>ROUND(I127*H127,2)</f>
        <v>0</v>
      </c>
      <c r="K127" s="206"/>
      <c r="L127" s="44"/>
      <c r="M127" s="207" t="s">
        <v>19</v>
      </c>
      <c r="N127" s="208" t="s">
        <v>49</v>
      </c>
      <c r="O127" s="85"/>
      <c r="P127" s="209">
        <f>O127*H127</f>
        <v>0</v>
      </c>
      <c r="Q127" s="209">
        <v>0</v>
      </c>
      <c r="R127" s="209">
        <f>Q127*H127</f>
        <v>0</v>
      </c>
      <c r="S127" s="209">
        <v>0</v>
      </c>
      <c r="T127" s="210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11" t="s">
        <v>137</v>
      </c>
      <c r="AT127" s="211" t="s">
        <v>133</v>
      </c>
      <c r="AU127" s="211" t="s">
        <v>138</v>
      </c>
      <c r="AY127" s="17" t="s">
        <v>129</v>
      </c>
      <c r="BE127" s="212">
        <f>IF(N127="základní",J127,0)</f>
        <v>0</v>
      </c>
      <c r="BF127" s="212">
        <f>IF(N127="snížená",J127,0)</f>
        <v>0</v>
      </c>
      <c r="BG127" s="212">
        <f>IF(N127="zákl. přenesená",J127,0)</f>
        <v>0</v>
      </c>
      <c r="BH127" s="212">
        <f>IF(N127="sníž. přenesená",J127,0)</f>
        <v>0</v>
      </c>
      <c r="BI127" s="212">
        <f>IF(N127="nulová",J127,0)</f>
        <v>0</v>
      </c>
      <c r="BJ127" s="17" t="s">
        <v>139</v>
      </c>
      <c r="BK127" s="212">
        <f>ROUND(I127*H127,2)</f>
        <v>0</v>
      </c>
      <c r="BL127" s="17" t="s">
        <v>137</v>
      </c>
      <c r="BM127" s="211" t="s">
        <v>199</v>
      </c>
    </row>
    <row r="128" s="2" customFormat="1">
      <c r="A128" s="38"/>
      <c r="B128" s="39"/>
      <c r="C128" s="40"/>
      <c r="D128" s="213" t="s">
        <v>141</v>
      </c>
      <c r="E128" s="40"/>
      <c r="F128" s="214" t="s">
        <v>200</v>
      </c>
      <c r="G128" s="40"/>
      <c r="H128" s="40"/>
      <c r="I128" s="215"/>
      <c r="J128" s="40"/>
      <c r="K128" s="40"/>
      <c r="L128" s="44"/>
      <c r="M128" s="216"/>
      <c r="N128" s="217"/>
      <c r="O128" s="85"/>
      <c r="P128" s="85"/>
      <c r="Q128" s="85"/>
      <c r="R128" s="85"/>
      <c r="S128" s="85"/>
      <c r="T128" s="86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141</v>
      </c>
      <c r="AU128" s="17" t="s">
        <v>138</v>
      </c>
    </row>
    <row r="129" s="2" customFormat="1" ht="16.5" customHeight="1">
      <c r="A129" s="38"/>
      <c r="B129" s="39"/>
      <c r="C129" s="199" t="s">
        <v>201</v>
      </c>
      <c r="D129" s="199" t="s">
        <v>133</v>
      </c>
      <c r="E129" s="200" t="s">
        <v>202</v>
      </c>
      <c r="F129" s="201" t="s">
        <v>203</v>
      </c>
      <c r="G129" s="202" t="s">
        <v>198</v>
      </c>
      <c r="H129" s="203">
        <v>2.0870000000000002</v>
      </c>
      <c r="I129" s="204"/>
      <c r="J129" s="205">
        <f>ROUND(I129*H129,2)</f>
        <v>0</v>
      </c>
      <c r="K129" s="206"/>
      <c r="L129" s="44"/>
      <c r="M129" s="207" t="s">
        <v>19</v>
      </c>
      <c r="N129" s="208" t="s">
        <v>49</v>
      </c>
      <c r="O129" s="85"/>
      <c r="P129" s="209">
        <f>O129*H129</f>
        <v>0</v>
      </c>
      <c r="Q129" s="209">
        <v>0</v>
      </c>
      <c r="R129" s="209">
        <f>Q129*H129</f>
        <v>0</v>
      </c>
      <c r="S129" s="209">
        <v>0</v>
      </c>
      <c r="T129" s="210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11" t="s">
        <v>137</v>
      </c>
      <c r="AT129" s="211" t="s">
        <v>133</v>
      </c>
      <c r="AU129" s="211" t="s">
        <v>138</v>
      </c>
      <c r="AY129" s="17" t="s">
        <v>129</v>
      </c>
      <c r="BE129" s="212">
        <f>IF(N129="základní",J129,0)</f>
        <v>0</v>
      </c>
      <c r="BF129" s="212">
        <f>IF(N129="snížená",J129,0)</f>
        <v>0</v>
      </c>
      <c r="BG129" s="212">
        <f>IF(N129="zákl. přenesená",J129,0)</f>
        <v>0</v>
      </c>
      <c r="BH129" s="212">
        <f>IF(N129="sníž. přenesená",J129,0)</f>
        <v>0</v>
      </c>
      <c r="BI129" s="212">
        <f>IF(N129="nulová",J129,0)</f>
        <v>0</v>
      </c>
      <c r="BJ129" s="17" t="s">
        <v>139</v>
      </c>
      <c r="BK129" s="212">
        <f>ROUND(I129*H129,2)</f>
        <v>0</v>
      </c>
      <c r="BL129" s="17" t="s">
        <v>137</v>
      </c>
      <c r="BM129" s="211" t="s">
        <v>204</v>
      </c>
    </row>
    <row r="130" s="2" customFormat="1">
      <c r="A130" s="38"/>
      <c r="B130" s="39"/>
      <c r="C130" s="40"/>
      <c r="D130" s="213" t="s">
        <v>141</v>
      </c>
      <c r="E130" s="40"/>
      <c r="F130" s="214" t="s">
        <v>205</v>
      </c>
      <c r="G130" s="40"/>
      <c r="H130" s="40"/>
      <c r="I130" s="215"/>
      <c r="J130" s="40"/>
      <c r="K130" s="40"/>
      <c r="L130" s="44"/>
      <c r="M130" s="216"/>
      <c r="N130" s="217"/>
      <c r="O130" s="85"/>
      <c r="P130" s="85"/>
      <c r="Q130" s="85"/>
      <c r="R130" s="85"/>
      <c r="S130" s="85"/>
      <c r="T130" s="86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141</v>
      </c>
      <c r="AU130" s="17" t="s">
        <v>138</v>
      </c>
    </row>
    <row r="131" s="12" customFormat="1" ht="25.92" customHeight="1">
      <c r="A131" s="12"/>
      <c r="B131" s="183"/>
      <c r="C131" s="184"/>
      <c r="D131" s="185" t="s">
        <v>74</v>
      </c>
      <c r="E131" s="186" t="s">
        <v>206</v>
      </c>
      <c r="F131" s="186" t="s">
        <v>207</v>
      </c>
      <c r="G131" s="184"/>
      <c r="H131" s="184"/>
      <c r="I131" s="187"/>
      <c r="J131" s="188">
        <f>BK131</f>
        <v>0</v>
      </c>
      <c r="K131" s="184"/>
      <c r="L131" s="189"/>
      <c r="M131" s="190"/>
      <c r="N131" s="191"/>
      <c r="O131" s="191"/>
      <c r="P131" s="192">
        <f>P132+P149+P154+P210+P213+P216+P221+P259+P278+P289+P319+P366+P371</f>
        <v>0</v>
      </c>
      <c r="Q131" s="191"/>
      <c r="R131" s="192">
        <f>R132+R149+R154+R210+R213+R216+R221+R259+R278+R289+R319+R366+R371</f>
        <v>0.6832626799999999</v>
      </c>
      <c r="S131" s="191"/>
      <c r="T131" s="193">
        <f>T132+T149+T154+T210+T213+T216+T221+T259+T278+T289+T319+T366+T371</f>
        <v>1.8944321999999998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94" t="s">
        <v>138</v>
      </c>
      <c r="AT131" s="195" t="s">
        <v>74</v>
      </c>
      <c r="AU131" s="195" t="s">
        <v>75</v>
      </c>
      <c r="AY131" s="194" t="s">
        <v>129</v>
      </c>
      <c r="BK131" s="196">
        <f>BK132+BK149+BK154+BK210+BK213+BK216+BK221+BK259+BK278+BK289+BK319+BK366+BK371</f>
        <v>0</v>
      </c>
    </row>
    <row r="132" s="12" customFormat="1" ht="22.8" customHeight="1">
      <c r="A132" s="12"/>
      <c r="B132" s="183"/>
      <c r="C132" s="184"/>
      <c r="D132" s="185" t="s">
        <v>74</v>
      </c>
      <c r="E132" s="197" t="s">
        <v>208</v>
      </c>
      <c r="F132" s="197" t="s">
        <v>209</v>
      </c>
      <c r="G132" s="184"/>
      <c r="H132" s="184"/>
      <c r="I132" s="187"/>
      <c r="J132" s="198">
        <f>BK132</f>
        <v>0</v>
      </c>
      <c r="K132" s="184"/>
      <c r="L132" s="189"/>
      <c r="M132" s="190"/>
      <c r="N132" s="191"/>
      <c r="O132" s="191"/>
      <c r="P132" s="192">
        <f>SUM(P133:P148)</f>
        <v>0</v>
      </c>
      <c r="Q132" s="191"/>
      <c r="R132" s="192">
        <f>SUM(R133:R148)</f>
        <v>0.009300000000000001</v>
      </c>
      <c r="S132" s="191"/>
      <c r="T132" s="193">
        <f>SUM(T133:T148)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94" t="s">
        <v>138</v>
      </c>
      <c r="AT132" s="195" t="s">
        <v>74</v>
      </c>
      <c r="AU132" s="195" t="s">
        <v>80</v>
      </c>
      <c r="AY132" s="194" t="s">
        <v>129</v>
      </c>
      <c r="BK132" s="196">
        <f>SUM(BK133:BK148)</f>
        <v>0</v>
      </c>
    </row>
    <row r="133" s="2" customFormat="1" ht="16.5" customHeight="1">
      <c r="A133" s="38"/>
      <c r="B133" s="39"/>
      <c r="C133" s="199" t="s">
        <v>210</v>
      </c>
      <c r="D133" s="199" t="s">
        <v>133</v>
      </c>
      <c r="E133" s="200" t="s">
        <v>211</v>
      </c>
      <c r="F133" s="201" t="s">
        <v>212</v>
      </c>
      <c r="G133" s="202" t="s">
        <v>171</v>
      </c>
      <c r="H133" s="203">
        <v>6.5</v>
      </c>
      <c r="I133" s="204"/>
      <c r="J133" s="205">
        <f>ROUND(I133*H133,2)</f>
        <v>0</v>
      </c>
      <c r="K133" s="206"/>
      <c r="L133" s="44"/>
      <c r="M133" s="207" t="s">
        <v>19</v>
      </c>
      <c r="N133" s="208" t="s">
        <v>49</v>
      </c>
      <c r="O133" s="85"/>
      <c r="P133" s="209">
        <f>O133*H133</f>
        <v>0</v>
      </c>
      <c r="Q133" s="209">
        <v>0.00084000000000000003</v>
      </c>
      <c r="R133" s="209">
        <f>Q133*H133</f>
        <v>0.0054600000000000004</v>
      </c>
      <c r="S133" s="209">
        <v>0</v>
      </c>
      <c r="T133" s="210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11" t="s">
        <v>213</v>
      </c>
      <c r="AT133" s="211" t="s">
        <v>133</v>
      </c>
      <c r="AU133" s="211" t="s">
        <v>138</v>
      </c>
      <c r="AY133" s="17" t="s">
        <v>129</v>
      </c>
      <c r="BE133" s="212">
        <f>IF(N133="základní",J133,0)</f>
        <v>0</v>
      </c>
      <c r="BF133" s="212">
        <f>IF(N133="snížená",J133,0)</f>
        <v>0</v>
      </c>
      <c r="BG133" s="212">
        <f>IF(N133="zákl. přenesená",J133,0)</f>
        <v>0</v>
      </c>
      <c r="BH133" s="212">
        <f>IF(N133="sníž. přenesená",J133,0)</f>
        <v>0</v>
      </c>
      <c r="BI133" s="212">
        <f>IF(N133="nulová",J133,0)</f>
        <v>0</v>
      </c>
      <c r="BJ133" s="17" t="s">
        <v>139</v>
      </c>
      <c r="BK133" s="212">
        <f>ROUND(I133*H133,2)</f>
        <v>0</v>
      </c>
      <c r="BL133" s="17" t="s">
        <v>213</v>
      </c>
      <c r="BM133" s="211" t="s">
        <v>214</v>
      </c>
    </row>
    <row r="134" s="2" customFormat="1">
      <c r="A134" s="38"/>
      <c r="B134" s="39"/>
      <c r="C134" s="40"/>
      <c r="D134" s="213" t="s">
        <v>141</v>
      </c>
      <c r="E134" s="40"/>
      <c r="F134" s="214" t="s">
        <v>215</v>
      </c>
      <c r="G134" s="40"/>
      <c r="H134" s="40"/>
      <c r="I134" s="215"/>
      <c r="J134" s="40"/>
      <c r="K134" s="40"/>
      <c r="L134" s="44"/>
      <c r="M134" s="216"/>
      <c r="N134" s="217"/>
      <c r="O134" s="85"/>
      <c r="P134" s="85"/>
      <c r="Q134" s="85"/>
      <c r="R134" s="85"/>
      <c r="S134" s="85"/>
      <c r="T134" s="86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141</v>
      </c>
      <c r="AU134" s="17" t="s">
        <v>138</v>
      </c>
    </row>
    <row r="135" s="2" customFormat="1" ht="16.5" customHeight="1">
      <c r="A135" s="38"/>
      <c r="B135" s="39"/>
      <c r="C135" s="199" t="s">
        <v>216</v>
      </c>
      <c r="D135" s="199" t="s">
        <v>133</v>
      </c>
      <c r="E135" s="200" t="s">
        <v>217</v>
      </c>
      <c r="F135" s="201" t="s">
        <v>218</v>
      </c>
      <c r="G135" s="202" t="s">
        <v>219</v>
      </c>
      <c r="H135" s="203">
        <v>1</v>
      </c>
      <c r="I135" s="204"/>
      <c r="J135" s="205">
        <f>ROUND(I135*H135,2)</f>
        <v>0</v>
      </c>
      <c r="K135" s="206"/>
      <c r="L135" s="44"/>
      <c r="M135" s="207" t="s">
        <v>19</v>
      </c>
      <c r="N135" s="208" t="s">
        <v>49</v>
      </c>
      <c r="O135" s="85"/>
      <c r="P135" s="209">
        <f>O135*H135</f>
        <v>0</v>
      </c>
      <c r="Q135" s="209">
        <v>0</v>
      </c>
      <c r="R135" s="209">
        <f>Q135*H135</f>
        <v>0</v>
      </c>
      <c r="S135" s="209">
        <v>0</v>
      </c>
      <c r="T135" s="210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11" t="s">
        <v>213</v>
      </c>
      <c r="AT135" s="211" t="s">
        <v>133</v>
      </c>
      <c r="AU135" s="211" t="s">
        <v>138</v>
      </c>
      <c r="AY135" s="17" t="s">
        <v>129</v>
      </c>
      <c r="BE135" s="212">
        <f>IF(N135="základní",J135,0)</f>
        <v>0</v>
      </c>
      <c r="BF135" s="212">
        <f>IF(N135="snížená",J135,0)</f>
        <v>0</v>
      </c>
      <c r="BG135" s="212">
        <f>IF(N135="zákl. přenesená",J135,0)</f>
        <v>0</v>
      </c>
      <c r="BH135" s="212">
        <f>IF(N135="sníž. přenesená",J135,0)</f>
        <v>0</v>
      </c>
      <c r="BI135" s="212">
        <f>IF(N135="nulová",J135,0)</f>
        <v>0</v>
      </c>
      <c r="BJ135" s="17" t="s">
        <v>139</v>
      </c>
      <c r="BK135" s="212">
        <f>ROUND(I135*H135,2)</f>
        <v>0</v>
      </c>
      <c r="BL135" s="17" t="s">
        <v>213</v>
      </c>
      <c r="BM135" s="211" t="s">
        <v>220</v>
      </c>
    </row>
    <row r="136" s="2" customFormat="1">
      <c r="A136" s="38"/>
      <c r="B136" s="39"/>
      <c r="C136" s="40"/>
      <c r="D136" s="213" t="s">
        <v>141</v>
      </c>
      <c r="E136" s="40"/>
      <c r="F136" s="214" t="s">
        <v>221</v>
      </c>
      <c r="G136" s="40"/>
      <c r="H136" s="40"/>
      <c r="I136" s="215"/>
      <c r="J136" s="40"/>
      <c r="K136" s="40"/>
      <c r="L136" s="44"/>
      <c r="M136" s="216"/>
      <c r="N136" s="217"/>
      <c r="O136" s="85"/>
      <c r="P136" s="85"/>
      <c r="Q136" s="85"/>
      <c r="R136" s="85"/>
      <c r="S136" s="85"/>
      <c r="T136" s="86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141</v>
      </c>
      <c r="AU136" s="17" t="s">
        <v>138</v>
      </c>
    </row>
    <row r="137" s="2" customFormat="1" ht="16.5" customHeight="1">
      <c r="A137" s="38"/>
      <c r="B137" s="39"/>
      <c r="C137" s="240" t="s">
        <v>222</v>
      </c>
      <c r="D137" s="240" t="s">
        <v>223</v>
      </c>
      <c r="E137" s="241" t="s">
        <v>224</v>
      </c>
      <c r="F137" s="242" t="s">
        <v>225</v>
      </c>
      <c r="G137" s="243" t="s">
        <v>226</v>
      </c>
      <c r="H137" s="244">
        <v>3</v>
      </c>
      <c r="I137" s="245"/>
      <c r="J137" s="246">
        <f>ROUND(I137*H137,2)</f>
        <v>0</v>
      </c>
      <c r="K137" s="247"/>
      <c r="L137" s="248"/>
      <c r="M137" s="249" t="s">
        <v>19</v>
      </c>
      <c r="N137" s="250" t="s">
        <v>49</v>
      </c>
      <c r="O137" s="85"/>
      <c r="P137" s="209">
        <f>O137*H137</f>
        <v>0</v>
      </c>
      <c r="Q137" s="209">
        <v>0.00020000000000000001</v>
      </c>
      <c r="R137" s="209">
        <f>Q137*H137</f>
        <v>0.00060000000000000006</v>
      </c>
      <c r="S137" s="209">
        <v>0</v>
      </c>
      <c r="T137" s="210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11" t="s">
        <v>227</v>
      </c>
      <c r="AT137" s="211" t="s">
        <v>223</v>
      </c>
      <c r="AU137" s="211" t="s">
        <v>138</v>
      </c>
      <c r="AY137" s="17" t="s">
        <v>129</v>
      </c>
      <c r="BE137" s="212">
        <f>IF(N137="základní",J137,0)</f>
        <v>0</v>
      </c>
      <c r="BF137" s="212">
        <f>IF(N137="snížená",J137,0)</f>
        <v>0</v>
      </c>
      <c r="BG137" s="212">
        <f>IF(N137="zákl. přenesená",J137,0)</f>
        <v>0</v>
      </c>
      <c r="BH137" s="212">
        <f>IF(N137="sníž. přenesená",J137,0)</f>
        <v>0</v>
      </c>
      <c r="BI137" s="212">
        <f>IF(N137="nulová",J137,0)</f>
        <v>0</v>
      </c>
      <c r="BJ137" s="17" t="s">
        <v>139</v>
      </c>
      <c r="BK137" s="212">
        <f>ROUND(I137*H137,2)</f>
        <v>0</v>
      </c>
      <c r="BL137" s="17" t="s">
        <v>213</v>
      </c>
      <c r="BM137" s="211" t="s">
        <v>228</v>
      </c>
    </row>
    <row r="138" s="2" customFormat="1">
      <c r="A138" s="38"/>
      <c r="B138" s="39"/>
      <c r="C138" s="40"/>
      <c r="D138" s="213" t="s">
        <v>141</v>
      </c>
      <c r="E138" s="40"/>
      <c r="F138" s="214" t="s">
        <v>225</v>
      </c>
      <c r="G138" s="40"/>
      <c r="H138" s="40"/>
      <c r="I138" s="215"/>
      <c r="J138" s="40"/>
      <c r="K138" s="40"/>
      <c r="L138" s="44"/>
      <c r="M138" s="216"/>
      <c r="N138" s="217"/>
      <c r="O138" s="85"/>
      <c r="P138" s="85"/>
      <c r="Q138" s="85"/>
      <c r="R138" s="85"/>
      <c r="S138" s="85"/>
      <c r="T138" s="86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141</v>
      </c>
      <c r="AU138" s="17" t="s">
        <v>138</v>
      </c>
    </row>
    <row r="139" s="2" customFormat="1" ht="16.5" customHeight="1">
      <c r="A139" s="38"/>
      <c r="B139" s="39"/>
      <c r="C139" s="240" t="s">
        <v>229</v>
      </c>
      <c r="D139" s="240" t="s">
        <v>223</v>
      </c>
      <c r="E139" s="241" t="s">
        <v>230</v>
      </c>
      <c r="F139" s="242" t="s">
        <v>231</v>
      </c>
      <c r="G139" s="243" t="s">
        <v>226</v>
      </c>
      <c r="H139" s="244">
        <v>2</v>
      </c>
      <c r="I139" s="245"/>
      <c r="J139" s="246">
        <f>ROUND(I139*H139,2)</f>
        <v>0</v>
      </c>
      <c r="K139" s="247"/>
      <c r="L139" s="248"/>
      <c r="M139" s="249" t="s">
        <v>19</v>
      </c>
      <c r="N139" s="250" t="s">
        <v>49</v>
      </c>
      <c r="O139" s="85"/>
      <c r="P139" s="209">
        <f>O139*H139</f>
        <v>0</v>
      </c>
      <c r="Q139" s="209">
        <v>0.00029999999999999997</v>
      </c>
      <c r="R139" s="209">
        <f>Q139*H139</f>
        <v>0.00059999999999999995</v>
      </c>
      <c r="S139" s="209">
        <v>0</v>
      </c>
      <c r="T139" s="21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11" t="s">
        <v>227</v>
      </c>
      <c r="AT139" s="211" t="s">
        <v>223</v>
      </c>
      <c r="AU139" s="211" t="s">
        <v>138</v>
      </c>
      <c r="AY139" s="17" t="s">
        <v>129</v>
      </c>
      <c r="BE139" s="212">
        <f>IF(N139="základní",J139,0)</f>
        <v>0</v>
      </c>
      <c r="BF139" s="212">
        <f>IF(N139="snížená",J139,0)</f>
        <v>0</v>
      </c>
      <c r="BG139" s="212">
        <f>IF(N139="zákl. přenesená",J139,0)</f>
        <v>0</v>
      </c>
      <c r="BH139" s="212">
        <f>IF(N139="sníž. přenesená",J139,0)</f>
        <v>0</v>
      </c>
      <c r="BI139" s="212">
        <f>IF(N139="nulová",J139,0)</f>
        <v>0</v>
      </c>
      <c r="BJ139" s="17" t="s">
        <v>139</v>
      </c>
      <c r="BK139" s="212">
        <f>ROUND(I139*H139,2)</f>
        <v>0</v>
      </c>
      <c r="BL139" s="17" t="s">
        <v>213</v>
      </c>
      <c r="BM139" s="211" t="s">
        <v>232</v>
      </c>
    </row>
    <row r="140" s="2" customFormat="1">
      <c r="A140" s="38"/>
      <c r="B140" s="39"/>
      <c r="C140" s="40"/>
      <c r="D140" s="213" t="s">
        <v>141</v>
      </c>
      <c r="E140" s="40"/>
      <c r="F140" s="214" t="s">
        <v>233</v>
      </c>
      <c r="G140" s="40"/>
      <c r="H140" s="40"/>
      <c r="I140" s="215"/>
      <c r="J140" s="40"/>
      <c r="K140" s="40"/>
      <c r="L140" s="44"/>
      <c r="M140" s="216"/>
      <c r="N140" s="217"/>
      <c r="O140" s="85"/>
      <c r="P140" s="85"/>
      <c r="Q140" s="85"/>
      <c r="R140" s="85"/>
      <c r="S140" s="85"/>
      <c r="T140" s="86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141</v>
      </c>
      <c r="AU140" s="17" t="s">
        <v>138</v>
      </c>
    </row>
    <row r="141" s="2" customFormat="1" ht="16.5" customHeight="1">
      <c r="A141" s="38"/>
      <c r="B141" s="39"/>
      <c r="C141" s="240" t="s">
        <v>234</v>
      </c>
      <c r="D141" s="240" t="s">
        <v>223</v>
      </c>
      <c r="E141" s="241" t="s">
        <v>235</v>
      </c>
      <c r="F141" s="242" t="s">
        <v>236</v>
      </c>
      <c r="G141" s="243" t="s">
        <v>226</v>
      </c>
      <c r="H141" s="244">
        <v>2</v>
      </c>
      <c r="I141" s="245"/>
      <c r="J141" s="246">
        <f>ROUND(I141*H141,2)</f>
        <v>0</v>
      </c>
      <c r="K141" s="247"/>
      <c r="L141" s="248"/>
      <c r="M141" s="249" t="s">
        <v>19</v>
      </c>
      <c r="N141" s="250" t="s">
        <v>49</v>
      </c>
      <c r="O141" s="85"/>
      <c r="P141" s="209">
        <f>O141*H141</f>
        <v>0</v>
      </c>
      <c r="Q141" s="209">
        <v>0.001</v>
      </c>
      <c r="R141" s="209">
        <f>Q141*H141</f>
        <v>0.002</v>
      </c>
      <c r="S141" s="209">
        <v>0</v>
      </c>
      <c r="T141" s="21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11" t="s">
        <v>227</v>
      </c>
      <c r="AT141" s="211" t="s">
        <v>223</v>
      </c>
      <c r="AU141" s="211" t="s">
        <v>138</v>
      </c>
      <c r="AY141" s="17" t="s">
        <v>129</v>
      </c>
      <c r="BE141" s="212">
        <f>IF(N141="základní",J141,0)</f>
        <v>0</v>
      </c>
      <c r="BF141" s="212">
        <f>IF(N141="snížená",J141,0)</f>
        <v>0</v>
      </c>
      <c r="BG141" s="212">
        <f>IF(N141="zákl. přenesená",J141,0)</f>
        <v>0</v>
      </c>
      <c r="BH141" s="212">
        <f>IF(N141="sníž. přenesená",J141,0)</f>
        <v>0</v>
      </c>
      <c r="BI141" s="212">
        <f>IF(N141="nulová",J141,0)</f>
        <v>0</v>
      </c>
      <c r="BJ141" s="17" t="s">
        <v>139</v>
      </c>
      <c r="BK141" s="212">
        <f>ROUND(I141*H141,2)</f>
        <v>0</v>
      </c>
      <c r="BL141" s="17" t="s">
        <v>213</v>
      </c>
      <c r="BM141" s="211" t="s">
        <v>237</v>
      </c>
    </row>
    <row r="142" s="2" customFormat="1">
      <c r="A142" s="38"/>
      <c r="B142" s="39"/>
      <c r="C142" s="40"/>
      <c r="D142" s="213" t="s">
        <v>141</v>
      </c>
      <c r="E142" s="40"/>
      <c r="F142" s="214" t="s">
        <v>236</v>
      </c>
      <c r="G142" s="40"/>
      <c r="H142" s="40"/>
      <c r="I142" s="215"/>
      <c r="J142" s="40"/>
      <c r="K142" s="40"/>
      <c r="L142" s="44"/>
      <c r="M142" s="216"/>
      <c r="N142" s="217"/>
      <c r="O142" s="85"/>
      <c r="P142" s="85"/>
      <c r="Q142" s="85"/>
      <c r="R142" s="85"/>
      <c r="S142" s="85"/>
      <c r="T142" s="86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141</v>
      </c>
      <c r="AU142" s="17" t="s">
        <v>138</v>
      </c>
    </row>
    <row r="143" s="2" customFormat="1" ht="16.5" customHeight="1">
      <c r="A143" s="38"/>
      <c r="B143" s="39"/>
      <c r="C143" s="240" t="s">
        <v>238</v>
      </c>
      <c r="D143" s="240" t="s">
        <v>223</v>
      </c>
      <c r="E143" s="241" t="s">
        <v>239</v>
      </c>
      <c r="F143" s="242" t="s">
        <v>240</v>
      </c>
      <c r="G143" s="243" t="s">
        <v>226</v>
      </c>
      <c r="H143" s="244">
        <v>2</v>
      </c>
      <c r="I143" s="245"/>
      <c r="J143" s="246">
        <f>ROUND(I143*H143,2)</f>
        <v>0</v>
      </c>
      <c r="K143" s="247"/>
      <c r="L143" s="248"/>
      <c r="M143" s="249" t="s">
        <v>19</v>
      </c>
      <c r="N143" s="250" t="s">
        <v>49</v>
      </c>
      <c r="O143" s="85"/>
      <c r="P143" s="209">
        <f>O143*H143</f>
        <v>0</v>
      </c>
      <c r="Q143" s="209">
        <v>0.00016000000000000001</v>
      </c>
      <c r="R143" s="209">
        <f>Q143*H143</f>
        <v>0.00032000000000000003</v>
      </c>
      <c r="S143" s="209">
        <v>0</v>
      </c>
      <c r="T143" s="210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11" t="s">
        <v>227</v>
      </c>
      <c r="AT143" s="211" t="s">
        <v>223</v>
      </c>
      <c r="AU143" s="211" t="s">
        <v>138</v>
      </c>
      <c r="AY143" s="17" t="s">
        <v>129</v>
      </c>
      <c r="BE143" s="212">
        <f>IF(N143="základní",J143,0)</f>
        <v>0</v>
      </c>
      <c r="BF143" s="212">
        <f>IF(N143="snížená",J143,0)</f>
        <v>0</v>
      </c>
      <c r="BG143" s="212">
        <f>IF(N143="zákl. přenesená",J143,0)</f>
        <v>0</v>
      </c>
      <c r="BH143" s="212">
        <f>IF(N143="sníž. přenesená",J143,0)</f>
        <v>0</v>
      </c>
      <c r="BI143" s="212">
        <f>IF(N143="nulová",J143,0)</f>
        <v>0</v>
      </c>
      <c r="BJ143" s="17" t="s">
        <v>139</v>
      </c>
      <c r="BK143" s="212">
        <f>ROUND(I143*H143,2)</f>
        <v>0</v>
      </c>
      <c r="BL143" s="17" t="s">
        <v>213</v>
      </c>
      <c r="BM143" s="211" t="s">
        <v>241</v>
      </c>
    </row>
    <row r="144" s="2" customFormat="1">
      <c r="A144" s="38"/>
      <c r="B144" s="39"/>
      <c r="C144" s="40"/>
      <c r="D144" s="213" t="s">
        <v>141</v>
      </c>
      <c r="E144" s="40"/>
      <c r="F144" s="214" t="s">
        <v>240</v>
      </c>
      <c r="G144" s="40"/>
      <c r="H144" s="40"/>
      <c r="I144" s="215"/>
      <c r="J144" s="40"/>
      <c r="K144" s="40"/>
      <c r="L144" s="44"/>
      <c r="M144" s="216"/>
      <c r="N144" s="217"/>
      <c r="O144" s="85"/>
      <c r="P144" s="85"/>
      <c r="Q144" s="85"/>
      <c r="R144" s="85"/>
      <c r="S144" s="85"/>
      <c r="T144" s="86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141</v>
      </c>
      <c r="AU144" s="17" t="s">
        <v>138</v>
      </c>
    </row>
    <row r="145" s="2" customFormat="1" ht="16.5" customHeight="1">
      <c r="A145" s="38"/>
      <c r="B145" s="39"/>
      <c r="C145" s="240" t="s">
        <v>242</v>
      </c>
      <c r="D145" s="240" t="s">
        <v>223</v>
      </c>
      <c r="E145" s="241" t="s">
        <v>243</v>
      </c>
      <c r="F145" s="242" t="s">
        <v>244</v>
      </c>
      <c r="G145" s="243" t="s">
        <v>226</v>
      </c>
      <c r="H145" s="244">
        <v>1</v>
      </c>
      <c r="I145" s="245"/>
      <c r="J145" s="246">
        <f>ROUND(I145*H145,2)</f>
        <v>0</v>
      </c>
      <c r="K145" s="247"/>
      <c r="L145" s="248"/>
      <c r="M145" s="249" t="s">
        <v>19</v>
      </c>
      <c r="N145" s="250" t="s">
        <v>49</v>
      </c>
      <c r="O145" s="85"/>
      <c r="P145" s="209">
        <f>O145*H145</f>
        <v>0</v>
      </c>
      <c r="Q145" s="209">
        <v>8.0000000000000007E-05</v>
      </c>
      <c r="R145" s="209">
        <f>Q145*H145</f>
        <v>8.0000000000000007E-05</v>
      </c>
      <c r="S145" s="209">
        <v>0</v>
      </c>
      <c r="T145" s="210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11" t="s">
        <v>227</v>
      </c>
      <c r="AT145" s="211" t="s">
        <v>223</v>
      </c>
      <c r="AU145" s="211" t="s">
        <v>138</v>
      </c>
      <c r="AY145" s="17" t="s">
        <v>129</v>
      </c>
      <c r="BE145" s="212">
        <f>IF(N145="základní",J145,0)</f>
        <v>0</v>
      </c>
      <c r="BF145" s="212">
        <f>IF(N145="snížená",J145,0)</f>
        <v>0</v>
      </c>
      <c r="BG145" s="212">
        <f>IF(N145="zákl. přenesená",J145,0)</f>
        <v>0</v>
      </c>
      <c r="BH145" s="212">
        <f>IF(N145="sníž. přenesená",J145,0)</f>
        <v>0</v>
      </c>
      <c r="BI145" s="212">
        <f>IF(N145="nulová",J145,0)</f>
        <v>0</v>
      </c>
      <c r="BJ145" s="17" t="s">
        <v>139</v>
      </c>
      <c r="BK145" s="212">
        <f>ROUND(I145*H145,2)</f>
        <v>0</v>
      </c>
      <c r="BL145" s="17" t="s">
        <v>213</v>
      </c>
      <c r="BM145" s="211" t="s">
        <v>245</v>
      </c>
    </row>
    <row r="146" s="2" customFormat="1">
      <c r="A146" s="38"/>
      <c r="B146" s="39"/>
      <c r="C146" s="40"/>
      <c r="D146" s="213" t="s">
        <v>141</v>
      </c>
      <c r="E146" s="40"/>
      <c r="F146" s="214" t="s">
        <v>244</v>
      </c>
      <c r="G146" s="40"/>
      <c r="H146" s="40"/>
      <c r="I146" s="215"/>
      <c r="J146" s="40"/>
      <c r="K146" s="40"/>
      <c r="L146" s="44"/>
      <c r="M146" s="216"/>
      <c r="N146" s="217"/>
      <c r="O146" s="85"/>
      <c r="P146" s="85"/>
      <c r="Q146" s="85"/>
      <c r="R146" s="85"/>
      <c r="S146" s="85"/>
      <c r="T146" s="86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141</v>
      </c>
      <c r="AU146" s="17" t="s">
        <v>138</v>
      </c>
    </row>
    <row r="147" s="2" customFormat="1" ht="21.75" customHeight="1">
      <c r="A147" s="38"/>
      <c r="B147" s="39"/>
      <c r="C147" s="199" t="s">
        <v>246</v>
      </c>
      <c r="D147" s="199" t="s">
        <v>133</v>
      </c>
      <c r="E147" s="200" t="s">
        <v>247</v>
      </c>
      <c r="F147" s="201" t="s">
        <v>248</v>
      </c>
      <c r="G147" s="202" t="s">
        <v>171</v>
      </c>
      <c r="H147" s="203">
        <v>6</v>
      </c>
      <c r="I147" s="204"/>
      <c r="J147" s="205">
        <f>ROUND(I147*H147,2)</f>
        <v>0</v>
      </c>
      <c r="K147" s="206"/>
      <c r="L147" s="44"/>
      <c r="M147" s="207" t="s">
        <v>19</v>
      </c>
      <c r="N147" s="208" t="s">
        <v>49</v>
      </c>
      <c r="O147" s="85"/>
      <c r="P147" s="209">
        <f>O147*H147</f>
        <v>0</v>
      </c>
      <c r="Q147" s="209">
        <v>4.0000000000000003E-05</v>
      </c>
      <c r="R147" s="209">
        <f>Q147*H147</f>
        <v>0.00024000000000000003</v>
      </c>
      <c r="S147" s="209">
        <v>0</v>
      </c>
      <c r="T147" s="210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11" t="s">
        <v>213</v>
      </c>
      <c r="AT147" s="211" t="s">
        <v>133</v>
      </c>
      <c r="AU147" s="211" t="s">
        <v>138</v>
      </c>
      <c r="AY147" s="17" t="s">
        <v>129</v>
      </c>
      <c r="BE147" s="212">
        <f>IF(N147="základní",J147,0)</f>
        <v>0</v>
      </c>
      <c r="BF147" s="212">
        <f>IF(N147="snížená",J147,0)</f>
        <v>0</v>
      </c>
      <c r="BG147" s="212">
        <f>IF(N147="zákl. přenesená",J147,0)</f>
        <v>0</v>
      </c>
      <c r="BH147" s="212">
        <f>IF(N147="sníž. přenesená",J147,0)</f>
        <v>0</v>
      </c>
      <c r="BI147" s="212">
        <f>IF(N147="nulová",J147,0)</f>
        <v>0</v>
      </c>
      <c r="BJ147" s="17" t="s">
        <v>139</v>
      </c>
      <c r="BK147" s="212">
        <f>ROUND(I147*H147,2)</f>
        <v>0</v>
      </c>
      <c r="BL147" s="17" t="s">
        <v>213</v>
      </c>
      <c r="BM147" s="211" t="s">
        <v>249</v>
      </c>
    </row>
    <row r="148" s="2" customFormat="1">
      <c r="A148" s="38"/>
      <c r="B148" s="39"/>
      <c r="C148" s="40"/>
      <c r="D148" s="213" t="s">
        <v>141</v>
      </c>
      <c r="E148" s="40"/>
      <c r="F148" s="214" t="s">
        <v>250</v>
      </c>
      <c r="G148" s="40"/>
      <c r="H148" s="40"/>
      <c r="I148" s="215"/>
      <c r="J148" s="40"/>
      <c r="K148" s="40"/>
      <c r="L148" s="44"/>
      <c r="M148" s="216"/>
      <c r="N148" s="217"/>
      <c r="O148" s="85"/>
      <c r="P148" s="85"/>
      <c r="Q148" s="85"/>
      <c r="R148" s="85"/>
      <c r="S148" s="85"/>
      <c r="T148" s="86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141</v>
      </c>
      <c r="AU148" s="17" t="s">
        <v>138</v>
      </c>
    </row>
    <row r="149" s="12" customFormat="1" ht="22.8" customHeight="1">
      <c r="A149" s="12"/>
      <c r="B149" s="183"/>
      <c r="C149" s="184"/>
      <c r="D149" s="185" t="s">
        <v>74</v>
      </c>
      <c r="E149" s="197" t="s">
        <v>251</v>
      </c>
      <c r="F149" s="197" t="s">
        <v>252</v>
      </c>
      <c r="G149" s="184"/>
      <c r="H149" s="184"/>
      <c r="I149" s="187"/>
      <c r="J149" s="198">
        <f>BK149</f>
        <v>0</v>
      </c>
      <c r="K149" s="184"/>
      <c r="L149" s="189"/>
      <c r="M149" s="190"/>
      <c r="N149" s="191"/>
      <c r="O149" s="191"/>
      <c r="P149" s="192">
        <f>SUM(P150:P153)</f>
        <v>0</v>
      </c>
      <c r="Q149" s="191"/>
      <c r="R149" s="192">
        <f>SUM(R150:R153)</f>
        <v>0.002</v>
      </c>
      <c r="S149" s="191"/>
      <c r="T149" s="193">
        <f>SUM(T150:T153)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94" t="s">
        <v>138</v>
      </c>
      <c r="AT149" s="195" t="s">
        <v>74</v>
      </c>
      <c r="AU149" s="195" t="s">
        <v>80</v>
      </c>
      <c r="AY149" s="194" t="s">
        <v>129</v>
      </c>
      <c r="BK149" s="196">
        <f>SUM(BK150:BK153)</f>
        <v>0</v>
      </c>
    </row>
    <row r="150" s="2" customFormat="1" ht="16.5" customHeight="1">
      <c r="A150" s="38"/>
      <c r="B150" s="39"/>
      <c r="C150" s="199" t="s">
        <v>253</v>
      </c>
      <c r="D150" s="199" t="s">
        <v>133</v>
      </c>
      <c r="E150" s="200" t="s">
        <v>254</v>
      </c>
      <c r="F150" s="201" t="s">
        <v>255</v>
      </c>
      <c r="G150" s="202" t="s">
        <v>171</v>
      </c>
      <c r="H150" s="203">
        <v>3</v>
      </c>
      <c r="I150" s="204"/>
      <c r="J150" s="205">
        <f>ROUND(I150*H150,2)</f>
        <v>0</v>
      </c>
      <c r="K150" s="206"/>
      <c r="L150" s="44"/>
      <c r="M150" s="207" t="s">
        <v>19</v>
      </c>
      <c r="N150" s="208" t="s">
        <v>49</v>
      </c>
      <c r="O150" s="85"/>
      <c r="P150" s="209">
        <f>O150*H150</f>
        <v>0</v>
      </c>
      <c r="Q150" s="209">
        <v>0.00055000000000000003</v>
      </c>
      <c r="R150" s="209">
        <f>Q150*H150</f>
        <v>0.00165</v>
      </c>
      <c r="S150" s="209">
        <v>0</v>
      </c>
      <c r="T150" s="210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11" t="s">
        <v>213</v>
      </c>
      <c r="AT150" s="211" t="s">
        <v>133</v>
      </c>
      <c r="AU150" s="211" t="s">
        <v>138</v>
      </c>
      <c r="AY150" s="17" t="s">
        <v>129</v>
      </c>
      <c r="BE150" s="212">
        <f>IF(N150="základní",J150,0)</f>
        <v>0</v>
      </c>
      <c r="BF150" s="212">
        <f>IF(N150="snížená",J150,0)</f>
        <v>0</v>
      </c>
      <c r="BG150" s="212">
        <f>IF(N150="zákl. přenesená",J150,0)</f>
        <v>0</v>
      </c>
      <c r="BH150" s="212">
        <f>IF(N150="sníž. přenesená",J150,0)</f>
        <v>0</v>
      </c>
      <c r="BI150" s="212">
        <f>IF(N150="nulová",J150,0)</f>
        <v>0</v>
      </c>
      <c r="BJ150" s="17" t="s">
        <v>139</v>
      </c>
      <c r="BK150" s="212">
        <f>ROUND(I150*H150,2)</f>
        <v>0</v>
      </c>
      <c r="BL150" s="17" t="s">
        <v>213</v>
      </c>
      <c r="BM150" s="211" t="s">
        <v>256</v>
      </c>
    </row>
    <row r="151" s="2" customFormat="1">
      <c r="A151" s="38"/>
      <c r="B151" s="39"/>
      <c r="C151" s="40"/>
      <c r="D151" s="213" t="s">
        <v>141</v>
      </c>
      <c r="E151" s="40"/>
      <c r="F151" s="214" t="s">
        <v>257</v>
      </c>
      <c r="G151" s="40"/>
      <c r="H151" s="40"/>
      <c r="I151" s="215"/>
      <c r="J151" s="40"/>
      <c r="K151" s="40"/>
      <c r="L151" s="44"/>
      <c r="M151" s="216"/>
      <c r="N151" s="217"/>
      <c r="O151" s="85"/>
      <c r="P151" s="85"/>
      <c r="Q151" s="85"/>
      <c r="R151" s="85"/>
      <c r="S151" s="85"/>
      <c r="T151" s="86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141</v>
      </c>
      <c r="AU151" s="17" t="s">
        <v>138</v>
      </c>
    </row>
    <row r="152" s="2" customFormat="1" ht="16.5" customHeight="1">
      <c r="A152" s="38"/>
      <c r="B152" s="39"/>
      <c r="C152" s="199" t="s">
        <v>258</v>
      </c>
      <c r="D152" s="199" t="s">
        <v>133</v>
      </c>
      <c r="E152" s="200" t="s">
        <v>259</v>
      </c>
      <c r="F152" s="201" t="s">
        <v>260</v>
      </c>
      <c r="G152" s="202" t="s">
        <v>261</v>
      </c>
      <c r="H152" s="203">
        <v>1</v>
      </c>
      <c r="I152" s="204"/>
      <c r="J152" s="205">
        <f>ROUND(I152*H152,2)</f>
        <v>0</v>
      </c>
      <c r="K152" s="206"/>
      <c r="L152" s="44"/>
      <c r="M152" s="207" t="s">
        <v>19</v>
      </c>
      <c r="N152" s="208" t="s">
        <v>49</v>
      </c>
      <c r="O152" s="85"/>
      <c r="P152" s="209">
        <f>O152*H152</f>
        <v>0</v>
      </c>
      <c r="Q152" s="209">
        <v>0.00035</v>
      </c>
      <c r="R152" s="209">
        <f>Q152*H152</f>
        <v>0.00035</v>
      </c>
      <c r="S152" s="209">
        <v>0</v>
      </c>
      <c r="T152" s="210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11" t="s">
        <v>213</v>
      </c>
      <c r="AT152" s="211" t="s">
        <v>133</v>
      </c>
      <c r="AU152" s="211" t="s">
        <v>138</v>
      </c>
      <c r="AY152" s="17" t="s">
        <v>129</v>
      </c>
      <c r="BE152" s="212">
        <f>IF(N152="základní",J152,0)</f>
        <v>0</v>
      </c>
      <c r="BF152" s="212">
        <f>IF(N152="snížená",J152,0)</f>
        <v>0</v>
      </c>
      <c r="BG152" s="212">
        <f>IF(N152="zákl. přenesená",J152,0)</f>
        <v>0</v>
      </c>
      <c r="BH152" s="212">
        <f>IF(N152="sníž. přenesená",J152,0)</f>
        <v>0</v>
      </c>
      <c r="BI152" s="212">
        <f>IF(N152="nulová",J152,0)</f>
        <v>0</v>
      </c>
      <c r="BJ152" s="17" t="s">
        <v>139</v>
      </c>
      <c r="BK152" s="212">
        <f>ROUND(I152*H152,2)</f>
        <v>0</v>
      </c>
      <c r="BL152" s="17" t="s">
        <v>213</v>
      </c>
      <c r="BM152" s="211" t="s">
        <v>262</v>
      </c>
    </row>
    <row r="153" s="2" customFormat="1">
      <c r="A153" s="38"/>
      <c r="B153" s="39"/>
      <c r="C153" s="40"/>
      <c r="D153" s="213" t="s">
        <v>141</v>
      </c>
      <c r="E153" s="40"/>
      <c r="F153" s="214" t="s">
        <v>263</v>
      </c>
      <c r="G153" s="40"/>
      <c r="H153" s="40"/>
      <c r="I153" s="215"/>
      <c r="J153" s="40"/>
      <c r="K153" s="40"/>
      <c r="L153" s="44"/>
      <c r="M153" s="216"/>
      <c r="N153" s="217"/>
      <c r="O153" s="85"/>
      <c r="P153" s="85"/>
      <c r="Q153" s="85"/>
      <c r="R153" s="85"/>
      <c r="S153" s="85"/>
      <c r="T153" s="86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141</v>
      </c>
      <c r="AU153" s="17" t="s">
        <v>138</v>
      </c>
    </row>
    <row r="154" s="12" customFormat="1" ht="22.8" customHeight="1">
      <c r="A154" s="12"/>
      <c r="B154" s="183"/>
      <c r="C154" s="184"/>
      <c r="D154" s="185" t="s">
        <v>74</v>
      </c>
      <c r="E154" s="197" t="s">
        <v>264</v>
      </c>
      <c r="F154" s="197" t="s">
        <v>265</v>
      </c>
      <c r="G154" s="184"/>
      <c r="H154" s="184"/>
      <c r="I154" s="187"/>
      <c r="J154" s="198">
        <f>BK154</f>
        <v>0</v>
      </c>
      <c r="K154" s="184"/>
      <c r="L154" s="189"/>
      <c r="M154" s="190"/>
      <c r="N154" s="191"/>
      <c r="O154" s="191"/>
      <c r="P154" s="192">
        <f>SUM(P155:P209)</f>
        <v>0</v>
      </c>
      <c r="Q154" s="191"/>
      <c r="R154" s="192">
        <f>SUM(R155:R209)</f>
        <v>0.095479999999999995</v>
      </c>
      <c r="S154" s="191"/>
      <c r="T154" s="193">
        <f>SUM(T155:T209)</f>
        <v>0.15268000000000001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94" t="s">
        <v>138</v>
      </c>
      <c r="AT154" s="195" t="s">
        <v>74</v>
      </c>
      <c r="AU154" s="195" t="s">
        <v>80</v>
      </c>
      <c r="AY154" s="194" t="s">
        <v>129</v>
      </c>
      <c r="BK154" s="196">
        <f>SUM(BK155:BK209)</f>
        <v>0</v>
      </c>
    </row>
    <row r="155" s="2" customFormat="1" ht="16.5" customHeight="1">
      <c r="A155" s="38"/>
      <c r="B155" s="39"/>
      <c r="C155" s="199" t="s">
        <v>143</v>
      </c>
      <c r="D155" s="199" t="s">
        <v>133</v>
      </c>
      <c r="E155" s="200" t="s">
        <v>266</v>
      </c>
      <c r="F155" s="201" t="s">
        <v>267</v>
      </c>
      <c r="G155" s="202" t="s">
        <v>219</v>
      </c>
      <c r="H155" s="203">
        <v>1</v>
      </c>
      <c r="I155" s="204"/>
      <c r="J155" s="205">
        <f>ROUND(I155*H155,2)</f>
        <v>0</v>
      </c>
      <c r="K155" s="206"/>
      <c r="L155" s="44"/>
      <c r="M155" s="207" t="s">
        <v>19</v>
      </c>
      <c r="N155" s="208" t="s">
        <v>49</v>
      </c>
      <c r="O155" s="85"/>
      <c r="P155" s="209">
        <f>O155*H155</f>
        <v>0</v>
      </c>
      <c r="Q155" s="209">
        <v>0</v>
      </c>
      <c r="R155" s="209">
        <f>Q155*H155</f>
        <v>0</v>
      </c>
      <c r="S155" s="209">
        <v>0.01933</v>
      </c>
      <c r="T155" s="210">
        <f>S155*H155</f>
        <v>0.01933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11" t="s">
        <v>213</v>
      </c>
      <c r="AT155" s="211" t="s">
        <v>133</v>
      </c>
      <c r="AU155" s="211" t="s">
        <v>138</v>
      </c>
      <c r="AY155" s="17" t="s">
        <v>129</v>
      </c>
      <c r="BE155" s="212">
        <f>IF(N155="základní",J155,0)</f>
        <v>0</v>
      </c>
      <c r="BF155" s="212">
        <f>IF(N155="snížená",J155,0)</f>
        <v>0</v>
      </c>
      <c r="BG155" s="212">
        <f>IF(N155="zákl. přenesená",J155,0)</f>
        <v>0</v>
      </c>
      <c r="BH155" s="212">
        <f>IF(N155="sníž. přenesená",J155,0)</f>
        <v>0</v>
      </c>
      <c r="BI155" s="212">
        <f>IF(N155="nulová",J155,0)</f>
        <v>0</v>
      </c>
      <c r="BJ155" s="17" t="s">
        <v>139</v>
      </c>
      <c r="BK155" s="212">
        <f>ROUND(I155*H155,2)</f>
        <v>0</v>
      </c>
      <c r="BL155" s="17" t="s">
        <v>213</v>
      </c>
      <c r="BM155" s="211" t="s">
        <v>268</v>
      </c>
    </row>
    <row r="156" s="2" customFormat="1">
      <c r="A156" s="38"/>
      <c r="B156" s="39"/>
      <c r="C156" s="40"/>
      <c r="D156" s="213" t="s">
        <v>141</v>
      </c>
      <c r="E156" s="40"/>
      <c r="F156" s="214" t="s">
        <v>269</v>
      </c>
      <c r="G156" s="40"/>
      <c r="H156" s="40"/>
      <c r="I156" s="215"/>
      <c r="J156" s="40"/>
      <c r="K156" s="40"/>
      <c r="L156" s="44"/>
      <c r="M156" s="216"/>
      <c r="N156" s="217"/>
      <c r="O156" s="85"/>
      <c r="P156" s="85"/>
      <c r="Q156" s="85"/>
      <c r="R156" s="85"/>
      <c r="S156" s="85"/>
      <c r="T156" s="86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141</v>
      </c>
      <c r="AU156" s="17" t="s">
        <v>138</v>
      </c>
    </row>
    <row r="157" s="2" customFormat="1" ht="16.5" customHeight="1">
      <c r="A157" s="38"/>
      <c r="B157" s="39"/>
      <c r="C157" s="199" t="s">
        <v>270</v>
      </c>
      <c r="D157" s="199" t="s">
        <v>133</v>
      </c>
      <c r="E157" s="200" t="s">
        <v>271</v>
      </c>
      <c r="F157" s="201" t="s">
        <v>272</v>
      </c>
      <c r="G157" s="202" t="s">
        <v>80</v>
      </c>
      <c r="H157" s="203">
        <v>1</v>
      </c>
      <c r="I157" s="204"/>
      <c r="J157" s="205">
        <f>ROUND(I157*H157,2)</f>
        <v>0</v>
      </c>
      <c r="K157" s="206"/>
      <c r="L157" s="44"/>
      <c r="M157" s="207" t="s">
        <v>19</v>
      </c>
      <c r="N157" s="208" t="s">
        <v>49</v>
      </c>
      <c r="O157" s="85"/>
      <c r="P157" s="209">
        <f>O157*H157</f>
        <v>0</v>
      </c>
      <c r="Q157" s="209">
        <v>0.010789999999999999</v>
      </c>
      <c r="R157" s="209">
        <f>Q157*H157</f>
        <v>0.010789999999999999</v>
      </c>
      <c r="S157" s="209">
        <v>0</v>
      </c>
      <c r="T157" s="210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11" t="s">
        <v>213</v>
      </c>
      <c r="AT157" s="211" t="s">
        <v>133</v>
      </c>
      <c r="AU157" s="211" t="s">
        <v>138</v>
      </c>
      <c r="AY157" s="17" t="s">
        <v>129</v>
      </c>
      <c r="BE157" s="212">
        <f>IF(N157="základní",J157,0)</f>
        <v>0</v>
      </c>
      <c r="BF157" s="212">
        <f>IF(N157="snížená",J157,0)</f>
        <v>0</v>
      </c>
      <c r="BG157" s="212">
        <f>IF(N157="zákl. přenesená",J157,0)</f>
        <v>0</v>
      </c>
      <c r="BH157" s="212">
        <f>IF(N157="sníž. přenesená",J157,0)</f>
        <v>0</v>
      </c>
      <c r="BI157" s="212">
        <f>IF(N157="nulová",J157,0)</f>
        <v>0</v>
      </c>
      <c r="BJ157" s="17" t="s">
        <v>139</v>
      </c>
      <c r="BK157" s="212">
        <f>ROUND(I157*H157,2)</f>
        <v>0</v>
      </c>
      <c r="BL157" s="17" t="s">
        <v>213</v>
      </c>
      <c r="BM157" s="211" t="s">
        <v>273</v>
      </c>
    </row>
    <row r="158" s="2" customFormat="1">
      <c r="A158" s="38"/>
      <c r="B158" s="39"/>
      <c r="C158" s="40"/>
      <c r="D158" s="213" t="s">
        <v>141</v>
      </c>
      <c r="E158" s="40"/>
      <c r="F158" s="214" t="s">
        <v>274</v>
      </c>
      <c r="G158" s="40"/>
      <c r="H158" s="40"/>
      <c r="I158" s="215"/>
      <c r="J158" s="40"/>
      <c r="K158" s="40"/>
      <c r="L158" s="44"/>
      <c r="M158" s="216"/>
      <c r="N158" s="217"/>
      <c r="O158" s="85"/>
      <c r="P158" s="85"/>
      <c r="Q158" s="85"/>
      <c r="R158" s="85"/>
      <c r="S158" s="85"/>
      <c r="T158" s="86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141</v>
      </c>
      <c r="AU158" s="17" t="s">
        <v>138</v>
      </c>
    </row>
    <row r="159" s="2" customFormat="1" ht="16.5" customHeight="1">
      <c r="A159" s="38"/>
      <c r="B159" s="39"/>
      <c r="C159" s="199" t="s">
        <v>275</v>
      </c>
      <c r="D159" s="199" t="s">
        <v>133</v>
      </c>
      <c r="E159" s="200" t="s">
        <v>276</v>
      </c>
      <c r="F159" s="201" t="s">
        <v>277</v>
      </c>
      <c r="G159" s="202" t="s">
        <v>219</v>
      </c>
      <c r="H159" s="203">
        <v>1</v>
      </c>
      <c r="I159" s="204"/>
      <c r="J159" s="205">
        <f>ROUND(I159*H159,2)</f>
        <v>0</v>
      </c>
      <c r="K159" s="206"/>
      <c r="L159" s="44"/>
      <c r="M159" s="207" t="s">
        <v>19</v>
      </c>
      <c r="N159" s="208" t="s">
        <v>49</v>
      </c>
      <c r="O159" s="85"/>
      <c r="P159" s="209">
        <f>O159*H159</f>
        <v>0</v>
      </c>
      <c r="Q159" s="209">
        <v>0</v>
      </c>
      <c r="R159" s="209">
        <f>Q159*H159</f>
        <v>0</v>
      </c>
      <c r="S159" s="209">
        <v>0.019460000000000002</v>
      </c>
      <c r="T159" s="210">
        <f>S159*H159</f>
        <v>0.019460000000000002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11" t="s">
        <v>213</v>
      </c>
      <c r="AT159" s="211" t="s">
        <v>133</v>
      </c>
      <c r="AU159" s="211" t="s">
        <v>138</v>
      </c>
      <c r="AY159" s="17" t="s">
        <v>129</v>
      </c>
      <c r="BE159" s="212">
        <f>IF(N159="základní",J159,0)</f>
        <v>0</v>
      </c>
      <c r="BF159" s="212">
        <f>IF(N159="snížená",J159,0)</f>
        <v>0</v>
      </c>
      <c r="BG159" s="212">
        <f>IF(N159="zákl. přenesená",J159,0)</f>
        <v>0</v>
      </c>
      <c r="BH159" s="212">
        <f>IF(N159="sníž. přenesená",J159,0)</f>
        <v>0</v>
      </c>
      <c r="BI159" s="212">
        <f>IF(N159="nulová",J159,0)</f>
        <v>0</v>
      </c>
      <c r="BJ159" s="17" t="s">
        <v>139</v>
      </c>
      <c r="BK159" s="212">
        <f>ROUND(I159*H159,2)</f>
        <v>0</v>
      </c>
      <c r="BL159" s="17" t="s">
        <v>213</v>
      </c>
      <c r="BM159" s="211" t="s">
        <v>278</v>
      </c>
    </row>
    <row r="160" s="2" customFormat="1">
      <c r="A160" s="38"/>
      <c r="B160" s="39"/>
      <c r="C160" s="40"/>
      <c r="D160" s="213" t="s">
        <v>141</v>
      </c>
      <c r="E160" s="40"/>
      <c r="F160" s="214" t="s">
        <v>279</v>
      </c>
      <c r="G160" s="40"/>
      <c r="H160" s="40"/>
      <c r="I160" s="215"/>
      <c r="J160" s="40"/>
      <c r="K160" s="40"/>
      <c r="L160" s="44"/>
      <c r="M160" s="216"/>
      <c r="N160" s="217"/>
      <c r="O160" s="85"/>
      <c r="P160" s="85"/>
      <c r="Q160" s="85"/>
      <c r="R160" s="85"/>
      <c r="S160" s="85"/>
      <c r="T160" s="86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141</v>
      </c>
      <c r="AU160" s="17" t="s">
        <v>138</v>
      </c>
    </row>
    <row r="161" s="2" customFormat="1" ht="16.5" customHeight="1">
      <c r="A161" s="38"/>
      <c r="B161" s="39"/>
      <c r="C161" s="199" t="s">
        <v>280</v>
      </c>
      <c r="D161" s="199" t="s">
        <v>133</v>
      </c>
      <c r="E161" s="200" t="s">
        <v>281</v>
      </c>
      <c r="F161" s="201" t="s">
        <v>282</v>
      </c>
      <c r="G161" s="202" t="s">
        <v>80</v>
      </c>
      <c r="H161" s="203">
        <v>1</v>
      </c>
      <c r="I161" s="204"/>
      <c r="J161" s="205">
        <f>ROUND(I161*H161,2)</f>
        <v>0</v>
      </c>
      <c r="K161" s="206"/>
      <c r="L161" s="44"/>
      <c r="M161" s="207" t="s">
        <v>19</v>
      </c>
      <c r="N161" s="208" t="s">
        <v>49</v>
      </c>
      <c r="O161" s="85"/>
      <c r="P161" s="209">
        <f>O161*H161</f>
        <v>0</v>
      </c>
      <c r="Q161" s="209">
        <v>0.01197</v>
      </c>
      <c r="R161" s="209">
        <f>Q161*H161</f>
        <v>0.01197</v>
      </c>
      <c r="S161" s="209">
        <v>0</v>
      </c>
      <c r="T161" s="210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11" t="s">
        <v>213</v>
      </c>
      <c r="AT161" s="211" t="s">
        <v>133</v>
      </c>
      <c r="AU161" s="211" t="s">
        <v>138</v>
      </c>
      <c r="AY161" s="17" t="s">
        <v>129</v>
      </c>
      <c r="BE161" s="212">
        <f>IF(N161="základní",J161,0)</f>
        <v>0</v>
      </c>
      <c r="BF161" s="212">
        <f>IF(N161="snížená",J161,0)</f>
        <v>0</v>
      </c>
      <c r="BG161" s="212">
        <f>IF(N161="zákl. přenesená",J161,0)</f>
        <v>0</v>
      </c>
      <c r="BH161" s="212">
        <f>IF(N161="sníž. přenesená",J161,0)</f>
        <v>0</v>
      </c>
      <c r="BI161" s="212">
        <f>IF(N161="nulová",J161,0)</f>
        <v>0</v>
      </c>
      <c r="BJ161" s="17" t="s">
        <v>139</v>
      </c>
      <c r="BK161" s="212">
        <f>ROUND(I161*H161,2)</f>
        <v>0</v>
      </c>
      <c r="BL161" s="17" t="s">
        <v>213</v>
      </c>
      <c r="BM161" s="211" t="s">
        <v>283</v>
      </c>
    </row>
    <row r="162" s="2" customFormat="1">
      <c r="A162" s="38"/>
      <c r="B162" s="39"/>
      <c r="C162" s="40"/>
      <c r="D162" s="213" t="s">
        <v>141</v>
      </c>
      <c r="E162" s="40"/>
      <c r="F162" s="214" t="s">
        <v>284</v>
      </c>
      <c r="G162" s="40"/>
      <c r="H162" s="40"/>
      <c r="I162" s="215"/>
      <c r="J162" s="40"/>
      <c r="K162" s="40"/>
      <c r="L162" s="44"/>
      <c r="M162" s="216"/>
      <c r="N162" s="217"/>
      <c r="O162" s="85"/>
      <c r="P162" s="85"/>
      <c r="Q162" s="85"/>
      <c r="R162" s="85"/>
      <c r="S162" s="85"/>
      <c r="T162" s="86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141</v>
      </c>
      <c r="AU162" s="17" t="s">
        <v>138</v>
      </c>
    </row>
    <row r="163" s="2" customFormat="1" ht="16.5" customHeight="1">
      <c r="A163" s="38"/>
      <c r="B163" s="39"/>
      <c r="C163" s="199" t="s">
        <v>285</v>
      </c>
      <c r="D163" s="199" t="s">
        <v>133</v>
      </c>
      <c r="E163" s="200" t="s">
        <v>286</v>
      </c>
      <c r="F163" s="201" t="s">
        <v>287</v>
      </c>
      <c r="G163" s="202" t="s">
        <v>80</v>
      </c>
      <c r="H163" s="203">
        <v>1</v>
      </c>
      <c r="I163" s="204"/>
      <c r="J163" s="205">
        <f>ROUND(I163*H163,2)</f>
        <v>0</v>
      </c>
      <c r="K163" s="206"/>
      <c r="L163" s="44"/>
      <c r="M163" s="207" t="s">
        <v>19</v>
      </c>
      <c r="N163" s="208" t="s">
        <v>49</v>
      </c>
      <c r="O163" s="85"/>
      <c r="P163" s="209">
        <f>O163*H163</f>
        <v>0</v>
      </c>
      <c r="Q163" s="209">
        <v>0.00173</v>
      </c>
      <c r="R163" s="209">
        <f>Q163*H163</f>
        <v>0.00173</v>
      </c>
      <c r="S163" s="209">
        <v>0</v>
      </c>
      <c r="T163" s="210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11" t="s">
        <v>213</v>
      </c>
      <c r="AT163" s="211" t="s">
        <v>133</v>
      </c>
      <c r="AU163" s="211" t="s">
        <v>138</v>
      </c>
      <c r="AY163" s="17" t="s">
        <v>129</v>
      </c>
      <c r="BE163" s="212">
        <f>IF(N163="základní",J163,0)</f>
        <v>0</v>
      </c>
      <c r="BF163" s="212">
        <f>IF(N163="snížená",J163,0)</f>
        <v>0</v>
      </c>
      <c r="BG163" s="212">
        <f>IF(N163="zákl. přenesená",J163,0)</f>
        <v>0</v>
      </c>
      <c r="BH163" s="212">
        <f>IF(N163="sníž. přenesená",J163,0)</f>
        <v>0</v>
      </c>
      <c r="BI163" s="212">
        <f>IF(N163="nulová",J163,0)</f>
        <v>0</v>
      </c>
      <c r="BJ163" s="17" t="s">
        <v>139</v>
      </c>
      <c r="BK163" s="212">
        <f>ROUND(I163*H163,2)</f>
        <v>0</v>
      </c>
      <c r="BL163" s="17" t="s">
        <v>213</v>
      </c>
      <c r="BM163" s="211" t="s">
        <v>288</v>
      </c>
    </row>
    <row r="164" s="2" customFormat="1">
      <c r="A164" s="38"/>
      <c r="B164" s="39"/>
      <c r="C164" s="40"/>
      <c r="D164" s="213" t="s">
        <v>141</v>
      </c>
      <c r="E164" s="40"/>
      <c r="F164" s="214" t="s">
        <v>289</v>
      </c>
      <c r="G164" s="40"/>
      <c r="H164" s="40"/>
      <c r="I164" s="215"/>
      <c r="J164" s="40"/>
      <c r="K164" s="40"/>
      <c r="L164" s="44"/>
      <c r="M164" s="216"/>
      <c r="N164" s="217"/>
      <c r="O164" s="85"/>
      <c r="P164" s="85"/>
      <c r="Q164" s="85"/>
      <c r="R164" s="85"/>
      <c r="S164" s="85"/>
      <c r="T164" s="86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141</v>
      </c>
      <c r="AU164" s="17" t="s">
        <v>138</v>
      </c>
    </row>
    <row r="165" s="2" customFormat="1" ht="16.5" customHeight="1">
      <c r="A165" s="38"/>
      <c r="B165" s="39"/>
      <c r="C165" s="199" t="s">
        <v>290</v>
      </c>
      <c r="D165" s="199" t="s">
        <v>133</v>
      </c>
      <c r="E165" s="200" t="s">
        <v>291</v>
      </c>
      <c r="F165" s="201" t="s">
        <v>292</v>
      </c>
      <c r="G165" s="202" t="s">
        <v>219</v>
      </c>
      <c r="H165" s="203">
        <v>1</v>
      </c>
      <c r="I165" s="204"/>
      <c r="J165" s="205">
        <f>ROUND(I165*H165,2)</f>
        <v>0</v>
      </c>
      <c r="K165" s="206"/>
      <c r="L165" s="44"/>
      <c r="M165" s="207" t="s">
        <v>19</v>
      </c>
      <c r="N165" s="208" t="s">
        <v>49</v>
      </c>
      <c r="O165" s="85"/>
      <c r="P165" s="209">
        <f>O165*H165</f>
        <v>0</v>
      </c>
      <c r="Q165" s="209">
        <v>0</v>
      </c>
      <c r="R165" s="209">
        <f>Q165*H165</f>
        <v>0</v>
      </c>
      <c r="S165" s="209">
        <v>0.032899999999999999</v>
      </c>
      <c r="T165" s="210">
        <f>S165*H165</f>
        <v>0.032899999999999999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11" t="s">
        <v>213</v>
      </c>
      <c r="AT165" s="211" t="s">
        <v>133</v>
      </c>
      <c r="AU165" s="211" t="s">
        <v>138</v>
      </c>
      <c r="AY165" s="17" t="s">
        <v>129</v>
      </c>
      <c r="BE165" s="212">
        <f>IF(N165="základní",J165,0)</f>
        <v>0</v>
      </c>
      <c r="BF165" s="212">
        <f>IF(N165="snížená",J165,0)</f>
        <v>0</v>
      </c>
      <c r="BG165" s="212">
        <f>IF(N165="zákl. přenesená",J165,0)</f>
        <v>0</v>
      </c>
      <c r="BH165" s="212">
        <f>IF(N165="sníž. přenesená",J165,0)</f>
        <v>0</v>
      </c>
      <c r="BI165" s="212">
        <f>IF(N165="nulová",J165,0)</f>
        <v>0</v>
      </c>
      <c r="BJ165" s="17" t="s">
        <v>139</v>
      </c>
      <c r="BK165" s="212">
        <f>ROUND(I165*H165,2)</f>
        <v>0</v>
      </c>
      <c r="BL165" s="17" t="s">
        <v>213</v>
      </c>
      <c r="BM165" s="211" t="s">
        <v>293</v>
      </c>
    </row>
    <row r="166" s="2" customFormat="1">
      <c r="A166" s="38"/>
      <c r="B166" s="39"/>
      <c r="C166" s="40"/>
      <c r="D166" s="213" t="s">
        <v>141</v>
      </c>
      <c r="E166" s="40"/>
      <c r="F166" s="214" t="s">
        <v>292</v>
      </c>
      <c r="G166" s="40"/>
      <c r="H166" s="40"/>
      <c r="I166" s="215"/>
      <c r="J166" s="40"/>
      <c r="K166" s="40"/>
      <c r="L166" s="44"/>
      <c r="M166" s="216"/>
      <c r="N166" s="217"/>
      <c r="O166" s="85"/>
      <c r="P166" s="85"/>
      <c r="Q166" s="85"/>
      <c r="R166" s="85"/>
      <c r="S166" s="85"/>
      <c r="T166" s="86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141</v>
      </c>
      <c r="AU166" s="17" t="s">
        <v>138</v>
      </c>
    </row>
    <row r="167" s="2" customFormat="1" ht="16.5" customHeight="1">
      <c r="A167" s="38"/>
      <c r="B167" s="39"/>
      <c r="C167" s="199" t="s">
        <v>294</v>
      </c>
      <c r="D167" s="199" t="s">
        <v>133</v>
      </c>
      <c r="E167" s="200" t="s">
        <v>295</v>
      </c>
      <c r="F167" s="201" t="s">
        <v>296</v>
      </c>
      <c r="G167" s="202" t="s">
        <v>80</v>
      </c>
      <c r="H167" s="203">
        <v>1</v>
      </c>
      <c r="I167" s="204"/>
      <c r="J167" s="205">
        <f>ROUND(I167*H167,2)</f>
        <v>0</v>
      </c>
      <c r="K167" s="206"/>
      <c r="L167" s="44"/>
      <c r="M167" s="207" t="s">
        <v>19</v>
      </c>
      <c r="N167" s="208" t="s">
        <v>49</v>
      </c>
      <c r="O167" s="85"/>
      <c r="P167" s="209">
        <f>O167*H167</f>
        <v>0</v>
      </c>
      <c r="Q167" s="209">
        <v>0.019570000000000001</v>
      </c>
      <c r="R167" s="209">
        <f>Q167*H167</f>
        <v>0.019570000000000001</v>
      </c>
      <c r="S167" s="209">
        <v>0</v>
      </c>
      <c r="T167" s="210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11" t="s">
        <v>213</v>
      </c>
      <c r="AT167" s="211" t="s">
        <v>133</v>
      </c>
      <c r="AU167" s="211" t="s">
        <v>138</v>
      </c>
      <c r="AY167" s="17" t="s">
        <v>129</v>
      </c>
      <c r="BE167" s="212">
        <f>IF(N167="základní",J167,0)</f>
        <v>0</v>
      </c>
      <c r="BF167" s="212">
        <f>IF(N167="snížená",J167,0)</f>
        <v>0</v>
      </c>
      <c r="BG167" s="212">
        <f>IF(N167="zákl. přenesená",J167,0)</f>
        <v>0</v>
      </c>
      <c r="BH167" s="212">
        <f>IF(N167="sníž. přenesená",J167,0)</f>
        <v>0</v>
      </c>
      <c r="BI167" s="212">
        <f>IF(N167="nulová",J167,0)</f>
        <v>0</v>
      </c>
      <c r="BJ167" s="17" t="s">
        <v>139</v>
      </c>
      <c r="BK167" s="212">
        <f>ROUND(I167*H167,2)</f>
        <v>0</v>
      </c>
      <c r="BL167" s="17" t="s">
        <v>213</v>
      </c>
      <c r="BM167" s="211" t="s">
        <v>297</v>
      </c>
    </row>
    <row r="168" s="2" customFormat="1">
      <c r="A168" s="38"/>
      <c r="B168" s="39"/>
      <c r="C168" s="40"/>
      <c r="D168" s="213" t="s">
        <v>141</v>
      </c>
      <c r="E168" s="40"/>
      <c r="F168" s="214" t="s">
        <v>298</v>
      </c>
      <c r="G168" s="40"/>
      <c r="H168" s="40"/>
      <c r="I168" s="215"/>
      <c r="J168" s="40"/>
      <c r="K168" s="40"/>
      <c r="L168" s="44"/>
      <c r="M168" s="216"/>
      <c r="N168" s="217"/>
      <c r="O168" s="85"/>
      <c r="P168" s="85"/>
      <c r="Q168" s="85"/>
      <c r="R168" s="85"/>
      <c r="S168" s="85"/>
      <c r="T168" s="86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141</v>
      </c>
      <c r="AU168" s="17" t="s">
        <v>138</v>
      </c>
    </row>
    <row r="169" s="2" customFormat="1" ht="16.5" customHeight="1">
      <c r="A169" s="38"/>
      <c r="B169" s="39"/>
      <c r="C169" s="199" t="s">
        <v>299</v>
      </c>
      <c r="D169" s="199" t="s">
        <v>133</v>
      </c>
      <c r="E169" s="200" t="s">
        <v>300</v>
      </c>
      <c r="F169" s="201" t="s">
        <v>301</v>
      </c>
      <c r="G169" s="202" t="s">
        <v>80</v>
      </c>
      <c r="H169" s="203">
        <v>1</v>
      </c>
      <c r="I169" s="204"/>
      <c r="J169" s="205">
        <f>ROUND(I169*H169,2)</f>
        <v>0</v>
      </c>
      <c r="K169" s="206"/>
      <c r="L169" s="44"/>
      <c r="M169" s="207" t="s">
        <v>19</v>
      </c>
      <c r="N169" s="208" t="s">
        <v>49</v>
      </c>
      <c r="O169" s="85"/>
      <c r="P169" s="209">
        <f>O169*H169</f>
        <v>0</v>
      </c>
      <c r="Q169" s="209">
        <v>0.00157</v>
      </c>
      <c r="R169" s="209">
        <f>Q169*H169</f>
        <v>0.00157</v>
      </c>
      <c r="S169" s="209">
        <v>0</v>
      </c>
      <c r="T169" s="210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11" t="s">
        <v>213</v>
      </c>
      <c r="AT169" s="211" t="s">
        <v>133</v>
      </c>
      <c r="AU169" s="211" t="s">
        <v>138</v>
      </c>
      <c r="AY169" s="17" t="s">
        <v>129</v>
      </c>
      <c r="BE169" s="212">
        <f>IF(N169="základní",J169,0)</f>
        <v>0</v>
      </c>
      <c r="BF169" s="212">
        <f>IF(N169="snížená",J169,0)</f>
        <v>0</v>
      </c>
      <c r="BG169" s="212">
        <f>IF(N169="zákl. přenesená",J169,0)</f>
        <v>0</v>
      </c>
      <c r="BH169" s="212">
        <f>IF(N169="sníž. přenesená",J169,0)</f>
        <v>0</v>
      </c>
      <c r="BI169" s="212">
        <f>IF(N169="nulová",J169,0)</f>
        <v>0</v>
      </c>
      <c r="BJ169" s="17" t="s">
        <v>139</v>
      </c>
      <c r="BK169" s="212">
        <f>ROUND(I169*H169,2)</f>
        <v>0</v>
      </c>
      <c r="BL169" s="17" t="s">
        <v>213</v>
      </c>
      <c r="BM169" s="211" t="s">
        <v>302</v>
      </c>
    </row>
    <row r="170" s="2" customFormat="1">
      <c r="A170" s="38"/>
      <c r="B170" s="39"/>
      <c r="C170" s="40"/>
      <c r="D170" s="213" t="s">
        <v>141</v>
      </c>
      <c r="E170" s="40"/>
      <c r="F170" s="214" t="s">
        <v>303</v>
      </c>
      <c r="G170" s="40"/>
      <c r="H170" s="40"/>
      <c r="I170" s="215"/>
      <c r="J170" s="40"/>
      <c r="K170" s="40"/>
      <c r="L170" s="44"/>
      <c r="M170" s="216"/>
      <c r="N170" s="217"/>
      <c r="O170" s="85"/>
      <c r="P170" s="85"/>
      <c r="Q170" s="85"/>
      <c r="R170" s="85"/>
      <c r="S170" s="85"/>
      <c r="T170" s="86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141</v>
      </c>
      <c r="AU170" s="17" t="s">
        <v>138</v>
      </c>
    </row>
    <row r="171" s="2" customFormat="1" ht="16.5" customHeight="1">
      <c r="A171" s="38"/>
      <c r="B171" s="39"/>
      <c r="C171" s="199" t="s">
        <v>304</v>
      </c>
      <c r="D171" s="199" t="s">
        <v>133</v>
      </c>
      <c r="E171" s="200" t="s">
        <v>305</v>
      </c>
      <c r="F171" s="201" t="s">
        <v>306</v>
      </c>
      <c r="G171" s="202" t="s">
        <v>80</v>
      </c>
      <c r="H171" s="203">
        <v>1</v>
      </c>
      <c r="I171" s="204"/>
      <c r="J171" s="205">
        <f>ROUND(I171*H171,2)</f>
        <v>0</v>
      </c>
      <c r="K171" s="206"/>
      <c r="L171" s="44"/>
      <c r="M171" s="207" t="s">
        <v>19</v>
      </c>
      <c r="N171" s="208" t="s">
        <v>49</v>
      </c>
      <c r="O171" s="85"/>
      <c r="P171" s="209">
        <f>O171*H171</f>
        <v>0</v>
      </c>
      <c r="Q171" s="209">
        <v>0.0024199999999999998</v>
      </c>
      <c r="R171" s="209">
        <f>Q171*H171</f>
        <v>0.0024199999999999998</v>
      </c>
      <c r="S171" s="209">
        <v>0</v>
      </c>
      <c r="T171" s="210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11" t="s">
        <v>213</v>
      </c>
      <c r="AT171" s="211" t="s">
        <v>133</v>
      </c>
      <c r="AU171" s="211" t="s">
        <v>138</v>
      </c>
      <c r="AY171" s="17" t="s">
        <v>129</v>
      </c>
      <c r="BE171" s="212">
        <f>IF(N171="základní",J171,0)</f>
        <v>0</v>
      </c>
      <c r="BF171" s="212">
        <f>IF(N171="snížená",J171,0)</f>
        <v>0</v>
      </c>
      <c r="BG171" s="212">
        <f>IF(N171="zákl. přenesená",J171,0)</f>
        <v>0</v>
      </c>
      <c r="BH171" s="212">
        <f>IF(N171="sníž. přenesená",J171,0)</f>
        <v>0</v>
      </c>
      <c r="BI171" s="212">
        <f>IF(N171="nulová",J171,0)</f>
        <v>0</v>
      </c>
      <c r="BJ171" s="17" t="s">
        <v>139</v>
      </c>
      <c r="BK171" s="212">
        <f>ROUND(I171*H171,2)</f>
        <v>0</v>
      </c>
      <c r="BL171" s="17" t="s">
        <v>213</v>
      </c>
      <c r="BM171" s="211" t="s">
        <v>307</v>
      </c>
    </row>
    <row r="172" s="2" customFormat="1">
      <c r="A172" s="38"/>
      <c r="B172" s="39"/>
      <c r="C172" s="40"/>
      <c r="D172" s="213" t="s">
        <v>141</v>
      </c>
      <c r="E172" s="40"/>
      <c r="F172" s="214" t="s">
        <v>306</v>
      </c>
      <c r="G172" s="40"/>
      <c r="H172" s="40"/>
      <c r="I172" s="215"/>
      <c r="J172" s="40"/>
      <c r="K172" s="40"/>
      <c r="L172" s="44"/>
      <c r="M172" s="216"/>
      <c r="N172" s="217"/>
      <c r="O172" s="85"/>
      <c r="P172" s="85"/>
      <c r="Q172" s="85"/>
      <c r="R172" s="85"/>
      <c r="S172" s="85"/>
      <c r="T172" s="86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141</v>
      </c>
      <c r="AU172" s="17" t="s">
        <v>138</v>
      </c>
    </row>
    <row r="173" s="2" customFormat="1" ht="16.5" customHeight="1">
      <c r="A173" s="38"/>
      <c r="B173" s="39"/>
      <c r="C173" s="199" t="s">
        <v>161</v>
      </c>
      <c r="D173" s="199" t="s">
        <v>133</v>
      </c>
      <c r="E173" s="200" t="s">
        <v>308</v>
      </c>
      <c r="F173" s="201" t="s">
        <v>309</v>
      </c>
      <c r="G173" s="202" t="s">
        <v>219</v>
      </c>
      <c r="H173" s="203">
        <v>1</v>
      </c>
      <c r="I173" s="204"/>
      <c r="J173" s="205">
        <f>ROUND(I173*H173,2)</f>
        <v>0</v>
      </c>
      <c r="K173" s="206"/>
      <c r="L173" s="44"/>
      <c r="M173" s="207" t="s">
        <v>19</v>
      </c>
      <c r="N173" s="208" t="s">
        <v>49</v>
      </c>
      <c r="O173" s="85"/>
      <c r="P173" s="209">
        <f>O173*H173</f>
        <v>0</v>
      </c>
      <c r="Q173" s="209">
        <v>0</v>
      </c>
      <c r="R173" s="209">
        <f>Q173*H173</f>
        <v>0</v>
      </c>
      <c r="S173" s="209">
        <v>0.0091999999999999998</v>
      </c>
      <c r="T173" s="210">
        <f>S173*H173</f>
        <v>0.0091999999999999998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11" t="s">
        <v>213</v>
      </c>
      <c r="AT173" s="211" t="s">
        <v>133</v>
      </c>
      <c r="AU173" s="211" t="s">
        <v>138</v>
      </c>
      <c r="AY173" s="17" t="s">
        <v>129</v>
      </c>
      <c r="BE173" s="212">
        <f>IF(N173="základní",J173,0)</f>
        <v>0</v>
      </c>
      <c r="BF173" s="212">
        <f>IF(N173="snížená",J173,0)</f>
        <v>0</v>
      </c>
      <c r="BG173" s="212">
        <f>IF(N173="zákl. přenesená",J173,0)</f>
        <v>0</v>
      </c>
      <c r="BH173" s="212">
        <f>IF(N173="sníž. přenesená",J173,0)</f>
        <v>0</v>
      </c>
      <c r="BI173" s="212">
        <f>IF(N173="nulová",J173,0)</f>
        <v>0</v>
      </c>
      <c r="BJ173" s="17" t="s">
        <v>139</v>
      </c>
      <c r="BK173" s="212">
        <f>ROUND(I173*H173,2)</f>
        <v>0</v>
      </c>
      <c r="BL173" s="17" t="s">
        <v>213</v>
      </c>
      <c r="BM173" s="211" t="s">
        <v>310</v>
      </c>
    </row>
    <row r="174" s="2" customFormat="1">
      <c r="A174" s="38"/>
      <c r="B174" s="39"/>
      <c r="C174" s="40"/>
      <c r="D174" s="213" t="s">
        <v>141</v>
      </c>
      <c r="E174" s="40"/>
      <c r="F174" s="214" t="s">
        <v>311</v>
      </c>
      <c r="G174" s="40"/>
      <c r="H174" s="40"/>
      <c r="I174" s="215"/>
      <c r="J174" s="40"/>
      <c r="K174" s="40"/>
      <c r="L174" s="44"/>
      <c r="M174" s="216"/>
      <c r="N174" s="217"/>
      <c r="O174" s="85"/>
      <c r="P174" s="85"/>
      <c r="Q174" s="85"/>
      <c r="R174" s="85"/>
      <c r="S174" s="85"/>
      <c r="T174" s="86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141</v>
      </c>
      <c r="AU174" s="17" t="s">
        <v>138</v>
      </c>
    </row>
    <row r="175" s="2" customFormat="1" ht="21.75" customHeight="1">
      <c r="A175" s="38"/>
      <c r="B175" s="39"/>
      <c r="C175" s="199" t="s">
        <v>312</v>
      </c>
      <c r="D175" s="199" t="s">
        <v>133</v>
      </c>
      <c r="E175" s="200" t="s">
        <v>313</v>
      </c>
      <c r="F175" s="201" t="s">
        <v>314</v>
      </c>
      <c r="G175" s="202" t="s">
        <v>80</v>
      </c>
      <c r="H175" s="203">
        <v>1</v>
      </c>
      <c r="I175" s="204"/>
      <c r="J175" s="205">
        <f>ROUND(I175*H175,2)</f>
        <v>0</v>
      </c>
      <c r="K175" s="206"/>
      <c r="L175" s="44"/>
      <c r="M175" s="207" t="s">
        <v>19</v>
      </c>
      <c r="N175" s="208" t="s">
        <v>49</v>
      </c>
      <c r="O175" s="85"/>
      <c r="P175" s="209">
        <f>O175*H175</f>
        <v>0</v>
      </c>
      <c r="Q175" s="209">
        <v>0.0049300000000000004</v>
      </c>
      <c r="R175" s="209">
        <f>Q175*H175</f>
        <v>0.0049300000000000004</v>
      </c>
      <c r="S175" s="209">
        <v>0</v>
      </c>
      <c r="T175" s="210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11" t="s">
        <v>213</v>
      </c>
      <c r="AT175" s="211" t="s">
        <v>133</v>
      </c>
      <c r="AU175" s="211" t="s">
        <v>138</v>
      </c>
      <c r="AY175" s="17" t="s">
        <v>129</v>
      </c>
      <c r="BE175" s="212">
        <f>IF(N175="základní",J175,0)</f>
        <v>0</v>
      </c>
      <c r="BF175" s="212">
        <f>IF(N175="snížená",J175,0)</f>
        <v>0</v>
      </c>
      <c r="BG175" s="212">
        <f>IF(N175="zákl. přenesená",J175,0)</f>
        <v>0</v>
      </c>
      <c r="BH175" s="212">
        <f>IF(N175="sníž. přenesená",J175,0)</f>
        <v>0</v>
      </c>
      <c r="BI175" s="212">
        <f>IF(N175="nulová",J175,0)</f>
        <v>0</v>
      </c>
      <c r="BJ175" s="17" t="s">
        <v>139</v>
      </c>
      <c r="BK175" s="212">
        <f>ROUND(I175*H175,2)</f>
        <v>0</v>
      </c>
      <c r="BL175" s="17" t="s">
        <v>213</v>
      </c>
      <c r="BM175" s="211" t="s">
        <v>315</v>
      </c>
    </row>
    <row r="176" s="2" customFormat="1">
      <c r="A176" s="38"/>
      <c r="B176" s="39"/>
      <c r="C176" s="40"/>
      <c r="D176" s="213" t="s">
        <v>141</v>
      </c>
      <c r="E176" s="40"/>
      <c r="F176" s="214" t="s">
        <v>316</v>
      </c>
      <c r="G176" s="40"/>
      <c r="H176" s="40"/>
      <c r="I176" s="215"/>
      <c r="J176" s="40"/>
      <c r="K176" s="40"/>
      <c r="L176" s="44"/>
      <c r="M176" s="216"/>
      <c r="N176" s="217"/>
      <c r="O176" s="85"/>
      <c r="P176" s="85"/>
      <c r="Q176" s="85"/>
      <c r="R176" s="85"/>
      <c r="S176" s="85"/>
      <c r="T176" s="86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141</v>
      </c>
      <c r="AU176" s="17" t="s">
        <v>138</v>
      </c>
    </row>
    <row r="177" s="2" customFormat="1" ht="16.5" customHeight="1">
      <c r="A177" s="38"/>
      <c r="B177" s="39"/>
      <c r="C177" s="199" t="s">
        <v>317</v>
      </c>
      <c r="D177" s="199" t="s">
        <v>133</v>
      </c>
      <c r="E177" s="200" t="s">
        <v>318</v>
      </c>
      <c r="F177" s="201" t="s">
        <v>319</v>
      </c>
      <c r="G177" s="202" t="s">
        <v>219</v>
      </c>
      <c r="H177" s="203">
        <v>1</v>
      </c>
      <c r="I177" s="204"/>
      <c r="J177" s="205">
        <f>ROUND(I177*H177,2)</f>
        <v>0</v>
      </c>
      <c r="K177" s="206"/>
      <c r="L177" s="44"/>
      <c r="M177" s="207" t="s">
        <v>19</v>
      </c>
      <c r="N177" s="208" t="s">
        <v>49</v>
      </c>
      <c r="O177" s="85"/>
      <c r="P177" s="209">
        <f>O177*H177</f>
        <v>0</v>
      </c>
      <c r="Q177" s="209">
        <v>0</v>
      </c>
      <c r="R177" s="209">
        <f>Q177*H177</f>
        <v>0</v>
      </c>
      <c r="S177" s="209">
        <v>0.067000000000000004</v>
      </c>
      <c r="T177" s="210">
        <f>S177*H177</f>
        <v>0.067000000000000004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11" t="s">
        <v>213</v>
      </c>
      <c r="AT177" s="211" t="s">
        <v>133</v>
      </c>
      <c r="AU177" s="211" t="s">
        <v>138</v>
      </c>
      <c r="AY177" s="17" t="s">
        <v>129</v>
      </c>
      <c r="BE177" s="212">
        <f>IF(N177="základní",J177,0)</f>
        <v>0</v>
      </c>
      <c r="BF177" s="212">
        <f>IF(N177="snížená",J177,0)</f>
        <v>0</v>
      </c>
      <c r="BG177" s="212">
        <f>IF(N177="zákl. přenesená",J177,0)</f>
        <v>0</v>
      </c>
      <c r="BH177" s="212">
        <f>IF(N177="sníž. přenesená",J177,0)</f>
        <v>0</v>
      </c>
      <c r="BI177" s="212">
        <f>IF(N177="nulová",J177,0)</f>
        <v>0</v>
      </c>
      <c r="BJ177" s="17" t="s">
        <v>139</v>
      </c>
      <c r="BK177" s="212">
        <f>ROUND(I177*H177,2)</f>
        <v>0</v>
      </c>
      <c r="BL177" s="17" t="s">
        <v>213</v>
      </c>
      <c r="BM177" s="211" t="s">
        <v>320</v>
      </c>
    </row>
    <row r="178" s="2" customFormat="1">
      <c r="A178" s="38"/>
      <c r="B178" s="39"/>
      <c r="C178" s="40"/>
      <c r="D178" s="213" t="s">
        <v>141</v>
      </c>
      <c r="E178" s="40"/>
      <c r="F178" s="214" t="s">
        <v>321</v>
      </c>
      <c r="G178" s="40"/>
      <c r="H178" s="40"/>
      <c r="I178" s="215"/>
      <c r="J178" s="40"/>
      <c r="K178" s="40"/>
      <c r="L178" s="44"/>
      <c r="M178" s="216"/>
      <c r="N178" s="217"/>
      <c r="O178" s="85"/>
      <c r="P178" s="85"/>
      <c r="Q178" s="85"/>
      <c r="R178" s="85"/>
      <c r="S178" s="85"/>
      <c r="T178" s="86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141</v>
      </c>
      <c r="AU178" s="17" t="s">
        <v>138</v>
      </c>
    </row>
    <row r="179" s="2" customFormat="1" ht="16.5" customHeight="1">
      <c r="A179" s="38"/>
      <c r="B179" s="39"/>
      <c r="C179" s="199" t="s">
        <v>322</v>
      </c>
      <c r="D179" s="199" t="s">
        <v>133</v>
      </c>
      <c r="E179" s="200" t="s">
        <v>323</v>
      </c>
      <c r="F179" s="201" t="s">
        <v>324</v>
      </c>
      <c r="G179" s="202" t="s">
        <v>226</v>
      </c>
      <c r="H179" s="203">
        <v>1</v>
      </c>
      <c r="I179" s="204"/>
      <c r="J179" s="205">
        <f>ROUND(I179*H179,2)</f>
        <v>0</v>
      </c>
      <c r="K179" s="206"/>
      <c r="L179" s="44"/>
      <c r="M179" s="207" t="s">
        <v>19</v>
      </c>
      <c r="N179" s="208" t="s">
        <v>49</v>
      </c>
      <c r="O179" s="85"/>
      <c r="P179" s="209">
        <f>O179*H179</f>
        <v>0</v>
      </c>
      <c r="Q179" s="209">
        <v>8.0000000000000007E-05</v>
      </c>
      <c r="R179" s="209">
        <f>Q179*H179</f>
        <v>8.0000000000000007E-05</v>
      </c>
      <c r="S179" s="209">
        <v>0</v>
      </c>
      <c r="T179" s="210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11" t="s">
        <v>213</v>
      </c>
      <c r="AT179" s="211" t="s">
        <v>133</v>
      </c>
      <c r="AU179" s="211" t="s">
        <v>138</v>
      </c>
      <c r="AY179" s="17" t="s">
        <v>129</v>
      </c>
      <c r="BE179" s="212">
        <f>IF(N179="základní",J179,0)</f>
        <v>0</v>
      </c>
      <c r="BF179" s="212">
        <f>IF(N179="snížená",J179,0)</f>
        <v>0</v>
      </c>
      <c r="BG179" s="212">
        <f>IF(N179="zákl. přenesená",J179,0)</f>
        <v>0</v>
      </c>
      <c r="BH179" s="212">
        <f>IF(N179="sníž. přenesená",J179,0)</f>
        <v>0</v>
      </c>
      <c r="BI179" s="212">
        <f>IF(N179="nulová",J179,0)</f>
        <v>0</v>
      </c>
      <c r="BJ179" s="17" t="s">
        <v>139</v>
      </c>
      <c r="BK179" s="212">
        <f>ROUND(I179*H179,2)</f>
        <v>0</v>
      </c>
      <c r="BL179" s="17" t="s">
        <v>213</v>
      </c>
      <c r="BM179" s="211" t="s">
        <v>325</v>
      </c>
    </row>
    <row r="180" s="2" customFormat="1">
      <c r="A180" s="38"/>
      <c r="B180" s="39"/>
      <c r="C180" s="40"/>
      <c r="D180" s="213" t="s">
        <v>141</v>
      </c>
      <c r="E180" s="40"/>
      <c r="F180" s="214" t="s">
        <v>326</v>
      </c>
      <c r="G180" s="40"/>
      <c r="H180" s="40"/>
      <c r="I180" s="215"/>
      <c r="J180" s="40"/>
      <c r="K180" s="40"/>
      <c r="L180" s="44"/>
      <c r="M180" s="216"/>
      <c r="N180" s="217"/>
      <c r="O180" s="85"/>
      <c r="P180" s="85"/>
      <c r="Q180" s="85"/>
      <c r="R180" s="85"/>
      <c r="S180" s="85"/>
      <c r="T180" s="86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141</v>
      </c>
      <c r="AU180" s="17" t="s">
        <v>138</v>
      </c>
    </row>
    <row r="181" s="2" customFormat="1" ht="16.5" customHeight="1">
      <c r="A181" s="38"/>
      <c r="B181" s="39"/>
      <c r="C181" s="199" t="s">
        <v>327</v>
      </c>
      <c r="D181" s="199" t="s">
        <v>133</v>
      </c>
      <c r="E181" s="200" t="s">
        <v>328</v>
      </c>
      <c r="F181" s="201" t="s">
        <v>329</v>
      </c>
      <c r="G181" s="202" t="s">
        <v>226</v>
      </c>
      <c r="H181" s="203">
        <v>2</v>
      </c>
      <c r="I181" s="204"/>
      <c r="J181" s="205">
        <f>ROUND(I181*H181,2)</f>
        <v>0</v>
      </c>
      <c r="K181" s="206"/>
      <c r="L181" s="44"/>
      <c r="M181" s="207" t="s">
        <v>19</v>
      </c>
      <c r="N181" s="208" t="s">
        <v>49</v>
      </c>
      <c r="O181" s="85"/>
      <c r="P181" s="209">
        <f>O181*H181</f>
        <v>0</v>
      </c>
      <c r="Q181" s="209">
        <v>0</v>
      </c>
      <c r="R181" s="209">
        <f>Q181*H181</f>
        <v>0</v>
      </c>
      <c r="S181" s="209">
        <v>0.00048999999999999998</v>
      </c>
      <c r="T181" s="210">
        <f>S181*H181</f>
        <v>0.00097999999999999997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11" t="s">
        <v>213</v>
      </c>
      <c r="AT181" s="211" t="s">
        <v>133</v>
      </c>
      <c r="AU181" s="211" t="s">
        <v>138</v>
      </c>
      <c r="AY181" s="17" t="s">
        <v>129</v>
      </c>
      <c r="BE181" s="212">
        <f>IF(N181="základní",J181,0)</f>
        <v>0</v>
      </c>
      <c r="BF181" s="212">
        <f>IF(N181="snížená",J181,0)</f>
        <v>0</v>
      </c>
      <c r="BG181" s="212">
        <f>IF(N181="zákl. přenesená",J181,0)</f>
        <v>0</v>
      </c>
      <c r="BH181" s="212">
        <f>IF(N181="sníž. přenesená",J181,0)</f>
        <v>0</v>
      </c>
      <c r="BI181" s="212">
        <f>IF(N181="nulová",J181,0)</f>
        <v>0</v>
      </c>
      <c r="BJ181" s="17" t="s">
        <v>139</v>
      </c>
      <c r="BK181" s="212">
        <f>ROUND(I181*H181,2)</f>
        <v>0</v>
      </c>
      <c r="BL181" s="17" t="s">
        <v>213</v>
      </c>
      <c r="BM181" s="211" t="s">
        <v>330</v>
      </c>
    </row>
    <row r="182" s="2" customFormat="1">
      <c r="A182" s="38"/>
      <c r="B182" s="39"/>
      <c r="C182" s="40"/>
      <c r="D182" s="213" t="s">
        <v>141</v>
      </c>
      <c r="E182" s="40"/>
      <c r="F182" s="214" t="s">
        <v>331</v>
      </c>
      <c r="G182" s="40"/>
      <c r="H182" s="40"/>
      <c r="I182" s="215"/>
      <c r="J182" s="40"/>
      <c r="K182" s="40"/>
      <c r="L182" s="44"/>
      <c r="M182" s="216"/>
      <c r="N182" s="217"/>
      <c r="O182" s="85"/>
      <c r="P182" s="85"/>
      <c r="Q182" s="85"/>
      <c r="R182" s="85"/>
      <c r="S182" s="85"/>
      <c r="T182" s="86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141</v>
      </c>
      <c r="AU182" s="17" t="s">
        <v>138</v>
      </c>
    </row>
    <row r="183" s="2" customFormat="1" ht="16.5" customHeight="1">
      <c r="A183" s="38"/>
      <c r="B183" s="39"/>
      <c r="C183" s="199" t="s">
        <v>332</v>
      </c>
      <c r="D183" s="199" t="s">
        <v>133</v>
      </c>
      <c r="E183" s="200" t="s">
        <v>333</v>
      </c>
      <c r="F183" s="201" t="s">
        <v>334</v>
      </c>
      <c r="G183" s="202" t="s">
        <v>219</v>
      </c>
      <c r="H183" s="203">
        <v>1</v>
      </c>
      <c r="I183" s="204"/>
      <c r="J183" s="205">
        <f>ROUND(I183*H183,2)</f>
        <v>0</v>
      </c>
      <c r="K183" s="206"/>
      <c r="L183" s="44"/>
      <c r="M183" s="207" t="s">
        <v>19</v>
      </c>
      <c r="N183" s="208" t="s">
        <v>49</v>
      </c>
      <c r="O183" s="85"/>
      <c r="P183" s="209">
        <f>O183*H183</f>
        <v>0</v>
      </c>
      <c r="Q183" s="209">
        <v>0</v>
      </c>
      <c r="R183" s="209">
        <f>Q183*H183</f>
        <v>0</v>
      </c>
      <c r="S183" s="209">
        <v>0.00156</v>
      </c>
      <c r="T183" s="210">
        <f>S183*H183</f>
        <v>0.00156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11" t="s">
        <v>213</v>
      </c>
      <c r="AT183" s="211" t="s">
        <v>133</v>
      </c>
      <c r="AU183" s="211" t="s">
        <v>138</v>
      </c>
      <c r="AY183" s="17" t="s">
        <v>129</v>
      </c>
      <c r="BE183" s="212">
        <f>IF(N183="základní",J183,0)</f>
        <v>0</v>
      </c>
      <c r="BF183" s="212">
        <f>IF(N183="snížená",J183,0)</f>
        <v>0</v>
      </c>
      <c r="BG183" s="212">
        <f>IF(N183="zákl. přenesená",J183,0)</f>
        <v>0</v>
      </c>
      <c r="BH183" s="212">
        <f>IF(N183="sníž. přenesená",J183,0)</f>
        <v>0</v>
      </c>
      <c r="BI183" s="212">
        <f>IF(N183="nulová",J183,0)</f>
        <v>0</v>
      </c>
      <c r="BJ183" s="17" t="s">
        <v>139</v>
      </c>
      <c r="BK183" s="212">
        <f>ROUND(I183*H183,2)</f>
        <v>0</v>
      </c>
      <c r="BL183" s="17" t="s">
        <v>213</v>
      </c>
      <c r="BM183" s="211" t="s">
        <v>335</v>
      </c>
    </row>
    <row r="184" s="2" customFormat="1">
      <c r="A184" s="38"/>
      <c r="B184" s="39"/>
      <c r="C184" s="40"/>
      <c r="D184" s="213" t="s">
        <v>141</v>
      </c>
      <c r="E184" s="40"/>
      <c r="F184" s="214" t="s">
        <v>336</v>
      </c>
      <c r="G184" s="40"/>
      <c r="H184" s="40"/>
      <c r="I184" s="215"/>
      <c r="J184" s="40"/>
      <c r="K184" s="40"/>
      <c r="L184" s="44"/>
      <c r="M184" s="216"/>
      <c r="N184" s="217"/>
      <c r="O184" s="85"/>
      <c r="P184" s="85"/>
      <c r="Q184" s="85"/>
      <c r="R184" s="85"/>
      <c r="S184" s="85"/>
      <c r="T184" s="86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141</v>
      </c>
      <c r="AU184" s="17" t="s">
        <v>138</v>
      </c>
    </row>
    <row r="185" s="13" customFormat="1">
      <c r="A185" s="13"/>
      <c r="B185" s="218"/>
      <c r="C185" s="219"/>
      <c r="D185" s="213" t="s">
        <v>184</v>
      </c>
      <c r="E185" s="219"/>
      <c r="F185" s="221" t="s">
        <v>337</v>
      </c>
      <c r="G185" s="219"/>
      <c r="H185" s="222">
        <v>1</v>
      </c>
      <c r="I185" s="223"/>
      <c r="J185" s="219"/>
      <c r="K185" s="219"/>
      <c r="L185" s="224"/>
      <c r="M185" s="225"/>
      <c r="N185" s="226"/>
      <c r="O185" s="226"/>
      <c r="P185" s="226"/>
      <c r="Q185" s="226"/>
      <c r="R185" s="226"/>
      <c r="S185" s="226"/>
      <c r="T185" s="227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28" t="s">
        <v>184</v>
      </c>
      <c r="AU185" s="228" t="s">
        <v>138</v>
      </c>
      <c r="AV185" s="13" t="s">
        <v>138</v>
      </c>
      <c r="AW185" s="13" t="s">
        <v>4</v>
      </c>
      <c r="AX185" s="13" t="s">
        <v>80</v>
      </c>
      <c r="AY185" s="228" t="s">
        <v>129</v>
      </c>
    </row>
    <row r="186" s="2" customFormat="1" ht="16.5" customHeight="1">
      <c r="A186" s="38"/>
      <c r="B186" s="39"/>
      <c r="C186" s="199" t="s">
        <v>338</v>
      </c>
      <c r="D186" s="199" t="s">
        <v>133</v>
      </c>
      <c r="E186" s="200" t="s">
        <v>339</v>
      </c>
      <c r="F186" s="201" t="s">
        <v>340</v>
      </c>
      <c r="G186" s="202" t="s">
        <v>226</v>
      </c>
      <c r="H186" s="203">
        <v>1</v>
      </c>
      <c r="I186" s="204"/>
      <c r="J186" s="205">
        <f>ROUND(I186*H186,2)</f>
        <v>0</v>
      </c>
      <c r="K186" s="206"/>
      <c r="L186" s="44"/>
      <c r="M186" s="207" t="s">
        <v>19</v>
      </c>
      <c r="N186" s="208" t="s">
        <v>49</v>
      </c>
      <c r="O186" s="85"/>
      <c r="P186" s="209">
        <f>O186*H186</f>
        <v>0</v>
      </c>
      <c r="Q186" s="209">
        <v>0</v>
      </c>
      <c r="R186" s="209">
        <f>Q186*H186</f>
        <v>0</v>
      </c>
      <c r="S186" s="209">
        <v>0.0022499999999999998</v>
      </c>
      <c r="T186" s="210">
        <f>S186*H186</f>
        <v>0.0022499999999999998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11" t="s">
        <v>213</v>
      </c>
      <c r="AT186" s="211" t="s">
        <v>133</v>
      </c>
      <c r="AU186" s="211" t="s">
        <v>138</v>
      </c>
      <c r="AY186" s="17" t="s">
        <v>129</v>
      </c>
      <c r="BE186" s="212">
        <f>IF(N186="základní",J186,0)</f>
        <v>0</v>
      </c>
      <c r="BF186" s="212">
        <f>IF(N186="snížená",J186,0)</f>
        <v>0</v>
      </c>
      <c r="BG186" s="212">
        <f>IF(N186="zákl. přenesená",J186,0)</f>
        <v>0</v>
      </c>
      <c r="BH186" s="212">
        <f>IF(N186="sníž. přenesená",J186,0)</f>
        <v>0</v>
      </c>
      <c r="BI186" s="212">
        <f>IF(N186="nulová",J186,0)</f>
        <v>0</v>
      </c>
      <c r="BJ186" s="17" t="s">
        <v>139</v>
      </c>
      <c r="BK186" s="212">
        <f>ROUND(I186*H186,2)</f>
        <v>0</v>
      </c>
      <c r="BL186" s="17" t="s">
        <v>213</v>
      </c>
      <c r="BM186" s="211" t="s">
        <v>341</v>
      </c>
    </row>
    <row r="187" s="2" customFormat="1">
      <c r="A187" s="38"/>
      <c r="B187" s="39"/>
      <c r="C187" s="40"/>
      <c r="D187" s="213" t="s">
        <v>141</v>
      </c>
      <c r="E187" s="40"/>
      <c r="F187" s="214" t="s">
        <v>342</v>
      </c>
      <c r="G187" s="40"/>
      <c r="H187" s="40"/>
      <c r="I187" s="215"/>
      <c r="J187" s="40"/>
      <c r="K187" s="40"/>
      <c r="L187" s="44"/>
      <c r="M187" s="216"/>
      <c r="N187" s="217"/>
      <c r="O187" s="85"/>
      <c r="P187" s="85"/>
      <c r="Q187" s="85"/>
      <c r="R187" s="85"/>
      <c r="S187" s="85"/>
      <c r="T187" s="86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141</v>
      </c>
      <c r="AU187" s="17" t="s">
        <v>138</v>
      </c>
    </row>
    <row r="188" s="2" customFormat="1" ht="16.5" customHeight="1">
      <c r="A188" s="38"/>
      <c r="B188" s="39"/>
      <c r="C188" s="240" t="s">
        <v>343</v>
      </c>
      <c r="D188" s="240" t="s">
        <v>223</v>
      </c>
      <c r="E188" s="241" t="s">
        <v>344</v>
      </c>
      <c r="F188" s="242" t="s">
        <v>345</v>
      </c>
      <c r="G188" s="243" t="s">
        <v>226</v>
      </c>
      <c r="H188" s="244">
        <v>1</v>
      </c>
      <c r="I188" s="245"/>
      <c r="J188" s="246">
        <f>ROUND(I188*H188,2)</f>
        <v>0</v>
      </c>
      <c r="K188" s="247"/>
      <c r="L188" s="248"/>
      <c r="M188" s="249" t="s">
        <v>19</v>
      </c>
      <c r="N188" s="250" t="s">
        <v>49</v>
      </c>
      <c r="O188" s="85"/>
      <c r="P188" s="209">
        <f>O188*H188</f>
        <v>0</v>
      </c>
      <c r="Q188" s="209">
        <v>0.014999999999999999</v>
      </c>
      <c r="R188" s="209">
        <f>Q188*H188</f>
        <v>0.014999999999999999</v>
      </c>
      <c r="S188" s="209">
        <v>0</v>
      </c>
      <c r="T188" s="210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11" t="s">
        <v>227</v>
      </c>
      <c r="AT188" s="211" t="s">
        <v>223</v>
      </c>
      <c r="AU188" s="211" t="s">
        <v>138</v>
      </c>
      <c r="AY188" s="17" t="s">
        <v>129</v>
      </c>
      <c r="BE188" s="212">
        <f>IF(N188="základní",J188,0)</f>
        <v>0</v>
      </c>
      <c r="BF188" s="212">
        <f>IF(N188="snížená",J188,0)</f>
        <v>0</v>
      </c>
      <c r="BG188" s="212">
        <f>IF(N188="zákl. přenesená",J188,0)</f>
        <v>0</v>
      </c>
      <c r="BH188" s="212">
        <f>IF(N188="sníž. přenesená",J188,0)</f>
        <v>0</v>
      </c>
      <c r="BI188" s="212">
        <f>IF(N188="nulová",J188,0)</f>
        <v>0</v>
      </c>
      <c r="BJ188" s="17" t="s">
        <v>139</v>
      </c>
      <c r="BK188" s="212">
        <f>ROUND(I188*H188,2)</f>
        <v>0</v>
      </c>
      <c r="BL188" s="17" t="s">
        <v>213</v>
      </c>
      <c r="BM188" s="211" t="s">
        <v>346</v>
      </c>
    </row>
    <row r="189" s="2" customFormat="1">
      <c r="A189" s="38"/>
      <c r="B189" s="39"/>
      <c r="C189" s="40"/>
      <c r="D189" s="213" t="s">
        <v>141</v>
      </c>
      <c r="E189" s="40"/>
      <c r="F189" s="214" t="s">
        <v>347</v>
      </c>
      <c r="G189" s="40"/>
      <c r="H189" s="40"/>
      <c r="I189" s="215"/>
      <c r="J189" s="40"/>
      <c r="K189" s="40"/>
      <c r="L189" s="44"/>
      <c r="M189" s="216"/>
      <c r="N189" s="217"/>
      <c r="O189" s="85"/>
      <c r="P189" s="85"/>
      <c r="Q189" s="85"/>
      <c r="R189" s="85"/>
      <c r="S189" s="85"/>
      <c r="T189" s="86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141</v>
      </c>
      <c r="AU189" s="17" t="s">
        <v>138</v>
      </c>
    </row>
    <row r="190" s="2" customFormat="1" ht="16.5" customHeight="1">
      <c r="A190" s="38"/>
      <c r="B190" s="39"/>
      <c r="C190" s="240" t="s">
        <v>348</v>
      </c>
      <c r="D190" s="240" t="s">
        <v>223</v>
      </c>
      <c r="E190" s="241" t="s">
        <v>349</v>
      </c>
      <c r="F190" s="242" t="s">
        <v>350</v>
      </c>
      <c r="G190" s="243" t="s">
        <v>226</v>
      </c>
      <c r="H190" s="244">
        <v>2</v>
      </c>
      <c r="I190" s="245"/>
      <c r="J190" s="246">
        <f>ROUND(I190*H190,2)</f>
        <v>0</v>
      </c>
      <c r="K190" s="247"/>
      <c r="L190" s="248"/>
      <c r="M190" s="249" t="s">
        <v>19</v>
      </c>
      <c r="N190" s="250" t="s">
        <v>49</v>
      </c>
      <c r="O190" s="85"/>
      <c r="P190" s="209">
        <f>O190*H190</f>
        <v>0</v>
      </c>
      <c r="Q190" s="209">
        <v>0.00040000000000000002</v>
      </c>
      <c r="R190" s="209">
        <f>Q190*H190</f>
        <v>0.00080000000000000004</v>
      </c>
      <c r="S190" s="209">
        <v>0</v>
      </c>
      <c r="T190" s="210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11" t="s">
        <v>227</v>
      </c>
      <c r="AT190" s="211" t="s">
        <v>223</v>
      </c>
      <c r="AU190" s="211" t="s">
        <v>138</v>
      </c>
      <c r="AY190" s="17" t="s">
        <v>129</v>
      </c>
      <c r="BE190" s="212">
        <f>IF(N190="základní",J190,0)</f>
        <v>0</v>
      </c>
      <c r="BF190" s="212">
        <f>IF(N190="snížená",J190,0)</f>
        <v>0</v>
      </c>
      <c r="BG190" s="212">
        <f>IF(N190="zákl. přenesená",J190,0)</f>
        <v>0</v>
      </c>
      <c r="BH190" s="212">
        <f>IF(N190="sníž. přenesená",J190,0)</f>
        <v>0</v>
      </c>
      <c r="BI190" s="212">
        <f>IF(N190="nulová",J190,0)</f>
        <v>0</v>
      </c>
      <c r="BJ190" s="17" t="s">
        <v>139</v>
      </c>
      <c r="BK190" s="212">
        <f>ROUND(I190*H190,2)</f>
        <v>0</v>
      </c>
      <c r="BL190" s="17" t="s">
        <v>213</v>
      </c>
      <c r="BM190" s="211" t="s">
        <v>351</v>
      </c>
    </row>
    <row r="191" s="2" customFormat="1">
      <c r="A191" s="38"/>
      <c r="B191" s="39"/>
      <c r="C191" s="40"/>
      <c r="D191" s="213" t="s">
        <v>141</v>
      </c>
      <c r="E191" s="40"/>
      <c r="F191" s="214" t="s">
        <v>352</v>
      </c>
      <c r="G191" s="40"/>
      <c r="H191" s="40"/>
      <c r="I191" s="215"/>
      <c r="J191" s="40"/>
      <c r="K191" s="40"/>
      <c r="L191" s="44"/>
      <c r="M191" s="216"/>
      <c r="N191" s="217"/>
      <c r="O191" s="85"/>
      <c r="P191" s="85"/>
      <c r="Q191" s="85"/>
      <c r="R191" s="85"/>
      <c r="S191" s="85"/>
      <c r="T191" s="86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141</v>
      </c>
      <c r="AU191" s="17" t="s">
        <v>138</v>
      </c>
    </row>
    <row r="192" s="2" customFormat="1" ht="16.5" customHeight="1">
      <c r="A192" s="38"/>
      <c r="B192" s="39"/>
      <c r="C192" s="240" t="s">
        <v>353</v>
      </c>
      <c r="D192" s="240" t="s">
        <v>223</v>
      </c>
      <c r="E192" s="241" t="s">
        <v>354</v>
      </c>
      <c r="F192" s="242" t="s">
        <v>355</v>
      </c>
      <c r="G192" s="243" t="s">
        <v>226</v>
      </c>
      <c r="H192" s="244">
        <v>1</v>
      </c>
      <c r="I192" s="245"/>
      <c r="J192" s="246">
        <f>ROUND(I192*H192,2)</f>
        <v>0</v>
      </c>
      <c r="K192" s="247"/>
      <c r="L192" s="248"/>
      <c r="M192" s="249" t="s">
        <v>19</v>
      </c>
      <c r="N192" s="250" t="s">
        <v>49</v>
      </c>
      <c r="O192" s="85"/>
      <c r="P192" s="209">
        <f>O192*H192</f>
        <v>0</v>
      </c>
      <c r="Q192" s="209">
        <v>0.00029999999999999997</v>
      </c>
      <c r="R192" s="209">
        <f>Q192*H192</f>
        <v>0.00029999999999999997</v>
      </c>
      <c r="S192" s="209">
        <v>0</v>
      </c>
      <c r="T192" s="210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11" t="s">
        <v>227</v>
      </c>
      <c r="AT192" s="211" t="s">
        <v>223</v>
      </c>
      <c r="AU192" s="211" t="s">
        <v>138</v>
      </c>
      <c r="AY192" s="17" t="s">
        <v>129</v>
      </c>
      <c r="BE192" s="212">
        <f>IF(N192="základní",J192,0)</f>
        <v>0</v>
      </c>
      <c r="BF192" s="212">
        <f>IF(N192="snížená",J192,0)</f>
        <v>0</v>
      </c>
      <c r="BG192" s="212">
        <f>IF(N192="zákl. přenesená",J192,0)</f>
        <v>0</v>
      </c>
      <c r="BH192" s="212">
        <f>IF(N192="sníž. přenesená",J192,0)</f>
        <v>0</v>
      </c>
      <c r="BI192" s="212">
        <f>IF(N192="nulová",J192,0)</f>
        <v>0</v>
      </c>
      <c r="BJ192" s="17" t="s">
        <v>139</v>
      </c>
      <c r="BK192" s="212">
        <f>ROUND(I192*H192,2)</f>
        <v>0</v>
      </c>
      <c r="BL192" s="17" t="s">
        <v>213</v>
      </c>
      <c r="BM192" s="211" t="s">
        <v>356</v>
      </c>
    </row>
    <row r="193" s="2" customFormat="1">
      <c r="A193" s="38"/>
      <c r="B193" s="39"/>
      <c r="C193" s="40"/>
      <c r="D193" s="213" t="s">
        <v>141</v>
      </c>
      <c r="E193" s="40"/>
      <c r="F193" s="214" t="s">
        <v>357</v>
      </c>
      <c r="G193" s="40"/>
      <c r="H193" s="40"/>
      <c r="I193" s="215"/>
      <c r="J193" s="40"/>
      <c r="K193" s="40"/>
      <c r="L193" s="44"/>
      <c r="M193" s="216"/>
      <c r="N193" s="217"/>
      <c r="O193" s="85"/>
      <c r="P193" s="85"/>
      <c r="Q193" s="85"/>
      <c r="R193" s="85"/>
      <c r="S193" s="85"/>
      <c r="T193" s="86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141</v>
      </c>
      <c r="AU193" s="17" t="s">
        <v>138</v>
      </c>
    </row>
    <row r="194" s="2" customFormat="1" ht="16.5" customHeight="1">
      <c r="A194" s="38"/>
      <c r="B194" s="39"/>
      <c r="C194" s="240" t="s">
        <v>358</v>
      </c>
      <c r="D194" s="240" t="s">
        <v>223</v>
      </c>
      <c r="E194" s="241" t="s">
        <v>359</v>
      </c>
      <c r="F194" s="242" t="s">
        <v>360</v>
      </c>
      <c r="G194" s="243" t="s">
        <v>226</v>
      </c>
      <c r="H194" s="244">
        <v>1</v>
      </c>
      <c r="I194" s="245"/>
      <c r="J194" s="246">
        <f>ROUND(I194*H194,2)</f>
        <v>0</v>
      </c>
      <c r="K194" s="247"/>
      <c r="L194" s="248"/>
      <c r="M194" s="249" t="s">
        <v>19</v>
      </c>
      <c r="N194" s="250" t="s">
        <v>49</v>
      </c>
      <c r="O194" s="85"/>
      <c r="P194" s="209">
        <f>O194*H194</f>
        <v>0</v>
      </c>
      <c r="Q194" s="209">
        <v>0.0018</v>
      </c>
      <c r="R194" s="209">
        <f>Q194*H194</f>
        <v>0.0018</v>
      </c>
      <c r="S194" s="209">
        <v>0</v>
      </c>
      <c r="T194" s="210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11" t="s">
        <v>227</v>
      </c>
      <c r="AT194" s="211" t="s">
        <v>223</v>
      </c>
      <c r="AU194" s="211" t="s">
        <v>138</v>
      </c>
      <c r="AY194" s="17" t="s">
        <v>129</v>
      </c>
      <c r="BE194" s="212">
        <f>IF(N194="základní",J194,0)</f>
        <v>0</v>
      </c>
      <c r="BF194" s="212">
        <f>IF(N194="snížená",J194,0)</f>
        <v>0</v>
      </c>
      <c r="BG194" s="212">
        <f>IF(N194="zákl. přenesená",J194,0)</f>
        <v>0</v>
      </c>
      <c r="BH194" s="212">
        <f>IF(N194="sníž. přenesená",J194,0)</f>
        <v>0</v>
      </c>
      <c r="BI194" s="212">
        <f>IF(N194="nulová",J194,0)</f>
        <v>0</v>
      </c>
      <c r="BJ194" s="17" t="s">
        <v>139</v>
      </c>
      <c r="BK194" s="212">
        <f>ROUND(I194*H194,2)</f>
        <v>0</v>
      </c>
      <c r="BL194" s="17" t="s">
        <v>213</v>
      </c>
      <c r="BM194" s="211" t="s">
        <v>361</v>
      </c>
    </row>
    <row r="195" s="2" customFormat="1">
      <c r="A195" s="38"/>
      <c r="B195" s="39"/>
      <c r="C195" s="40"/>
      <c r="D195" s="213" t="s">
        <v>141</v>
      </c>
      <c r="E195" s="40"/>
      <c r="F195" s="214" t="s">
        <v>360</v>
      </c>
      <c r="G195" s="40"/>
      <c r="H195" s="40"/>
      <c r="I195" s="215"/>
      <c r="J195" s="40"/>
      <c r="K195" s="40"/>
      <c r="L195" s="44"/>
      <c r="M195" s="216"/>
      <c r="N195" s="217"/>
      <c r="O195" s="85"/>
      <c r="P195" s="85"/>
      <c r="Q195" s="85"/>
      <c r="R195" s="85"/>
      <c r="S195" s="85"/>
      <c r="T195" s="86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141</v>
      </c>
      <c r="AU195" s="17" t="s">
        <v>138</v>
      </c>
    </row>
    <row r="196" s="2" customFormat="1" ht="16.5" customHeight="1">
      <c r="A196" s="38"/>
      <c r="B196" s="39"/>
      <c r="C196" s="240" t="s">
        <v>362</v>
      </c>
      <c r="D196" s="240" t="s">
        <v>223</v>
      </c>
      <c r="E196" s="241" t="s">
        <v>363</v>
      </c>
      <c r="F196" s="242" t="s">
        <v>364</v>
      </c>
      <c r="G196" s="243" t="s">
        <v>226</v>
      </c>
      <c r="H196" s="244">
        <v>1</v>
      </c>
      <c r="I196" s="245"/>
      <c r="J196" s="246">
        <f>ROUND(I196*H196,2)</f>
        <v>0</v>
      </c>
      <c r="K196" s="247"/>
      <c r="L196" s="248"/>
      <c r="M196" s="249" t="s">
        <v>19</v>
      </c>
      <c r="N196" s="250" t="s">
        <v>49</v>
      </c>
      <c r="O196" s="85"/>
      <c r="P196" s="209">
        <f>O196*H196</f>
        <v>0</v>
      </c>
      <c r="Q196" s="209">
        <v>0.0018</v>
      </c>
      <c r="R196" s="209">
        <f>Q196*H196</f>
        <v>0.0018</v>
      </c>
      <c r="S196" s="209">
        <v>0</v>
      </c>
      <c r="T196" s="210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11" t="s">
        <v>227</v>
      </c>
      <c r="AT196" s="211" t="s">
        <v>223</v>
      </c>
      <c r="AU196" s="211" t="s">
        <v>138</v>
      </c>
      <c r="AY196" s="17" t="s">
        <v>129</v>
      </c>
      <c r="BE196" s="212">
        <f>IF(N196="základní",J196,0)</f>
        <v>0</v>
      </c>
      <c r="BF196" s="212">
        <f>IF(N196="snížená",J196,0)</f>
        <v>0</v>
      </c>
      <c r="BG196" s="212">
        <f>IF(N196="zákl. přenesená",J196,0)</f>
        <v>0</v>
      </c>
      <c r="BH196" s="212">
        <f>IF(N196="sníž. přenesená",J196,0)</f>
        <v>0</v>
      </c>
      <c r="BI196" s="212">
        <f>IF(N196="nulová",J196,0)</f>
        <v>0</v>
      </c>
      <c r="BJ196" s="17" t="s">
        <v>139</v>
      </c>
      <c r="BK196" s="212">
        <f>ROUND(I196*H196,2)</f>
        <v>0</v>
      </c>
      <c r="BL196" s="17" t="s">
        <v>213</v>
      </c>
      <c r="BM196" s="211" t="s">
        <v>365</v>
      </c>
    </row>
    <row r="197" s="2" customFormat="1">
      <c r="A197" s="38"/>
      <c r="B197" s="39"/>
      <c r="C197" s="40"/>
      <c r="D197" s="213" t="s">
        <v>141</v>
      </c>
      <c r="E197" s="40"/>
      <c r="F197" s="214" t="s">
        <v>364</v>
      </c>
      <c r="G197" s="40"/>
      <c r="H197" s="40"/>
      <c r="I197" s="215"/>
      <c r="J197" s="40"/>
      <c r="K197" s="40"/>
      <c r="L197" s="44"/>
      <c r="M197" s="216"/>
      <c r="N197" s="217"/>
      <c r="O197" s="85"/>
      <c r="P197" s="85"/>
      <c r="Q197" s="85"/>
      <c r="R197" s="85"/>
      <c r="S197" s="85"/>
      <c r="T197" s="86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141</v>
      </c>
      <c r="AU197" s="17" t="s">
        <v>138</v>
      </c>
    </row>
    <row r="198" s="2" customFormat="1" ht="16.5" customHeight="1">
      <c r="A198" s="38"/>
      <c r="B198" s="39"/>
      <c r="C198" s="240" t="s">
        <v>366</v>
      </c>
      <c r="D198" s="240" t="s">
        <v>223</v>
      </c>
      <c r="E198" s="241" t="s">
        <v>367</v>
      </c>
      <c r="F198" s="242" t="s">
        <v>368</v>
      </c>
      <c r="G198" s="243" t="s">
        <v>226</v>
      </c>
      <c r="H198" s="244">
        <v>1</v>
      </c>
      <c r="I198" s="245"/>
      <c r="J198" s="246">
        <f>ROUND(I198*H198,2)</f>
        <v>0</v>
      </c>
      <c r="K198" s="247"/>
      <c r="L198" s="248"/>
      <c r="M198" s="249" t="s">
        <v>19</v>
      </c>
      <c r="N198" s="250" t="s">
        <v>49</v>
      </c>
      <c r="O198" s="85"/>
      <c r="P198" s="209">
        <f>O198*H198</f>
        <v>0</v>
      </c>
      <c r="Q198" s="209">
        <v>0.016299999999999999</v>
      </c>
      <c r="R198" s="209">
        <f>Q198*H198</f>
        <v>0.016299999999999999</v>
      </c>
      <c r="S198" s="209">
        <v>0</v>
      </c>
      <c r="T198" s="210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11" t="s">
        <v>290</v>
      </c>
      <c r="AT198" s="211" t="s">
        <v>223</v>
      </c>
      <c r="AU198" s="211" t="s">
        <v>138</v>
      </c>
      <c r="AY198" s="17" t="s">
        <v>129</v>
      </c>
      <c r="BE198" s="212">
        <f>IF(N198="základní",J198,0)</f>
        <v>0</v>
      </c>
      <c r="BF198" s="212">
        <f>IF(N198="snížená",J198,0)</f>
        <v>0</v>
      </c>
      <c r="BG198" s="212">
        <f>IF(N198="zákl. přenesená",J198,0)</f>
        <v>0</v>
      </c>
      <c r="BH198" s="212">
        <f>IF(N198="sníž. přenesená",J198,0)</f>
        <v>0</v>
      </c>
      <c r="BI198" s="212">
        <f>IF(N198="nulová",J198,0)</f>
        <v>0</v>
      </c>
      <c r="BJ198" s="17" t="s">
        <v>139</v>
      </c>
      <c r="BK198" s="212">
        <f>ROUND(I198*H198,2)</f>
        <v>0</v>
      </c>
      <c r="BL198" s="17" t="s">
        <v>137</v>
      </c>
      <c r="BM198" s="211" t="s">
        <v>369</v>
      </c>
    </row>
    <row r="199" s="2" customFormat="1">
      <c r="A199" s="38"/>
      <c r="B199" s="39"/>
      <c r="C199" s="40"/>
      <c r="D199" s="213" t="s">
        <v>141</v>
      </c>
      <c r="E199" s="40"/>
      <c r="F199" s="214" t="s">
        <v>370</v>
      </c>
      <c r="G199" s="40"/>
      <c r="H199" s="40"/>
      <c r="I199" s="215"/>
      <c r="J199" s="40"/>
      <c r="K199" s="40"/>
      <c r="L199" s="44"/>
      <c r="M199" s="216"/>
      <c r="N199" s="217"/>
      <c r="O199" s="85"/>
      <c r="P199" s="85"/>
      <c r="Q199" s="85"/>
      <c r="R199" s="85"/>
      <c r="S199" s="85"/>
      <c r="T199" s="86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141</v>
      </c>
      <c r="AU199" s="17" t="s">
        <v>138</v>
      </c>
    </row>
    <row r="200" s="2" customFormat="1" ht="16.5" customHeight="1">
      <c r="A200" s="38"/>
      <c r="B200" s="39"/>
      <c r="C200" s="240" t="s">
        <v>371</v>
      </c>
      <c r="D200" s="240" t="s">
        <v>223</v>
      </c>
      <c r="E200" s="241" t="s">
        <v>372</v>
      </c>
      <c r="F200" s="242" t="s">
        <v>373</v>
      </c>
      <c r="G200" s="243" t="s">
        <v>374</v>
      </c>
      <c r="H200" s="244">
        <v>1</v>
      </c>
      <c r="I200" s="245"/>
      <c r="J200" s="246">
        <f>ROUND(I200*H200,2)</f>
        <v>0</v>
      </c>
      <c r="K200" s="247"/>
      <c r="L200" s="248"/>
      <c r="M200" s="249" t="s">
        <v>19</v>
      </c>
      <c r="N200" s="250" t="s">
        <v>49</v>
      </c>
      <c r="O200" s="85"/>
      <c r="P200" s="209">
        <f>O200*H200</f>
        <v>0</v>
      </c>
      <c r="Q200" s="209">
        <v>0.0020999999999999999</v>
      </c>
      <c r="R200" s="209">
        <f>Q200*H200</f>
        <v>0.0020999999999999999</v>
      </c>
      <c r="S200" s="209">
        <v>0</v>
      </c>
      <c r="T200" s="210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11" t="s">
        <v>290</v>
      </c>
      <c r="AT200" s="211" t="s">
        <v>223</v>
      </c>
      <c r="AU200" s="211" t="s">
        <v>138</v>
      </c>
      <c r="AY200" s="17" t="s">
        <v>129</v>
      </c>
      <c r="BE200" s="212">
        <f>IF(N200="základní",J200,0)</f>
        <v>0</v>
      </c>
      <c r="BF200" s="212">
        <f>IF(N200="snížená",J200,0)</f>
        <v>0</v>
      </c>
      <c r="BG200" s="212">
        <f>IF(N200="zákl. přenesená",J200,0)</f>
        <v>0</v>
      </c>
      <c r="BH200" s="212">
        <f>IF(N200="sníž. přenesená",J200,0)</f>
        <v>0</v>
      </c>
      <c r="BI200" s="212">
        <f>IF(N200="nulová",J200,0)</f>
        <v>0</v>
      </c>
      <c r="BJ200" s="17" t="s">
        <v>139</v>
      </c>
      <c r="BK200" s="212">
        <f>ROUND(I200*H200,2)</f>
        <v>0</v>
      </c>
      <c r="BL200" s="17" t="s">
        <v>137</v>
      </c>
      <c r="BM200" s="211" t="s">
        <v>375</v>
      </c>
    </row>
    <row r="201" s="2" customFormat="1">
      <c r="A201" s="38"/>
      <c r="B201" s="39"/>
      <c r="C201" s="40"/>
      <c r="D201" s="213" t="s">
        <v>141</v>
      </c>
      <c r="E201" s="40"/>
      <c r="F201" s="214" t="s">
        <v>376</v>
      </c>
      <c r="G201" s="40"/>
      <c r="H201" s="40"/>
      <c r="I201" s="215"/>
      <c r="J201" s="40"/>
      <c r="K201" s="40"/>
      <c r="L201" s="44"/>
      <c r="M201" s="216"/>
      <c r="N201" s="217"/>
      <c r="O201" s="85"/>
      <c r="P201" s="85"/>
      <c r="Q201" s="85"/>
      <c r="R201" s="85"/>
      <c r="S201" s="85"/>
      <c r="T201" s="86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141</v>
      </c>
      <c r="AU201" s="17" t="s">
        <v>138</v>
      </c>
    </row>
    <row r="202" s="2" customFormat="1" ht="16.5" customHeight="1">
      <c r="A202" s="38"/>
      <c r="B202" s="39"/>
      <c r="C202" s="240" t="s">
        <v>377</v>
      </c>
      <c r="D202" s="240" t="s">
        <v>223</v>
      </c>
      <c r="E202" s="241" t="s">
        <v>378</v>
      </c>
      <c r="F202" s="242" t="s">
        <v>379</v>
      </c>
      <c r="G202" s="243" t="s">
        <v>226</v>
      </c>
      <c r="H202" s="244">
        <v>1</v>
      </c>
      <c r="I202" s="245"/>
      <c r="J202" s="246">
        <f>ROUND(I202*H202,2)</f>
        <v>0</v>
      </c>
      <c r="K202" s="247"/>
      <c r="L202" s="248"/>
      <c r="M202" s="249" t="s">
        <v>19</v>
      </c>
      <c r="N202" s="250" t="s">
        <v>49</v>
      </c>
      <c r="O202" s="85"/>
      <c r="P202" s="209">
        <f>O202*H202</f>
        <v>0</v>
      </c>
      <c r="Q202" s="209">
        <v>0.00056999999999999998</v>
      </c>
      <c r="R202" s="209">
        <f>Q202*H202</f>
        <v>0.00056999999999999998</v>
      </c>
      <c r="S202" s="209">
        <v>0</v>
      </c>
      <c r="T202" s="210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11" t="s">
        <v>290</v>
      </c>
      <c r="AT202" s="211" t="s">
        <v>223</v>
      </c>
      <c r="AU202" s="211" t="s">
        <v>138</v>
      </c>
      <c r="AY202" s="17" t="s">
        <v>129</v>
      </c>
      <c r="BE202" s="212">
        <f>IF(N202="základní",J202,0)</f>
        <v>0</v>
      </c>
      <c r="BF202" s="212">
        <f>IF(N202="snížená",J202,0)</f>
        <v>0</v>
      </c>
      <c r="BG202" s="212">
        <f>IF(N202="zákl. přenesená",J202,0)</f>
        <v>0</v>
      </c>
      <c r="BH202" s="212">
        <f>IF(N202="sníž. přenesená",J202,0)</f>
        <v>0</v>
      </c>
      <c r="BI202" s="212">
        <f>IF(N202="nulová",J202,0)</f>
        <v>0</v>
      </c>
      <c r="BJ202" s="17" t="s">
        <v>139</v>
      </c>
      <c r="BK202" s="212">
        <f>ROUND(I202*H202,2)</f>
        <v>0</v>
      </c>
      <c r="BL202" s="17" t="s">
        <v>137</v>
      </c>
      <c r="BM202" s="211" t="s">
        <v>380</v>
      </c>
    </row>
    <row r="203" s="2" customFormat="1">
      <c r="A203" s="38"/>
      <c r="B203" s="39"/>
      <c r="C203" s="40"/>
      <c r="D203" s="213" t="s">
        <v>141</v>
      </c>
      <c r="E203" s="40"/>
      <c r="F203" s="214" t="s">
        <v>381</v>
      </c>
      <c r="G203" s="40"/>
      <c r="H203" s="40"/>
      <c r="I203" s="215"/>
      <c r="J203" s="40"/>
      <c r="K203" s="40"/>
      <c r="L203" s="44"/>
      <c r="M203" s="216"/>
      <c r="N203" s="217"/>
      <c r="O203" s="85"/>
      <c r="P203" s="85"/>
      <c r="Q203" s="85"/>
      <c r="R203" s="85"/>
      <c r="S203" s="85"/>
      <c r="T203" s="86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141</v>
      </c>
      <c r="AU203" s="17" t="s">
        <v>138</v>
      </c>
    </row>
    <row r="204" s="2" customFormat="1" ht="16.5" customHeight="1">
      <c r="A204" s="38"/>
      <c r="B204" s="39"/>
      <c r="C204" s="240" t="s">
        <v>382</v>
      </c>
      <c r="D204" s="240" t="s">
        <v>223</v>
      </c>
      <c r="E204" s="241" t="s">
        <v>383</v>
      </c>
      <c r="F204" s="242" t="s">
        <v>384</v>
      </c>
      <c r="G204" s="243" t="s">
        <v>226</v>
      </c>
      <c r="H204" s="244">
        <v>1</v>
      </c>
      <c r="I204" s="245"/>
      <c r="J204" s="246">
        <f>ROUND(I204*H204,2)</f>
        <v>0</v>
      </c>
      <c r="K204" s="247"/>
      <c r="L204" s="248"/>
      <c r="M204" s="249" t="s">
        <v>19</v>
      </c>
      <c r="N204" s="250" t="s">
        <v>49</v>
      </c>
      <c r="O204" s="85"/>
      <c r="P204" s="209">
        <f>O204*H204</f>
        <v>0</v>
      </c>
      <c r="Q204" s="209">
        <v>0.00125</v>
      </c>
      <c r="R204" s="209">
        <f>Q204*H204</f>
        <v>0.00125</v>
      </c>
      <c r="S204" s="209">
        <v>0</v>
      </c>
      <c r="T204" s="210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11" t="s">
        <v>227</v>
      </c>
      <c r="AT204" s="211" t="s">
        <v>223</v>
      </c>
      <c r="AU204" s="211" t="s">
        <v>138</v>
      </c>
      <c r="AY204" s="17" t="s">
        <v>129</v>
      </c>
      <c r="BE204" s="212">
        <f>IF(N204="základní",J204,0)</f>
        <v>0</v>
      </c>
      <c r="BF204" s="212">
        <f>IF(N204="snížená",J204,0)</f>
        <v>0</v>
      </c>
      <c r="BG204" s="212">
        <f>IF(N204="zákl. přenesená",J204,0)</f>
        <v>0</v>
      </c>
      <c r="BH204" s="212">
        <f>IF(N204="sníž. přenesená",J204,0)</f>
        <v>0</v>
      </c>
      <c r="BI204" s="212">
        <f>IF(N204="nulová",J204,0)</f>
        <v>0</v>
      </c>
      <c r="BJ204" s="17" t="s">
        <v>139</v>
      </c>
      <c r="BK204" s="212">
        <f>ROUND(I204*H204,2)</f>
        <v>0</v>
      </c>
      <c r="BL204" s="17" t="s">
        <v>213</v>
      </c>
      <c r="BM204" s="211" t="s">
        <v>385</v>
      </c>
    </row>
    <row r="205" s="2" customFormat="1">
      <c r="A205" s="38"/>
      <c r="B205" s="39"/>
      <c r="C205" s="40"/>
      <c r="D205" s="213" t="s">
        <v>141</v>
      </c>
      <c r="E205" s="40"/>
      <c r="F205" s="214" t="s">
        <v>384</v>
      </c>
      <c r="G205" s="40"/>
      <c r="H205" s="40"/>
      <c r="I205" s="215"/>
      <c r="J205" s="40"/>
      <c r="K205" s="40"/>
      <c r="L205" s="44"/>
      <c r="M205" s="216"/>
      <c r="N205" s="217"/>
      <c r="O205" s="85"/>
      <c r="P205" s="85"/>
      <c r="Q205" s="85"/>
      <c r="R205" s="85"/>
      <c r="S205" s="85"/>
      <c r="T205" s="86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141</v>
      </c>
      <c r="AU205" s="17" t="s">
        <v>138</v>
      </c>
    </row>
    <row r="206" s="2" customFormat="1" ht="16.5" customHeight="1">
      <c r="A206" s="38"/>
      <c r="B206" s="39"/>
      <c r="C206" s="240" t="s">
        <v>386</v>
      </c>
      <c r="D206" s="240" t="s">
        <v>223</v>
      </c>
      <c r="E206" s="241" t="s">
        <v>387</v>
      </c>
      <c r="F206" s="242" t="s">
        <v>388</v>
      </c>
      <c r="G206" s="243" t="s">
        <v>374</v>
      </c>
      <c r="H206" s="244">
        <v>1</v>
      </c>
      <c r="I206" s="245"/>
      <c r="J206" s="246">
        <f>ROUND(I206*H206,2)</f>
        <v>0</v>
      </c>
      <c r="K206" s="247"/>
      <c r="L206" s="248"/>
      <c r="M206" s="249" t="s">
        <v>19</v>
      </c>
      <c r="N206" s="250" t="s">
        <v>49</v>
      </c>
      <c r="O206" s="85"/>
      <c r="P206" s="209">
        <f>O206*H206</f>
        <v>0</v>
      </c>
      <c r="Q206" s="209">
        <v>0.00050000000000000001</v>
      </c>
      <c r="R206" s="209">
        <f>Q206*H206</f>
        <v>0.00050000000000000001</v>
      </c>
      <c r="S206" s="209">
        <v>0</v>
      </c>
      <c r="T206" s="210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11" t="s">
        <v>227</v>
      </c>
      <c r="AT206" s="211" t="s">
        <v>223</v>
      </c>
      <c r="AU206" s="211" t="s">
        <v>138</v>
      </c>
      <c r="AY206" s="17" t="s">
        <v>129</v>
      </c>
      <c r="BE206" s="212">
        <f>IF(N206="základní",J206,0)</f>
        <v>0</v>
      </c>
      <c r="BF206" s="212">
        <f>IF(N206="snížená",J206,0)</f>
        <v>0</v>
      </c>
      <c r="BG206" s="212">
        <f>IF(N206="zákl. přenesená",J206,0)</f>
        <v>0</v>
      </c>
      <c r="BH206" s="212">
        <f>IF(N206="sníž. přenesená",J206,0)</f>
        <v>0</v>
      </c>
      <c r="BI206" s="212">
        <f>IF(N206="nulová",J206,0)</f>
        <v>0</v>
      </c>
      <c r="BJ206" s="17" t="s">
        <v>139</v>
      </c>
      <c r="BK206" s="212">
        <f>ROUND(I206*H206,2)</f>
        <v>0</v>
      </c>
      <c r="BL206" s="17" t="s">
        <v>213</v>
      </c>
      <c r="BM206" s="211" t="s">
        <v>389</v>
      </c>
    </row>
    <row r="207" s="2" customFormat="1">
      <c r="A207" s="38"/>
      <c r="B207" s="39"/>
      <c r="C207" s="40"/>
      <c r="D207" s="213" t="s">
        <v>141</v>
      </c>
      <c r="E207" s="40"/>
      <c r="F207" s="214" t="s">
        <v>388</v>
      </c>
      <c r="G207" s="40"/>
      <c r="H207" s="40"/>
      <c r="I207" s="215"/>
      <c r="J207" s="40"/>
      <c r="K207" s="40"/>
      <c r="L207" s="44"/>
      <c r="M207" s="216"/>
      <c r="N207" s="217"/>
      <c r="O207" s="85"/>
      <c r="P207" s="85"/>
      <c r="Q207" s="85"/>
      <c r="R207" s="85"/>
      <c r="S207" s="85"/>
      <c r="T207" s="86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141</v>
      </c>
      <c r="AU207" s="17" t="s">
        <v>138</v>
      </c>
    </row>
    <row r="208" s="2" customFormat="1" ht="16.5" customHeight="1">
      <c r="A208" s="38"/>
      <c r="B208" s="39"/>
      <c r="C208" s="240" t="s">
        <v>390</v>
      </c>
      <c r="D208" s="240" t="s">
        <v>223</v>
      </c>
      <c r="E208" s="241" t="s">
        <v>391</v>
      </c>
      <c r="F208" s="242" t="s">
        <v>392</v>
      </c>
      <c r="G208" s="243" t="s">
        <v>374</v>
      </c>
      <c r="H208" s="244">
        <v>1</v>
      </c>
      <c r="I208" s="245"/>
      <c r="J208" s="246">
        <f>ROUND(I208*H208,2)</f>
        <v>0</v>
      </c>
      <c r="K208" s="247"/>
      <c r="L208" s="248"/>
      <c r="M208" s="249" t="s">
        <v>19</v>
      </c>
      <c r="N208" s="250" t="s">
        <v>49</v>
      </c>
      <c r="O208" s="85"/>
      <c r="P208" s="209">
        <f>O208*H208</f>
        <v>0</v>
      </c>
      <c r="Q208" s="209">
        <v>0.002</v>
      </c>
      <c r="R208" s="209">
        <f>Q208*H208</f>
        <v>0.002</v>
      </c>
      <c r="S208" s="209">
        <v>0</v>
      </c>
      <c r="T208" s="210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11" t="s">
        <v>227</v>
      </c>
      <c r="AT208" s="211" t="s">
        <v>223</v>
      </c>
      <c r="AU208" s="211" t="s">
        <v>138</v>
      </c>
      <c r="AY208" s="17" t="s">
        <v>129</v>
      </c>
      <c r="BE208" s="212">
        <f>IF(N208="základní",J208,0)</f>
        <v>0</v>
      </c>
      <c r="BF208" s="212">
        <f>IF(N208="snížená",J208,0)</f>
        <v>0</v>
      </c>
      <c r="BG208" s="212">
        <f>IF(N208="zákl. přenesená",J208,0)</f>
        <v>0</v>
      </c>
      <c r="BH208" s="212">
        <f>IF(N208="sníž. přenesená",J208,0)</f>
        <v>0</v>
      </c>
      <c r="BI208" s="212">
        <f>IF(N208="nulová",J208,0)</f>
        <v>0</v>
      </c>
      <c r="BJ208" s="17" t="s">
        <v>139</v>
      </c>
      <c r="BK208" s="212">
        <f>ROUND(I208*H208,2)</f>
        <v>0</v>
      </c>
      <c r="BL208" s="17" t="s">
        <v>213</v>
      </c>
      <c r="BM208" s="211" t="s">
        <v>393</v>
      </c>
    </row>
    <row r="209" s="2" customFormat="1">
      <c r="A209" s="38"/>
      <c r="B209" s="39"/>
      <c r="C209" s="40"/>
      <c r="D209" s="213" t="s">
        <v>141</v>
      </c>
      <c r="E209" s="40"/>
      <c r="F209" s="214" t="s">
        <v>392</v>
      </c>
      <c r="G209" s="40"/>
      <c r="H209" s="40"/>
      <c r="I209" s="215"/>
      <c r="J209" s="40"/>
      <c r="K209" s="40"/>
      <c r="L209" s="44"/>
      <c r="M209" s="216"/>
      <c r="N209" s="217"/>
      <c r="O209" s="85"/>
      <c r="P209" s="85"/>
      <c r="Q209" s="85"/>
      <c r="R209" s="85"/>
      <c r="S209" s="85"/>
      <c r="T209" s="86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141</v>
      </c>
      <c r="AU209" s="17" t="s">
        <v>138</v>
      </c>
    </row>
    <row r="210" s="12" customFormat="1" ht="22.8" customHeight="1">
      <c r="A210" s="12"/>
      <c r="B210" s="183"/>
      <c r="C210" s="184"/>
      <c r="D210" s="185" t="s">
        <v>74</v>
      </c>
      <c r="E210" s="197" t="s">
        <v>394</v>
      </c>
      <c r="F210" s="197" t="s">
        <v>395</v>
      </c>
      <c r="G210" s="184"/>
      <c r="H210" s="184"/>
      <c r="I210" s="187"/>
      <c r="J210" s="198">
        <f>BK210</f>
        <v>0</v>
      </c>
      <c r="K210" s="184"/>
      <c r="L210" s="189"/>
      <c r="M210" s="190"/>
      <c r="N210" s="191"/>
      <c r="O210" s="191"/>
      <c r="P210" s="192">
        <f>SUM(P211:P212)</f>
        <v>0</v>
      </c>
      <c r="Q210" s="191"/>
      <c r="R210" s="192">
        <f>SUM(R211:R212)</f>
        <v>0.00013999999999999999</v>
      </c>
      <c r="S210" s="191"/>
      <c r="T210" s="193">
        <f>SUM(T211:T212)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194" t="s">
        <v>138</v>
      </c>
      <c r="AT210" s="195" t="s">
        <v>74</v>
      </c>
      <c r="AU210" s="195" t="s">
        <v>80</v>
      </c>
      <c r="AY210" s="194" t="s">
        <v>129</v>
      </c>
      <c r="BK210" s="196">
        <f>SUM(BK211:BK212)</f>
        <v>0</v>
      </c>
    </row>
    <row r="211" s="2" customFormat="1" ht="16.5" customHeight="1">
      <c r="A211" s="38"/>
      <c r="B211" s="39"/>
      <c r="C211" s="199" t="s">
        <v>396</v>
      </c>
      <c r="D211" s="199" t="s">
        <v>133</v>
      </c>
      <c r="E211" s="200" t="s">
        <v>397</v>
      </c>
      <c r="F211" s="201" t="s">
        <v>398</v>
      </c>
      <c r="G211" s="202" t="s">
        <v>226</v>
      </c>
      <c r="H211" s="203">
        <v>1</v>
      </c>
      <c r="I211" s="204"/>
      <c r="J211" s="205">
        <f>ROUND(I211*H211,2)</f>
        <v>0</v>
      </c>
      <c r="K211" s="206"/>
      <c r="L211" s="44"/>
      <c r="M211" s="207" t="s">
        <v>19</v>
      </c>
      <c r="N211" s="208" t="s">
        <v>49</v>
      </c>
      <c r="O211" s="85"/>
      <c r="P211" s="209">
        <f>O211*H211</f>
        <v>0</v>
      </c>
      <c r="Q211" s="209">
        <v>0.00013999999999999999</v>
      </c>
      <c r="R211" s="209">
        <f>Q211*H211</f>
        <v>0.00013999999999999999</v>
      </c>
      <c r="S211" s="209">
        <v>0</v>
      </c>
      <c r="T211" s="210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11" t="s">
        <v>213</v>
      </c>
      <c r="AT211" s="211" t="s">
        <v>133</v>
      </c>
      <c r="AU211" s="211" t="s">
        <v>138</v>
      </c>
      <c r="AY211" s="17" t="s">
        <v>129</v>
      </c>
      <c r="BE211" s="212">
        <f>IF(N211="základní",J211,0)</f>
        <v>0</v>
      </c>
      <c r="BF211" s="212">
        <f>IF(N211="snížená",J211,0)</f>
        <v>0</v>
      </c>
      <c r="BG211" s="212">
        <f>IF(N211="zákl. přenesená",J211,0)</f>
        <v>0</v>
      </c>
      <c r="BH211" s="212">
        <f>IF(N211="sníž. přenesená",J211,0)</f>
        <v>0</v>
      </c>
      <c r="BI211" s="212">
        <f>IF(N211="nulová",J211,0)</f>
        <v>0</v>
      </c>
      <c r="BJ211" s="17" t="s">
        <v>139</v>
      </c>
      <c r="BK211" s="212">
        <f>ROUND(I211*H211,2)</f>
        <v>0</v>
      </c>
      <c r="BL211" s="17" t="s">
        <v>213</v>
      </c>
      <c r="BM211" s="211" t="s">
        <v>399</v>
      </c>
    </row>
    <row r="212" s="2" customFormat="1">
      <c r="A212" s="38"/>
      <c r="B212" s="39"/>
      <c r="C212" s="40"/>
      <c r="D212" s="213" t="s">
        <v>141</v>
      </c>
      <c r="E212" s="40"/>
      <c r="F212" s="214" t="s">
        <v>400</v>
      </c>
      <c r="G212" s="40"/>
      <c r="H212" s="40"/>
      <c r="I212" s="215"/>
      <c r="J212" s="40"/>
      <c r="K212" s="40"/>
      <c r="L212" s="44"/>
      <c r="M212" s="216"/>
      <c r="N212" s="217"/>
      <c r="O212" s="85"/>
      <c r="P212" s="85"/>
      <c r="Q212" s="85"/>
      <c r="R212" s="85"/>
      <c r="S212" s="85"/>
      <c r="T212" s="86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141</v>
      </c>
      <c r="AU212" s="17" t="s">
        <v>138</v>
      </c>
    </row>
    <row r="213" s="12" customFormat="1" ht="22.8" customHeight="1">
      <c r="A213" s="12"/>
      <c r="B213" s="183"/>
      <c r="C213" s="184"/>
      <c r="D213" s="185" t="s">
        <v>74</v>
      </c>
      <c r="E213" s="197" t="s">
        <v>401</v>
      </c>
      <c r="F213" s="197" t="s">
        <v>402</v>
      </c>
      <c r="G213" s="184"/>
      <c r="H213" s="184"/>
      <c r="I213" s="187"/>
      <c r="J213" s="198">
        <f>BK213</f>
        <v>0</v>
      </c>
      <c r="K213" s="184"/>
      <c r="L213" s="189"/>
      <c r="M213" s="190"/>
      <c r="N213" s="191"/>
      <c r="O213" s="191"/>
      <c r="P213" s="192">
        <f>SUM(P214:P215)</f>
        <v>0</v>
      </c>
      <c r="Q213" s="191"/>
      <c r="R213" s="192">
        <f>SUM(R214:R215)</f>
        <v>0</v>
      </c>
      <c r="S213" s="191"/>
      <c r="T213" s="193">
        <f>SUM(T214:T215)</f>
        <v>0.0074999999999999997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194" t="s">
        <v>138</v>
      </c>
      <c r="AT213" s="195" t="s">
        <v>74</v>
      </c>
      <c r="AU213" s="195" t="s">
        <v>80</v>
      </c>
      <c r="AY213" s="194" t="s">
        <v>129</v>
      </c>
      <c r="BK213" s="196">
        <f>SUM(BK214:BK215)</f>
        <v>0</v>
      </c>
    </row>
    <row r="214" s="2" customFormat="1" ht="16.5" customHeight="1">
      <c r="A214" s="38"/>
      <c r="B214" s="39"/>
      <c r="C214" s="199" t="s">
        <v>403</v>
      </c>
      <c r="D214" s="199" t="s">
        <v>133</v>
      </c>
      <c r="E214" s="200" t="s">
        <v>404</v>
      </c>
      <c r="F214" s="201" t="s">
        <v>405</v>
      </c>
      <c r="G214" s="202" t="s">
        <v>226</v>
      </c>
      <c r="H214" s="203">
        <v>1</v>
      </c>
      <c r="I214" s="204"/>
      <c r="J214" s="205">
        <f>ROUND(I214*H214,2)</f>
        <v>0</v>
      </c>
      <c r="K214" s="206"/>
      <c r="L214" s="44"/>
      <c r="M214" s="207" t="s">
        <v>19</v>
      </c>
      <c r="N214" s="208" t="s">
        <v>49</v>
      </c>
      <c r="O214" s="85"/>
      <c r="P214" s="209">
        <f>O214*H214</f>
        <v>0</v>
      </c>
      <c r="Q214" s="209">
        <v>0</v>
      </c>
      <c r="R214" s="209">
        <f>Q214*H214</f>
        <v>0</v>
      </c>
      <c r="S214" s="209">
        <v>0.0074999999999999997</v>
      </c>
      <c r="T214" s="210">
        <f>S214*H214</f>
        <v>0.0074999999999999997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11" t="s">
        <v>213</v>
      </c>
      <c r="AT214" s="211" t="s">
        <v>133</v>
      </c>
      <c r="AU214" s="211" t="s">
        <v>138</v>
      </c>
      <c r="AY214" s="17" t="s">
        <v>129</v>
      </c>
      <c r="BE214" s="212">
        <f>IF(N214="základní",J214,0)</f>
        <v>0</v>
      </c>
      <c r="BF214" s="212">
        <f>IF(N214="snížená",J214,0)</f>
        <v>0</v>
      </c>
      <c r="BG214" s="212">
        <f>IF(N214="zákl. přenesená",J214,0)</f>
        <v>0</v>
      </c>
      <c r="BH214" s="212">
        <f>IF(N214="sníž. přenesená",J214,0)</f>
        <v>0</v>
      </c>
      <c r="BI214" s="212">
        <f>IF(N214="nulová",J214,0)</f>
        <v>0</v>
      </c>
      <c r="BJ214" s="17" t="s">
        <v>139</v>
      </c>
      <c r="BK214" s="212">
        <f>ROUND(I214*H214,2)</f>
        <v>0</v>
      </c>
      <c r="BL214" s="17" t="s">
        <v>213</v>
      </c>
      <c r="BM214" s="211" t="s">
        <v>406</v>
      </c>
    </row>
    <row r="215" s="2" customFormat="1">
      <c r="A215" s="38"/>
      <c r="B215" s="39"/>
      <c r="C215" s="40"/>
      <c r="D215" s="213" t="s">
        <v>141</v>
      </c>
      <c r="E215" s="40"/>
      <c r="F215" s="214" t="s">
        <v>407</v>
      </c>
      <c r="G215" s="40"/>
      <c r="H215" s="40"/>
      <c r="I215" s="215"/>
      <c r="J215" s="40"/>
      <c r="K215" s="40"/>
      <c r="L215" s="44"/>
      <c r="M215" s="216"/>
      <c r="N215" s="217"/>
      <c r="O215" s="85"/>
      <c r="P215" s="85"/>
      <c r="Q215" s="85"/>
      <c r="R215" s="85"/>
      <c r="S215" s="85"/>
      <c r="T215" s="86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141</v>
      </c>
      <c r="AU215" s="17" t="s">
        <v>138</v>
      </c>
    </row>
    <row r="216" s="12" customFormat="1" ht="22.8" customHeight="1">
      <c r="A216" s="12"/>
      <c r="B216" s="183"/>
      <c r="C216" s="184"/>
      <c r="D216" s="185" t="s">
        <v>74</v>
      </c>
      <c r="E216" s="197" t="s">
        <v>408</v>
      </c>
      <c r="F216" s="197" t="s">
        <v>409</v>
      </c>
      <c r="G216" s="184"/>
      <c r="H216" s="184"/>
      <c r="I216" s="187"/>
      <c r="J216" s="198">
        <f>BK216</f>
        <v>0</v>
      </c>
      <c r="K216" s="184"/>
      <c r="L216" s="189"/>
      <c r="M216" s="190"/>
      <c r="N216" s="191"/>
      <c r="O216" s="191"/>
      <c r="P216" s="192">
        <f>SUM(P217:P220)</f>
        <v>0</v>
      </c>
      <c r="Q216" s="191"/>
      <c r="R216" s="192">
        <f>SUM(R217:R220)</f>
        <v>4.0000000000000003E-05</v>
      </c>
      <c r="S216" s="191"/>
      <c r="T216" s="193">
        <f>SUM(T217:T220)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194" t="s">
        <v>138</v>
      </c>
      <c r="AT216" s="195" t="s">
        <v>74</v>
      </c>
      <c r="AU216" s="195" t="s">
        <v>80</v>
      </c>
      <c r="AY216" s="194" t="s">
        <v>129</v>
      </c>
      <c r="BK216" s="196">
        <f>SUM(BK217:BK220)</f>
        <v>0</v>
      </c>
    </row>
    <row r="217" s="2" customFormat="1" ht="16.5" customHeight="1">
      <c r="A217" s="38"/>
      <c r="B217" s="39"/>
      <c r="C217" s="199" t="s">
        <v>410</v>
      </c>
      <c r="D217" s="199" t="s">
        <v>133</v>
      </c>
      <c r="E217" s="200" t="s">
        <v>411</v>
      </c>
      <c r="F217" s="201" t="s">
        <v>412</v>
      </c>
      <c r="G217" s="202" t="s">
        <v>226</v>
      </c>
      <c r="H217" s="203">
        <v>1</v>
      </c>
      <c r="I217" s="204"/>
      <c r="J217" s="205">
        <f>ROUND(I217*H217,2)</f>
        <v>0</v>
      </c>
      <c r="K217" s="206"/>
      <c r="L217" s="44"/>
      <c r="M217" s="207" t="s">
        <v>19</v>
      </c>
      <c r="N217" s="208" t="s">
        <v>49</v>
      </c>
      <c r="O217" s="85"/>
      <c r="P217" s="209">
        <f>O217*H217</f>
        <v>0</v>
      </c>
      <c r="Q217" s="209">
        <v>3.0000000000000001E-05</v>
      </c>
      <c r="R217" s="209">
        <f>Q217*H217</f>
        <v>3.0000000000000001E-05</v>
      </c>
      <c r="S217" s="209">
        <v>0</v>
      </c>
      <c r="T217" s="210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11" t="s">
        <v>213</v>
      </c>
      <c r="AT217" s="211" t="s">
        <v>133</v>
      </c>
      <c r="AU217" s="211" t="s">
        <v>138</v>
      </c>
      <c r="AY217" s="17" t="s">
        <v>129</v>
      </c>
      <c r="BE217" s="212">
        <f>IF(N217="základní",J217,0)</f>
        <v>0</v>
      </c>
      <c r="BF217" s="212">
        <f>IF(N217="snížená",J217,0)</f>
        <v>0</v>
      </c>
      <c r="BG217" s="212">
        <f>IF(N217="zákl. přenesená",J217,0)</f>
        <v>0</v>
      </c>
      <c r="BH217" s="212">
        <f>IF(N217="sníž. přenesená",J217,0)</f>
        <v>0</v>
      </c>
      <c r="BI217" s="212">
        <f>IF(N217="nulová",J217,0)</f>
        <v>0</v>
      </c>
      <c r="BJ217" s="17" t="s">
        <v>139</v>
      </c>
      <c r="BK217" s="212">
        <f>ROUND(I217*H217,2)</f>
        <v>0</v>
      </c>
      <c r="BL217" s="17" t="s">
        <v>213</v>
      </c>
      <c r="BM217" s="211" t="s">
        <v>413</v>
      </c>
    </row>
    <row r="218" s="2" customFormat="1">
      <c r="A218" s="38"/>
      <c r="B218" s="39"/>
      <c r="C218" s="40"/>
      <c r="D218" s="213" t="s">
        <v>141</v>
      </c>
      <c r="E218" s="40"/>
      <c r="F218" s="214" t="s">
        <v>414</v>
      </c>
      <c r="G218" s="40"/>
      <c r="H218" s="40"/>
      <c r="I218" s="215"/>
      <c r="J218" s="40"/>
      <c r="K218" s="40"/>
      <c r="L218" s="44"/>
      <c r="M218" s="216"/>
      <c r="N218" s="217"/>
      <c r="O218" s="85"/>
      <c r="P218" s="85"/>
      <c r="Q218" s="85"/>
      <c r="R218" s="85"/>
      <c r="S218" s="85"/>
      <c r="T218" s="86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141</v>
      </c>
      <c r="AU218" s="17" t="s">
        <v>138</v>
      </c>
    </row>
    <row r="219" s="2" customFormat="1" ht="16.5" customHeight="1">
      <c r="A219" s="38"/>
      <c r="B219" s="39"/>
      <c r="C219" s="199" t="s">
        <v>415</v>
      </c>
      <c r="D219" s="199" t="s">
        <v>133</v>
      </c>
      <c r="E219" s="200" t="s">
        <v>416</v>
      </c>
      <c r="F219" s="201" t="s">
        <v>417</v>
      </c>
      <c r="G219" s="202" t="s">
        <v>226</v>
      </c>
      <c r="H219" s="203">
        <v>1</v>
      </c>
      <c r="I219" s="204"/>
      <c r="J219" s="205">
        <f>ROUND(I219*H219,2)</f>
        <v>0</v>
      </c>
      <c r="K219" s="206"/>
      <c r="L219" s="44"/>
      <c r="M219" s="207" t="s">
        <v>19</v>
      </c>
      <c r="N219" s="208" t="s">
        <v>49</v>
      </c>
      <c r="O219" s="85"/>
      <c r="P219" s="209">
        <f>O219*H219</f>
        <v>0</v>
      </c>
      <c r="Q219" s="209">
        <v>1.0000000000000001E-05</v>
      </c>
      <c r="R219" s="209">
        <f>Q219*H219</f>
        <v>1.0000000000000001E-05</v>
      </c>
      <c r="S219" s="209">
        <v>0</v>
      </c>
      <c r="T219" s="210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11" t="s">
        <v>213</v>
      </c>
      <c r="AT219" s="211" t="s">
        <v>133</v>
      </c>
      <c r="AU219" s="211" t="s">
        <v>138</v>
      </c>
      <c r="AY219" s="17" t="s">
        <v>129</v>
      </c>
      <c r="BE219" s="212">
        <f>IF(N219="základní",J219,0)</f>
        <v>0</v>
      </c>
      <c r="BF219" s="212">
        <f>IF(N219="snížená",J219,0)</f>
        <v>0</v>
      </c>
      <c r="BG219" s="212">
        <f>IF(N219="zákl. přenesená",J219,0)</f>
        <v>0</v>
      </c>
      <c r="BH219" s="212">
        <f>IF(N219="sníž. přenesená",J219,0)</f>
        <v>0</v>
      </c>
      <c r="BI219" s="212">
        <f>IF(N219="nulová",J219,0)</f>
        <v>0</v>
      </c>
      <c r="BJ219" s="17" t="s">
        <v>139</v>
      </c>
      <c r="BK219" s="212">
        <f>ROUND(I219*H219,2)</f>
        <v>0</v>
      </c>
      <c r="BL219" s="17" t="s">
        <v>213</v>
      </c>
      <c r="BM219" s="211" t="s">
        <v>418</v>
      </c>
    </row>
    <row r="220" s="2" customFormat="1">
      <c r="A220" s="38"/>
      <c r="B220" s="39"/>
      <c r="C220" s="40"/>
      <c r="D220" s="213" t="s">
        <v>141</v>
      </c>
      <c r="E220" s="40"/>
      <c r="F220" s="214" t="s">
        <v>419</v>
      </c>
      <c r="G220" s="40"/>
      <c r="H220" s="40"/>
      <c r="I220" s="215"/>
      <c r="J220" s="40"/>
      <c r="K220" s="40"/>
      <c r="L220" s="44"/>
      <c r="M220" s="216"/>
      <c r="N220" s="217"/>
      <c r="O220" s="85"/>
      <c r="P220" s="85"/>
      <c r="Q220" s="85"/>
      <c r="R220" s="85"/>
      <c r="S220" s="85"/>
      <c r="T220" s="86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141</v>
      </c>
      <c r="AU220" s="17" t="s">
        <v>138</v>
      </c>
    </row>
    <row r="221" s="12" customFormat="1" ht="22.8" customHeight="1">
      <c r="A221" s="12"/>
      <c r="B221" s="183"/>
      <c r="C221" s="184"/>
      <c r="D221" s="185" t="s">
        <v>74</v>
      </c>
      <c r="E221" s="197" t="s">
        <v>420</v>
      </c>
      <c r="F221" s="197" t="s">
        <v>421</v>
      </c>
      <c r="G221" s="184"/>
      <c r="H221" s="184"/>
      <c r="I221" s="187"/>
      <c r="J221" s="198">
        <f>BK221</f>
        <v>0</v>
      </c>
      <c r="K221" s="184"/>
      <c r="L221" s="189"/>
      <c r="M221" s="190"/>
      <c r="N221" s="191"/>
      <c r="O221" s="191"/>
      <c r="P221" s="192">
        <f>SUM(P222:P258)</f>
        <v>0</v>
      </c>
      <c r="Q221" s="191"/>
      <c r="R221" s="192">
        <f>SUM(R222:R258)</f>
        <v>0.18537999999999999</v>
      </c>
      <c r="S221" s="191"/>
      <c r="T221" s="193">
        <f>SUM(T222:T258)</f>
        <v>0.37529999999999997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194" t="s">
        <v>138</v>
      </c>
      <c r="AT221" s="195" t="s">
        <v>74</v>
      </c>
      <c r="AU221" s="195" t="s">
        <v>80</v>
      </c>
      <c r="AY221" s="194" t="s">
        <v>129</v>
      </c>
      <c r="BK221" s="196">
        <f>SUM(BK222:BK258)</f>
        <v>0</v>
      </c>
    </row>
    <row r="222" s="2" customFormat="1" ht="16.5" customHeight="1">
      <c r="A222" s="38"/>
      <c r="B222" s="39"/>
      <c r="C222" s="199" t="s">
        <v>422</v>
      </c>
      <c r="D222" s="199" t="s">
        <v>133</v>
      </c>
      <c r="E222" s="200" t="s">
        <v>423</v>
      </c>
      <c r="F222" s="201" t="s">
        <v>424</v>
      </c>
      <c r="G222" s="202" t="s">
        <v>226</v>
      </c>
      <c r="H222" s="203">
        <v>6</v>
      </c>
      <c r="I222" s="204"/>
      <c r="J222" s="205">
        <f>ROUND(I222*H222,2)</f>
        <v>0</v>
      </c>
      <c r="K222" s="206"/>
      <c r="L222" s="44"/>
      <c r="M222" s="207" t="s">
        <v>19</v>
      </c>
      <c r="N222" s="208" t="s">
        <v>49</v>
      </c>
      <c r="O222" s="85"/>
      <c r="P222" s="209">
        <f>O222*H222</f>
        <v>0</v>
      </c>
      <c r="Q222" s="209">
        <v>0</v>
      </c>
      <c r="R222" s="209">
        <f>Q222*H222</f>
        <v>0</v>
      </c>
      <c r="S222" s="209">
        <v>0</v>
      </c>
      <c r="T222" s="210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11" t="s">
        <v>213</v>
      </c>
      <c r="AT222" s="211" t="s">
        <v>133</v>
      </c>
      <c r="AU222" s="211" t="s">
        <v>138</v>
      </c>
      <c r="AY222" s="17" t="s">
        <v>129</v>
      </c>
      <c r="BE222" s="212">
        <f>IF(N222="základní",J222,0)</f>
        <v>0</v>
      </c>
      <c r="BF222" s="212">
        <f>IF(N222="snížená",J222,0)</f>
        <v>0</v>
      </c>
      <c r="BG222" s="212">
        <f>IF(N222="zákl. přenesená",J222,0)</f>
        <v>0</v>
      </c>
      <c r="BH222" s="212">
        <f>IF(N222="sníž. přenesená",J222,0)</f>
        <v>0</v>
      </c>
      <c r="BI222" s="212">
        <f>IF(N222="nulová",J222,0)</f>
        <v>0</v>
      </c>
      <c r="BJ222" s="17" t="s">
        <v>139</v>
      </c>
      <c r="BK222" s="212">
        <f>ROUND(I222*H222,2)</f>
        <v>0</v>
      </c>
      <c r="BL222" s="17" t="s">
        <v>213</v>
      </c>
      <c r="BM222" s="211" t="s">
        <v>425</v>
      </c>
    </row>
    <row r="223" s="2" customFormat="1">
      <c r="A223" s="38"/>
      <c r="B223" s="39"/>
      <c r="C223" s="40"/>
      <c r="D223" s="213" t="s">
        <v>141</v>
      </c>
      <c r="E223" s="40"/>
      <c r="F223" s="214" t="s">
        <v>426</v>
      </c>
      <c r="G223" s="40"/>
      <c r="H223" s="40"/>
      <c r="I223" s="215"/>
      <c r="J223" s="40"/>
      <c r="K223" s="40"/>
      <c r="L223" s="44"/>
      <c r="M223" s="216"/>
      <c r="N223" s="217"/>
      <c r="O223" s="85"/>
      <c r="P223" s="85"/>
      <c r="Q223" s="85"/>
      <c r="R223" s="85"/>
      <c r="S223" s="85"/>
      <c r="T223" s="86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141</v>
      </c>
      <c r="AU223" s="17" t="s">
        <v>138</v>
      </c>
    </row>
    <row r="224" s="2" customFormat="1" ht="16.5" customHeight="1">
      <c r="A224" s="38"/>
      <c r="B224" s="39"/>
      <c r="C224" s="240" t="s">
        <v>427</v>
      </c>
      <c r="D224" s="240" t="s">
        <v>223</v>
      </c>
      <c r="E224" s="241" t="s">
        <v>428</v>
      </c>
      <c r="F224" s="242" t="s">
        <v>429</v>
      </c>
      <c r="G224" s="243" t="s">
        <v>226</v>
      </c>
      <c r="H224" s="244">
        <v>3</v>
      </c>
      <c r="I224" s="245"/>
      <c r="J224" s="246">
        <f>ROUND(I224*H224,2)</f>
        <v>0</v>
      </c>
      <c r="K224" s="247"/>
      <c r="L224" s="248"/>
      <c r="M224" s="249" t="s">
        <v>19</v>
      </c>
      <c r="N224" s="250" t="s">
        <v>49</v>
      </c>
      <c r="O224" s="85"/>
      <c r="P224" s="209">
        <f>O224*H224</f>
        <v>0</v>
      </c>
      <c r="Q224" s="209">
        <v>0.012999999999999999</v>
      </c>
      <c r="R224" s="209">
        <f>Q224*H224</f>
        <v>0.039</v>
      </c>
      <c r="S224" s="209">
        <v>0</v>
      </c>
      <c r="T224" s="210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11" t="s">
        <v>227</v>
      </c>
      <c r="AT224" s="211" t="s">
        <v>223</v>
      </c>
      <c r="AU224" s="211" t="s">
        <v>138</v>
      </c>
      <c r="AY224" s="17" t="s">
        <v>129</v>
      </c>
      <c r="BE224" s="212">
        <f>IF(N224="základní",J224,0)</f>
        <v>0</v>
      </c>
      <c r="BF224" s="212">
        <f>IF(N224="snížená",J224,0)</f>
        <v>0</v>
      </c>
      <c r="BG224" s="212">
        <f>IF(N224="zákl. přenesená",J224,0)</f>
        <v>0</v>
      </c>
      <c r="BH224" s="212">
        <f>IF(N224="sníž. přenesená",J224,0)</f>
        <v>0</v>
      </c>
      <c r="BI224" s="212">
        <f>IF(N224="nulová",J224,0)</f>
        <v>0</v>
      </c>
      <c r="BJ224" s="17" t="s">
        <v>139</v>
      </c>
      <c r="BK224" s="212">
        <f>ROUND(I224*H224,2)</f>
        <v>0</v>
      </c>
      <c r="BL224" s="17" t="s">
        <v>213</v>
      </c>
      <c r="BM224" s="211" t="s">
        <v>430</v>
      </c>
    </row>
    <row r="225" s="2" customFormat="1">
      <c r="A225" s="38"/>
      <c r="B225" s="39"/>
      <c r="C225" s="40"/>
      <c r="D225" s="213" t="s">
        <v>141</v>
      </c>
      <c r="E225" s="40"/>
      <c r="F225" s="214" t="s">
        <v>431</v>
      </c>
      <c r="G225" s="40"/>
      <c r="H225" s="40"/>
      <c r="I225" s="215"/>
      <c r="J225" s="40"/>
      <c r="K225" s="40"/>
      <c r="L225" s="44"/>
      <c r="M225" s="216"/>
      <c r="N225" s="217"/>
      <c r="O225" s="85"/>
      <c r="P225" s="85"/>
      <c r="Q225" s="85"/>
      <c r="R225" s="85"/>
      <c r="S225" s="85"/>
      <c r="T225" s="86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141</v>
      </c>
      <c r="AU225" s="17" t="s">
        <v>138</v>
      </c>
    </row>
    <row r="226" s="2" customFormat="1" ht="16.5" customHeight="1">
      <c r="A226" s="38"/>
      <c r="B226" s="39"/>
      <c r="C226" s="240" t="s">
        <v>432</v>
      </c>
      <c r="D226" s="240" t="s">
        <v>223</v>
      </c>
      <c r="E226" s="241" t="s">
        <v>433</v>
      </c>
      <c r="F226" s="242" t="s">
        <v>434</v>
      </c>
      <c r="G226" s="243" t="s">
        <v>226</v>
      </c>
      <c r="H226" s="244">
        <v>2</v>
      </c>
      <c r="I226" s="245"/>
      <c r="J226" s="246">
        <f>ROUND(I226*H226,2)</f>
        <v>0</v>
      </c>
      <c r="K226" s="247"/>
      <c r="L226" s="248"/>
      <c r="M226" s="249" t="s">
        <v>19</v>
      </c>
      <c r="N226" s="250" t="s">
        <v>49</v>
      </c>
      <c r="O226" s="85"/>
      <c r="P226" s="209">
        <f>O226*H226</f>
        <v>0</v>
      </c>
      <c r="Q226" s="209">
        <v>0.02</v>
      </c>
      <c r="R226" s="209">
        <f>Q226*H226</f>
        <v>0.040000000000000001</v>
      </c>
      <c r="S226" s="209">
        <v>0</v>
      </c>
      <c r="T226" s="210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11" t="s">
        <v>227</v>
      </c>
      <c r="AT226" s="211" t="s">
        <v>223</v>
      </c>
      <c r="AU226" s="211" t="s">
        <v>138</v>
      </c>
      <c r="AY226" s="17" t="s">
        <v>129</v>
      </c>
      <c r="BE226" s="212">
        <f>IF(N226="základní",J226,0)</f>
        <v>0</v>
      </c>
      <c r="BF226" s="212">
        <f>IF(N226="snížená",J226,0)</f>
        <v>0</v>
      </c>
      <c r="BG226" s="212">
        <f>IF(N226="zákl. přenesená",J226,0)</f>
        <v>0</v>
      </c>
      <c r="BH226" s="212">
        <f>IF(N226="sníž. přenesená",J226,0)</f>
        <v>0</v>
      </c>
      <c r="BI226" s="212">
        <f>IF(N226="nulová",J226,0)</f>
        <v>0</v>
      </c>
      <c r="BJ226" s="17" t="s">
        <v>139</v>
      </c>
      <c r="BK226" s="212">
        <f>ROUND(I226*H226,2)</f>
        <v>0</v>
      </c>
      <c r="BL226" s="17" t="s">
        <v>213</v>
      </c>
      <c r="BM226" s="211" t="s">
        <v>435</v>
      </c>
    </row>
    <row r="227" s="2" customFormat="1">
      <c r="A227" s="38"/>
      <c r="B227" s="39"/>
      <c r="C227" s="40"/>
      <c r="D227" s="213" t="s">
        <v>141</v>
      </c>
      <c r="E227" s="40"/>
      <c r="F227" s="214" t="s">
        <v>434</v>
      </c>
      <c r="G227" s="40"/>
      <c r="H227" s="40"/>
      <c r="I227" s="215"/>
      <c r="J227" s="40"/>
      <c r="K227" s="40"/>
      <c r="L227" s="44"/>
      <c r="M227" s="216"/>
      <c r="N227" s="217"/>
      <c r="O227" s="85"/>
      <c r="P227" s="85"/>
      <c r="Q227" s="85"/>
      <c r="R227" s="85"/>
      <c r="S227" s="85"/>
      <c r="T227" s="86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141</v>
      </c>
      <c r="AU227" s="17" t="s">
        <v>138</v>
      </c>
    </row>
    <row r="228" s="2" customFormat="1" ht="16.5" customHeight="1">
      <c r="A228" s="38"/>
      <c r="B228" s="39"/>
      <c r="C228" s="240" t="s">
        <v>436</v>
      </c>
      <c r="D228" s="240" t="s">
        <v>223</v>
      </c>
      <c r="E228" s="241" t="s">
        <v>437</v>
      </c>
      <c r="F228" s="242" t="s">
        <v>438</v>
      </c>
      <c r="G228" s="243" t="s">
        <v>226</v>
      </c>
      <c r="H228" s="244">
        <v>1</v>
      </c>
      <c r="I228" s="245"/>
      <c r="J228" s="246">
        <f>ROUND(I228*H228,2)</f>
        <v>0</v>
      </c>
      <c r="K228" s="247"/>
      <c r="L228" s="248"/>
      <c r="M228" s="249" t="s">
        <v>19</v>
      </c>
      <c r="N228" s="250" t="s">
        <v>49</v>
      </c>
      <c r="O228" s="85"/>
      <c r="P228" s="209">
        <f>O228*H228</f>
        <v>0</v>
      </c>
      <c r="Q228" s="209">
        <v>0.037999999999999999</v>
      </c>
      <c r="R228" s="209">
        <f>Q228*H228</f>
        <v>0.037999999999999999</v>
      </c>
      <c r="S228" s="209">
        <v>0</v>
      </c>
      <c r="T228" s="210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11" t="s">
        <v>227</v>
      </c>
      <c r="AT228" s="211" t="s">
        <v>223</v>
      </c>
      <c r="AU228" s="211" t="s">
        <v>138</v>
      </c>
      <c r="AY228" s="17" t="s">
        <v>129</v>
      </c>
      <c r="BE228" s="212">
        <f>IF(N228="základní",J228,0)</f>
        <v>0</v>
      </c>
      <c r="BF228" s="212">
        <f>IF(N228="snížená",J228,0)</f>
        <v>0</v>
      </c>
      <c r="BG228" s="212">
        <f>IF(N228="zákl. přenesená",J228,0)</f>
        <v>0</v>
      </c>
      <c r="BH228" s="212">
        <f>IF(N228="sníž. přenesená",J228,0)</f>
        <v>0</v>
      </c>
      <c r="BI228" s="212">
        <f>IF(N228="nulová",J228,0)</f>
        <v>0</v>
      </c>
      <c r="BJ228" s="17" t="s">
        <v>139</v>
      </c>
      <c r="BK228" s="212">
        <f>ROUND(I228*H228,2)</f>
        <v>0</v>
      </c>
      <c r="BL228" s="17" t="s">
        <v>213</v>
      </c>
      <c r="BM228" s="211" t="s">
        <v>439</v>
      </c>
    </row>
    <row r="229" s="2" customFormat="1">
      <c r="A229" s="38"/>
      <c r="B229" s="39"/>
      <c r="C229" s="40"/>
      <c r="D229" s="213" t="s">
        <v>141</v>
      </c>
      <c r="E229" s="40"/>
      <c r="F229" s="214" t="s">
        <v>440</v>
      </c>
      <c r="G229" s="40"/>
      <c r="H229" s="40"/>
      <c r="I229" s="215"/>
      <c r="J229" s="40"/>
      <c r="K229" s="40"/>
      <c r="L229" s="44"/>
      <c r="M229" s="216"/>
      <c r="N229" s="217"/>
      <c r="O229" s="85"/>
      <c r="P229" s="85"/>
      <c r="Q229" s="85"/>
      <c r="R229" s="85"/>
      <c r="S229" s="85"/>
      <c r="T229" s="86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141</v>
      </c>
      <c r="AU229" s="17" t="s">
        <v>138</v>
      </c>
    </row>
    <row r="230" s="2" customFormat="1" ht="16.5" customHeight="1">
      <c r="A230" s="38"/>
      <c r="B230" s="39"/>
      <c r="C230" s="240" t="s">
        <v>441</v>
      </c>
      <c r="D230" s="240" t="s">
        <v>223</v>
      </c>
      <c r="E230" s="241" t="s">
        <v>442</v>
      </c>
      <c r="F230" s="242" t="s">
        <v>443</v>
      </c>
      <c r="G230" s="243" t="s">
        <v>226</v>
      </c>
      <c r="H230" s="244">
        <v>1</v>
      </c>
      <c r="I230" s="245"/>
      <c r="J230" s="246">
        <f>ROUND(I230*H230,2)</f>
        <v>0</v>
      </c>
      <c r="K230" s="247"/>
      <c r="L230" s="248"/>
      <c r="M230" s="249" t="s">
        <v>19</v>
      </c>
      <c r="N230" s="250" t="s">
        <v>49</v>
      </c>
      <c r="O230" s="85"/>
      <c r="P230" s="209">
        <f>O230*H230</f>
        <v>0</v>
      </c>
      <c r="Q230" s="209">
        <v>0.0022000000000000001</v>
      </c>
      <c r="R230" s="209">
        <f>Q230*H230</f>
        <v>0.0022000000000000001</v>
      </c>
      <c r="S230" s="209">
        <v>0</v>
      </c>
      <c r="T230" s="210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11" t="s">
        <v>227</v>
      </c>
      <c r="AT230" s="211" t="s">
        <v>223</v>
      </c>
      <c r="AU230" s="211" t="s">
        <v>138</v>
      </c>
      <c r="AY230" s="17" t="s">
        <v>129</v>
      </c>
      <c r="BE230" s="212">
        <f>IF(N230="základní",J230,0)</f>
        <v>0</v>
      </c>
      <c r="BF230" s="212">
        <f>IF(N230="snížená",J230,0)</f>
        <v>0</v>
      </c>
      <c r="BG230" s="212">
        <f>IF(N230="zákl. přenesená",J230,0)</f>
        <v>0</v>
      </c>
      <c r="BH230" s="212">
        <f>IF(N230="sníž. přenesená",J230,0)</f>
        <v>0</v>
      </c>
      <c r="BI230" s="212">
        <f>IF(N230="nulová",J230,0)</f>
        <v>0</v>
      </c>
      <c r="BJ230" s="17" t="s">
        <v>139</v>
      </c>
      <c r="BK230" s="212">
        <f>ROUND(I230*H230,2)</f>
        <v>0</v>
      </c>
      <c r="BL230" s="17" t="s">
        <v>213</v>
      </c>
      <c r="BM230" s="211" t="s">
        <v>444</v>
      </c>
    </row>
    <row r="231" s="2" customFormat="1">
      <c r="A231" s="38"/>
      <c r="B231" s="39"/>
      <c r="C231" s="40"/>
      <c r="D231" s="213" t="s">
        <v>141</v>
      </c>
      <c r="E231" s="40"/>
      <c r="F231" s="214" t="s">
        <v>443</v>
      </c>
      <c r="G231" s="40"/>
      <c r="H231" s="40"/>
      <c r="I231" s="215"/>
      <c r="J231" s="40"/>
      <c r="K231" s="40"/>
      <c r="L231" s="44"/>
      <c r="M231" s="216"/>
      <c r="N231" s="217"/>
      <c r="O231" s="85"/>
      <c r="P231" s="85"/>
      <c r="Q231" s="85"/>
      <c r="R231" s="85"/>
      <c r="S231" s="85"/>
      <c r="T231" s="86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141</v>
      </c>
      <c r="AU231" s="17" t="s">
        <v>138</v>
      </c>
    </row>
    <row r="232" s="2" customFormat="1" ht="16.5" customHeight="1">
      <c r="A232" s="38"/>
      <c r="B232" s="39"/>
      <c r="C232" s="240" t="s">
        <v>445</v>
      </c>
      <c r="D232" s="240" t="s">
        <v>223</v>
      </c>
      <c r="E232" s="241" t="s">
        <v>446</v>
      </c>
      <c r="F232" s="242" t="s">
        <v>447</v>
      </c>
      <c r="G232" s="243" t="s">
        <v>226</v>
      </c>
      <c r="H232" s="244">
        <v>1</v>
      </c>
      <c r="I232" s="245"/>
      <c r="J232" s="246">
        <f>ROUND(I232*H232,2)</f>
        <v>0</v>
      </c>
      <c r="K232" s="247"/>
      <c r="L232" s="248"/>
      <c r="M232" s="249" t="s">
        <v>19</v>
      </c>
      <c r="N232" s="250" t="s">
        <v>49</v>
      </c>
      <c r="O232" s="85"/>
      <c r="P232" s="209">
        <f>O232*H232</f>
        <v>0</v>
      </c>
      <c r="Q232" s="209">
        <v>0.00010000000000000001</v>
      </c>
      <c r="R232" s="209">
        <f>Q232*H232</f>
        <v>0.00010000000000000001</v>
      </c>
      <c r="S232" s="209">
        <v>0</v>
      </c>
      <c r="T232" s="210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11" t="s">
        <v>227</v>
      </c>
      <c r="AT232" s="211" t="s">
        <v>223</v>
      </c>
      <c r="AU232" s="211" t="s">
        <v>138</v>
      </c>
      <c r="AY232" s="17" t="s">
        <v>129</v>
      </c>
      <c r="BE232" s="212">
        <f>IF(N232="základní",J232,0)</f>
        <v>0</v>
      </c>
      <c r="BF232" s="212">
        <f>IF(N232="snížená",J232,0)</f>
        <v>0</v>
      </c>
      <c r="BG232" s="212">
        <f>IF(N232="zákl. přenesená",J232,0)</f>
        <v>0</v>
      </c>
      <c r="BH232" s="212">
        <f>IF(N232="sníž. přenesená",J232,0)</f>
        <v>0</v>
      </c>
      <c r="BI232" s="212">
        <f>IF(N232="nulová",J232,0)</f>
        <v>0</v>
      </c>
      <c r="BJ232" s="17" t="s">
        <v>139</v>
      </c>
      <c r="BK232" s="212">
        <f>ROUND(I232*H232,2)</f>
        <v>0</v>
      </c>
      <c r="BL232" s="17" t="s">
        <v>213</v>
      </c>
      <c r="BM232" s="211" t="s">
        <v>448</v>
      </c>
    </row>
    <row r="233" s="2" customFormat="1">
      <c r="A233" s="38"/>
      <c r="B233" s="39"/>
      <c r="C233" s="40"/>
      <c r="D233" s="213" t="s">
        <v>141</v>
      </c>
      <c r="E233" s="40"/>
      <c r="F233" s="214" t="s">
        <v>447</v>
      </c>
      <c r="G233" s="40"/>
      <c r="H233" s="40"/>
      <c r="I233" s="215"/>
      <c r="J233" s="40"/>
      <c r="K233" s="40"/>
      <c r="L233" s="44"/>
      <c r="M233" s="216"/>
      <c r="N233" s="217"/>
      <c r="O233" s="85"/>
      <c r="P233" s="85"/>
      <c r="Q233" s="85"/>
      <c r="R233" s="85"/>
      <c r="S233" s="85"/>
      <c r="T233" s="86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141</v>
      </c>
      <c r="AU233" s="17" t="s">
        <v>138</v>
      </c>
    </row>
    <row r="234" s="2" customFormat="1" ht="16.5" customHeight="1">
      <c r="A234" s="38"/>
      <c r="B234" s="39"/>
      <c r="C234" s="240" t="s">
        <v>449</v>
      </c>
      <c r="D234" s="240" t="s">
        <v>223</v>
      </c>
      <c r="E234" s="241" t="s">
        <v>450</v>
      </c>
      <c r="F234" s="242" t="s">
        <v>451</v>
      </c>
      <c r="G234" s="243" t="s">
        <v>226</v>
      </c>
      <c r="H234" s="244">
        <v>5</v>
      </c>
      <c r="I234" s="245"/>
      <c r="J234" s="246">
        <f>ROUND(I234*H234,2)</f>
        <v>0</v>
      </c>
      <c r="K234" s="247"/>
      <c r="L234" s="248"/>
      <c r="M234" s="249" t="s">
        <v>19</v>
      </c>
      <c r="N234" s="250" t="s">
        <v>49</v>
      </c>
      <c r="O234" s="85"/>
      <c r="P234" s="209">
        <f>O234*H234</f>
        <v>0</v>
      </c>
      <c r="Q234" s="209">
        <v>0.0011999999999999999</v>
      </c>
      <c r="R234" s="209">
        <f>Q234*H234</f>
        <v>0.0059999999999999993</v>
      </c>
      <c r="S234" s="209">
        <v>0</v>
      </c>
      <c r="T234" s="210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11" t="s">
        <v>227</v>
      </c>
      <c r="AT234" s="211" t="s">
        <v>223</v>
      </c>
      <c r="AU234" s="211" t="s">
        <v>138</v>
      </c>
      <c r="AY234" s="17" t="s">
        <v>129</v>
      </c>
      <c r="BE234" s="212">
        <f>IF(N234="základní",J234,0)</f>
        <v>0</v>
      </c>
      <c r="BF234" s="212">
        <f>IF(N234="snížená",J234,0)</f>
        <v>0</v>
      </c>
      <c r="BG234" s="212">
        <f>IF(N234="zákl. přenesená",J234,0)</f>
        <v>0</v>
      </c>
      <c r="BH234" s="212">
        <f>IF(N234="sníž. přenesená",J234,0)</f>
        <v>0</v>
      </c>
      <c r="BI234" s="212">
        <f>IF(N234="nulová",J234,0)</f>
        <v>0</v>
      </c>
      <c r="BJ234" s="17" t="s">
        <v>139</v>
      </c>
      <c r="BK234" s="212">
        <f>ROUND(I234*H234,2)</f>
        <v>0</v>
      </c>
      <c r="BL234" s="17" t="s">
        <v>213</v>
      </c>
      <c r="BM234" s="211" t="s">
        <v>452</v>
      </c>
    </row>
    <row r="235" s="2" customFormat="1">
      <c r="A235" s="38"/>
      <c r="B235" s="39"/>
      <c r="C235" s="40"/>
      <c r="D235" s="213" t="s">
        <v>141</v>
      </c>
      <c r="E235" s="40"/>
      <c r="F235" s="214" t="s">
        <v>451</v>
      </c>
      <c r="G235" s="40"/>
      <c r="H235" s="40"/>
      <c r="I235" s="215"/>
      <c r="J235" s="40"/>
      <c r="K235" s="40"/>
      <c r="L235" s="44"/>
      <c r="M235" s="216"/>
      <c r="N235" s="217"/>
      <c r="O235" s="85"/>
      <c r="P235" s="85"/>
      <c r="Q235" s="85"/>
      <c r="R235" s="85"/>
      <c r="S235" s="85"/>
      <c r="T235" s="86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141</v>
      </c>
      <c r="AU235" s="17" t="s">
        <v>138</v>
      </c>
    </row>
    <row r="236" s="2" customFormat="1" ht="16.5" customHeight="1">
      <c r="A236" s="38"/>
      <c r="B236" s="39"/>
      <c r="C236" s="240" t="s">
        <v>453</v>
      </c>
      <c r="D236" s="240" t="s">
        <v>223</v>
      </c>
      <c r="E236" s="241" t="s">
        <v>454</v>
      </c>
      <c r="F236" s="242" t="s">
        <v>455</v>
      </c>
      <c r="G236" s="243" t="s">
        <v>226</v>
      </c>
      <c r="H236" s="244">
        <v>1</v>
      </c>
      <c r="I236" s="245"/>
      <c r="J236" s="246">
        <f>ROUND(I236*H236,2)</f>
        <v>0</v>
      </c>
      <c r="K236" s="247"/>
      <c r="L236" s="248"/>
      <c r="M236" s="249" t="s">
        <v>19</v>
      </c>
      <c r="N236" s="250" t="s">
        <v>49</v>
      </c>
      <c r="O236" s="85"/>
      <c r="P236" s="209">
        <f>O236*H236</f>
        <v>0</v>
      </c>
      <c r="Q236" s="209">
        <v>0.059999999999999998</v>
      </c>
      <c r="R236" s="209">
        <f>Q236*H236</f>
        <v>0.059999999999999998</v>
      </c>
      <c r="S236" s="209">
        <v>0</v>
      </c>
      <c r="T236" s="210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11" t="s">
        <v>227</v>
      </c>
      <c r="AT236" s="211" t="s">
        <v>223</v>
      </c>
      <c r="AU236" s="211" t="s">
        <v>138</v>
      </c>
      <c r="AY236" s="17" t="s">
        <v>129</v>
      </c>
      <c r="BE236" s="212">
        <f>IF(N236="základní",J236,0)</f>
        <v>0</v>
      </c>
      <c r="BF236" s="212">
        <f>IF(N236="snížená",J236,0)</f>
        <v>0</v>
      </c>
      <c r="BG236" s="212">
        <f>IF(N236="zákl. přenesená",J236,0)</f>
        <v>0</v>
      </c>
      <c r="BH236" s="212">
        <f>IF(N236="sníž. přenesená",J236,0)</f>
        <v>0</v>
      </c>
      <c r="BI236" s="212">
        <f>IF(N236="nulová",J236,0)</f>
        <v>0</v>
      </c>
      <c r="BJ236" s="17" t="s">
        <v>139</v>
      </c>
      <c r="BK236" s="212">
        <f>ROUND(I236*H236,2)</f>
        <v>0</v>
      </c>
      <c r="BL236" s="17" t="s">
        <v>213</v>
      </c>
      <c r="BM236" s="211" t="s">
        <v>456</v>
      </c>
    </row>
    <row r="237" s="2" customFormat="1">
      <c r="A237" s="38"/>
      <c r="B237" s="39"/>
      <c r="C237" s="40"/>
      <c r="D237" s="213" t="s">
        <v>141</v>
      </c>
      <c r="E237" s="40"/>
      <c r="F237" s="214" t="s">
        <v>457</v>
      </c>
      <c r="G237" s="40"/>
      <c r="H237" s="40"/>
      <c r="I237" s="215"/>
      <c r="J237" s="40"/>
      <c r="K237" s="40"/>
      <c r="L237" s="44"/>
      <c r="M237" s="216"/>
      <c r="N237" s="217"/>
      <c r="O237" s="85"/>
      <c r="P237" s="85"/>
      <c r="Q237" s="85"/>
      <c r="R237" s="85"/>
      <c r="S237" s="85"/>
      <c r="T237" s="86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141</v>
      </c>
      <c r="AU237" s="17" t="s">
        <v>138</v>
      </c>
    </row>
    <row r="238" s="2" customFormat="1" ht="16.5" customHeight="1">
      <c r="A238" s="38"/>
      <c r="B238" s="39"/>
      <c r="C238" s="199" t="s">
        <v>458</v>
      </c>
      <c r="D238" s="199" t="s">
        <v>133</v>
      </c>
      <c r="E238" s="200" t="s">
        <v>459</v>
      </c>
      <c r="F238" s="201" t="s">
        <v>460</v>
      </c>
      <c r="G238" s="202" t="s">
        <v>226</v>
      </c>
      <c r="H238" s="203">
        <v>6</v>
      </c>
      <c r="I238" s="204"/>
      <c r="J238" s="205">
        <f>ROUND(I238*H238,2)</f>
        <v>0</v>
      </c>
      <c r="K238" s="206"/>
      <c r="L238" s="44"/>
      <c r="M238" s="207" t="s">
        <v>19</v>
      </c>
      <c r="N238" s="208" t="s">
        <v>49</v>
      </c>
      <c r="O238" s="85"/>
      <c r="P238" s="209">
        <f>O238*H238</f>
        <v>0</v>
      </c>
      <c r="Q238" s="209">
        <v>0</v>
      </c>
      <c r="R238" s="209">
        <f>Q238*H238</f>
        <v>0</v>
      </c>
      <c r="S238" s="209">
        <v>0.0018</v>
      </c>
      <c r="T238" s="210">
        <f>S238*H238</f>
        <v>0.010800000000000001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11" t="s">
        <v>213</v>
      </c>
      <c r="AT238" s="211" t="s">
        <v>133</v>
      </c>
      <c r="AU238" s="211" t="s">
        <v>138</v>
      </c>
      <c r="AY238" s="17" t="s">
        <v>129</v>
      </c>
      <c r="BE238" s="212">
        <f>IF(N238="základní",J238,0)</f>
        <v>0</v>
      </c>
      <c r="BF238" s="212">
        <f>IF(N238="snížená",J238,0)</f>
        <v>0</v>
      </c>
      <c r="BG238" s="212">
        <f>IF(N238="zákl. přenesená",J238,0)</f>
        <v>0</v>
      </c>
      <c r="BH238" s="212">
        <f>IF(N238="sníž. přenesená",J238,0)</f>
        <v>0</v>
      </c>
      <c r="BI238" s="212">
        <f>IF(N238="nulová",J238,0)</f>
        <v>0</v>
      </c>
      <c r="BJ238" s="17" t="s">
        <v>139</v>
      </c>
      <c r="BK238" s="212">
        <f>ROUND(I238*H238,2)</f>
        <v>0</v>
      </c>
      <c r="BL238" s="17" t="s">
        <v>213</v>
      </c>
      <c r="BM238" s="211" t="s">
        <v>461</v>
      </c>
    </row>
    <row r="239" s="2" customFormat="1">
      <c r="A239" s="38"/>
      <c r="B239" s="39"/>
      <c r="C239" s="40"/>
      <c r="D239" s="213" t="s">
        <v>141</v>
      </c>
      <c r="E239" s="40"/>
      <c r="F239" s="214" t="s">
        <v>462</v>
      </c>
      <c r="G239" s="40"/>
      <c r="H239" s="40"/>
      <c r="I239" s="215"/>
      <c r="J239" s="40"/>
      <c r="K239" s="40"/>
      <c r="L239" s="44"/>
      <c r="M239" s="216"/>
      <c r="N239" s="217"/>
      <c r="O239" s="85"/>
      <c r="P239" s="85"/>
      <c r="Q239" s="85"/>
      <c r="R239" s="85"/>
      <c r="S239" s="85"/>
      <c r="T239" s="86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141</v>
      </c>
      <c r="AU239" s="17" t="s">
        <v>138</v>
      </c>
    </row>
    <row r="240" s="13" customFormat="1">
      <c r="A240" s="13"/>
      <c r="B240" s="218"/>
      <c r="C240" s="219"/>
      <c r="D240" s="213" t="s">
        <v>184</v>
      </c>
      <c r="E240" s="219"/>
      <c r="F240" s="221" t="s">
        <v>463</v>
      </c>
      <c r="G240" s="219"/>
      <c r="H240" s="222">
        <v>6</v>
      </c>
      <c r="I240" s="223"/>
      <c r="J240" s="219"/>
      <c r="K240" s="219"/>
      <c r="L240" s="224"/>
      <c r="M240" s="225"/>
      <c r="N240" s="226"/>
      <c r="O240" s="226"/>
      <c r="P240" s="226"/>
      <c r="Q240" s="226"/>
      <c r="R240" s="226"/>
      <c r="S240" s="226"/>
      <c r="T240" s="227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28" t="s">
        <v>184</v>
      </c>
      <c r="AU240" s="228" t="s">
        <v>138</v>
      </c>
      <c r="AV240" s="13" t="s">
        <v>138</v>
      </c>
      <c r="AW240" s="13" t="s">
        <v>4</v>
      </c>
      <c r="AX240" s="13" t="s">
        <v>80</v>
      </c>
      <c r="AY240" s="228" t="s">
        <v>129</v>
      </c>
    </row>
    <row r="241" s="2" customFormat="1" ht="16.5" customHeight="1">
      <c r="A241" s="38"/>
      <c r="B241" s="39"/>
      <c r="C241" s="199" t="s">
        <v>464</v>
      </c>
      <c r="D241" s="199" t="s">
        <v>133</v>
      </c>
      <c r="E241" s="200" t="s">
        <v>465</v>
      </c>
      <c r="F241" s="201" t="s">
        <v>466</v>
      </c>
      <c r="G241" s="202" t="s">
        <v>226</v>
      </c>
      <c r="H241" s="203">
        <v>3</v>
      </c>
      <c r="I241" s="204"/>
      <c r="J241" s="205">
        <f>ROUND(I241*H241,2)</f>
        <v>0</v>
      </c>
      <c r="K241" s="206"/>
      <c r="L241" s="44"/>
      <c r="M241" s="207" t="s">
        <v>19</v>
      </c>
      <c r="N241" s="208" t="s">
        <v>49</v>
      </c>
      <c r="O241" s="85"/>
      <c r="P241" s="209">
        <f>O241*H241</f>
        <v>0</v>
      </c>
      <c r="Q241" s="209">
        <v>0</v>
      </c>
      <c r="R241" s="209">
        <f>Q241*H241</f>
        <v>0</v>
      </c>
      <c r="S241" s="209">
        <v>0</v>
      </c>
      <c r="T241" s="210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11" t="s">
        <v>213</v>
      </c>
      <c r="AT241" s="211" t="s">
        <v>133</v>
      </c>
      <c r="AU241" s="211" t="s">
        <v>138</v>
      </c>
      <c r="AY241" s="17" t="s">
        <v>129</v>
      </c>
      <c r="BE241" s="212">
        <f>IF(N241="základní",J241,0)</f>
        <v>0</v>
      </c>
      <c r="BF241" s="212">
        <f>IF(N241="snížená",J241,0)</f>
        <v>0</v>
      </c>
      <c r="BG241" s="212">
        <f>IF(N241="zákl. přenesená",J241,0)</f>
        <v>0</v>
      </c>
      <c r="BH241" s="212">
        <f>IF(N241="sníž. přenesená",J241,0)</f>
        <v>0</v>
      </c>
      <c r="BI241" s="212">
        <f>IF(N241="nulová",J241,0)</f>
        <v>0</v>
      </c>
      <c r="BJ241" s="17" t="s">
        <v>139</v>
      </c>
      <c r="BK241" s="212">
        <f>ROUND(I241*H241,2)</f>
        <v>0</v>
      </c>
      <c r="BL241" s="17" t="s">
        <v>213</v>
      </c>
      <c r="BM241" s="211" t="s">
        <v>467</v>
      </c>
    </row>
    <row r="242" s="2" customFormat="1">
      <c r="A242" s="38"/>
      <c r="B242" s="39"/>
      <c r="C242" s="40"/>
      <c r="D242" s="213" t="s">
        <v>141</v>
      </c>
      <c r="E242" s="40"/>
      <c r="F242" s="214" t="s">
        <v>468</v>
      </c>
      <c r="G242" s="40"/>
      <c r="H242" s="40"/>
      <c r="I242" s="215"/>
      <c r="J242" s="40"/>
      <c r="K242" s="40"/>
      <c r="L242" s="44"/>
      <c r="M242" s="216"/>
      <c r="N242" s="217"/>
      <c r="O242" s="85"/>
      <c r="P242" s="85"/>
      <c r="Q242" s="85"/>
      <c r="R242" s="85"/>
      <c r="S242" s="85"/>
      <c r="T242" s="86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141</v>
      </c>
      <c r="AU242" s="17" t="s">
        <v>138</v>
      </c>
    </row>
    <row r="243" s="2" customFormat="1" ht="16.5" customHeight="1">
      <c r="A243" s="38"/>
      <c r="B243" s="39"/>
      <c r="C243" s="199" t="s">
        <v>469</v>
      </c>
      <c r="D243" s="199" t="s">
        <v>133</v>
      </c>
      <c r="E243" s="200" t="s">
        <v>470</v>
      </c>
      <c r="F243" s="201" t="s">
        <v>471</v>
      </c>
      <c r="G243" s="202" t="s">
        <v>226</v>
      </c>
      <c r="H243" s="203">
        <v>3</v>
      </c>
      <c r="I243" s="204"/>
      <c r="J243" s="205">
        <f>ROUND(I243*H243,2)</f>
        <v>0</v>
      </c>
      <c r="K243" s="206"/>
      <c r="L243" s="44"/>
      <c r="M243" s="207" t="s">
        <v>19</v>
      </c>
      <c r="N243" s="208" t="s">
        <v>49</v>
      </c>
      <c r="O243" s="85"/>
      <c r="P243" s="209">
        <f>O243*H243</f>
        <v>0</v>
      </c>
      <c r="Q243" s="209">
        <v>0</v>
      </c>
      <c r="R243" s="209">
        <f>Q243*H243</f>
        <v>0</v>
      </c>
      <c r="S243" s="209">
        <v>0</v>
      </c>
      <c r="T243" s="210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11" t="s">
        <v>213</v>
      </c>
      <c r="AT243" s="211" t="s">
        <v>133</v>
      </c>
      <c r="AU243" s="211" t="s">
        <v>138</v>
      </c>
      <c r="AY243" s="17" t="s">
        <v>129</v>
      </c>
      <c r="BE243" s="212">
        <f>IF(N243="základní",J243,0)</f>
        <v>0</v>
      </c>
      <c r="BF243" s="212">
        <f>IF(N243="snížená",J243,0)</f>
        <v>0</v>
      </c>
      <c r="BG243" s="212">
        <f>IF(N243="zákl. přenesená",J243,0)</f>
        <v>0</v>
      </c>
      <c r="BH243" s="212">
        <f>IF(N243="sníž. přenesená",J243,0)</f>
        <v>0</v>
      </c>
      <c r="BI243" s="212">
        <f>IF(N243="nulová",J243,0)</f>
        <v>0</v>
      </c>
      <c r="BJ243" s="17" t="s">
        <v>139</v>
      </c>
      <c r="BK243" s="212">
        <f>ROUND(I243*H243,2)</f>
        <v>0</v>
      </c>
      <c r="BL243" s="17" t="s">
        <v>213</v>
      </c>
      <c r="BM243" s="211" t="s">
        <v>472</v>
      </c>
    </row>
    <row r="244" s="2" customFormat="1">
      <c r="A244" s="38"/>
      <c r="B244" s="39"/>
      <c r="C244" s="40"/>
      <c r="D244" s="213" t="s">
        <v>141</v>
      </c>
      <c r="E244" s="40"/>
      <c r="F244" s="214" t="s">
        <v>473</v>
      </c>
      <c r="G244" s="40"/>
      <c r="H244" s="40"/>
      <c r="I244" s="215"/>
      <c r="J244" s="40"/>
      <c r="K244" s="40"/>
      <c r="L244" s="44"/>
      <c r="M244" s="216"/>
      <c r="N244" s="217"/>
      <c r="O244" s="85"/>
      <c r="P244" s="85"/>
      <c r="Q244" s="85"/>
      <c r="R244" s="85"/>
      <c r="S244" s="85"/>
      <c r="T244" s="86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T244" s="17" t="s">
        <v>141</v>
      </c>
      <c r="AU244" s="17" t="s">
        <v>138</v>
      </c>
    </row>
    <row r="245" s="2" customFormat="1" ht="16.5" customHeight="1">
      <c r="A245" s="38"/>
      <c r="B245" s="39"/>
      <c r="C245" s="199" t="s">
        <v>474</v>
      </c>
      <c r="D245" s="199" t="s">
        <v>133</v>
      </c>
      <c r="E245" s="200" t="s">
        <v>475</v>
      </c>
      <c r="F245" s="201" t="s">
        <v>476</v>
      </c>
      <c r="G245" s="202" t="s">
        <v>226</v>
      </c>
      <c r="H245" s="203">
        <v>1</v>
      </c>
      <c r="I245" s="204"/>
      <c r="J245" s="205">
        <f>ROUND(I245*H245,2)</f>
        <v>0</v>
      </c>
      <c r="K245" s="206"/>
      <c r="L245" s="44"/>
      <c r="M245" s="207" t="s">
        <v>19</v>
      </c>
      <c r="N245" s="208" t="s">
        <v>49</v>
      </c>
      <c r="O245" s="85"/>
      <c r="P245" s="209">
        <f>O245*H245</f>
        <v>0</v>
      </c>
      <c r="Q245" s="209">
        <v>0</v>
      </c>
      <c r="R245" s="209">
        <f>Q245*H245</f>
        <v>0</v>
      </c>
      <c r="S245" s="209">
        <v>0</v>
      </c>
      <c r="T245" s="210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11" t="s">
        <v>213</v>
      </c>
      <c r="AT245" s="211" t="s">
        <v>133</v>
      </c>
      <c r="AU245" s="211" t="s">
        <v>138</v>
      </c>
      <c r="AY245" s="17" t="s">
        <v>129</v>
      </c>
      <c r="BE245" s="212">
        <f>IF(N245="základní",J245,0)</f>
        <v>0</v>
      </c>
      <c r="BF245" s="212">
        <f>IF(N245="snížená",J245,0)</f>
        <v>0</v>
      </c>
      <c r="BG245" s="212">
        <f>IF(N245="zákl. přenesená",J245,0)</f>
        <v>0</v>
      </c>
      <c r="BH245" s="212">
        <f>IF(N245="sníž. přenesená",J245,0)</f>
        <v>0</v>
      </c>
      <c r="BI245" s="212">
        <f>IF(N245="nulová",J245,0)</f>
        <v>0</v>
      </c>
      <c r="BJ245" s="17" t="s">
        <v>139</v>
      </c>
      <c r="BK245" s="212">
        <f>ROUND(I245*H245,2)</f>
        <v>0</v>
      </c>
      <c r="BL245" s="17" t="s">
        <v>213</v>
      </c>
      <c r="BM245" s="211" t="s">
        <v>477</v>
      </c>
    </row>
    <row r="246" s="2" customFormat="1">
      <c r="A246" s="38"/>
      <c r="B246" s="39"/>
      <c r="C246" s="40"/>
      <c r="D246" s="213" t="s">
        <v>141</v>
      </c>
      <c r="E246" s="40"/>
      <c r="F246" s="214" t="s">
        <v>478</v>
      </c>
      <c r="G246" s="40"/>
      <c r="H246" s="40"/>
      <c r="I246" s="215"/>
      <c r="J246" s="40"/>
      <c r="K246" s="40"/>
      <c r="L246" s="44"/>
      <c r="M246" s="216"/>
      <c r="N246" s="217"/>
      <c r="O246" s="85"/>
      <c r="P246" s="85"/>
      <c r="Q246" s="85"/>
      <c r="R246" s="85"/>
      <c r="S246" s="85"/>
      <c r="T246" s="86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141</v>
      </c>
      <c r="AU246" s="17" t="s">
        <v>138</v>
      </c>
    </row>
    <row r="247" s="2" customFormat="1" ht="16.5" customHeight="1">
      <c r="A247" s="38"/>
      <c r="B247" s="39"/>
      <c r="C247" s="199" t="s">
        <v>479</v>
      </c>
      <c r="D247" s="199" t="s">
        <v>133</v>
      </c>
      <c r="E247" s="200" t="s">
        <v>480</v>
      </c>
      <c r="F247" s="201" t="s">
        <v>481</v>
      </c>
      <c r="G247" s="202" t="s">
        <v>226</v>
      </c>
      <c r="H247" s="203">
        <v>1</v>
      </c>
      <c r="I247" s="204"/>
      <c r="J247" s="205">
        <f>ROUND(I247*H247,2)</f>
        <v>0</v>
      </c>
      <c r="K247" s="206"/>
      <c r="L247" s="44"/>
      <c r="M247" s="207" t="s">
        <v>19</v>
      </c>
      <c r="N247" s="208" t="s">
        <v>49</v>
      </c>
      <c r="O247" s="85"/>
      <c r="P247" s="209">
        <f>O247*H247</f>
        <v>0</v>
      </c>
      <c r="Q247" s="209">
        <v>0</v>
      </c>
      <c r="R247" s="209">
        <f>Q247*H247</f>
        <v>0</v>
      </c>
      <c r="S247" s="209">
        <v>0</v>
      </c>
      <c r="T247" s="210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11" t="s">
        <v>213</v>
      </c>
      <c r="AT247" s="211" t="s">
        <v>133</v>
      </c>
      <c r="AU247" s="211" t="s">
        <v>138</v>
      </c>
      <c r="AY247" s="17" t="s">
        <v>129</v>
      </c>
      <c r="BE247" s="212">
        <f>IF(N247="základní",J247,0)</f>
        <v>0</v>
      </c>
      <c r="BF247" s="212">
        <f>IF(N247="snížená",J247,0)</f>
        <v>0</v>
      </c>
      <c r="BG247" s="212">
        <f>IF(N247="zákl. přenesená",J247,0)</f>
        <v>0</v>
      </c>
      <c r="BH247" s="212">
        <f>IF(N247="sníž. přenesená",J247,0)</f>
        <v>0</v>
      </c>
      <c r="BI247" s="212">
        <f>IF(N247="nulová",J247,0)</f>
        <v>0</v>
      </c>
      <c r="BJ247" s="17" t="s">
        <v>139</v>
      </c>
      <c r="BK247" s="212">
        <f>ROUND(I247*H247,2)</f>
        <v>0</v>
      </c>
      <c r="BL247" s="17" t="s">
        <v>213</v>
      </c>
      <c r="BM247" s="211" t="s">
        <v>482</v>
      </c>
    </row>
    <row r="248" s="2" customFormat="1">
      <c r="A248" s="38"/>
      <c r="B248" s="39"/>
      <c r="C248" s="40"/>
      <c r="D248" s="213" t="s">
        <v>141</v>
      </c>
      <c r="E248" s="40"/>
      <c r="F248" s="214" t="s">
        <v>483</v>
      </c>
      <c r="G248" s="40"/>
      <c r="H248" s="40"/>
      <c r="I248" s="215"/>
      <c r="J248" s="40"/>
      <c r="K248" s="40"/>
      <c r="L248" s="44"/>
      <c r="M248" s="216"/>
      <c r="N248" s="217"/>
      <c r="O248" s="85"/>
      <c r="P248" s="85"/>
      <c r="Q248" s="85"/>
      <c r="R248" s="85"/>
      <c r="S248" s="85"/>
      <c r="T248" s="86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141</v>
      </c>
      <c r="AU248" s="17" t="s">
        <v>138</v>
      </c>
    </row>
    <row r="249" s="2" customFormat="1" ht="16.5" customHeight="1">
      <c r="A249" s="38"/>
      <c r="B249" s="39"/>
      <c r="C249" s="199" t="s">
        <v>484</v>
      </c>
      <c r="D249" s="199" t="s">
        <v>133</v>
      </c>
      <c r="E249" s="200" t="s">
        <v>485</v>
      </c>
      <c r="F249" s="201" t="s">
        <v>486</v>
      </c>
      <c r="G249" s="202" t="s">
        <v>226</v>
      </c>
      <c r="H249" s="203">
        <v>1</v>
      </c>
      <c r="I249" s="204"/>
      <c r="J249" s="205">
        <f>ROUND(I249*H249,2)</f>
        <v>0</v>
      </c>
      <c r="K249" s="206"/>
      <c r="L249" s="44"/>
      <c r="M249" s="207" t="s">
        <v>19</v>
      </c>
      <c r="N249" s="208" t="s">
        <v>49</v>
      </c>
      <c r="O249" s="85"/>
      <c r="P249" s="209">
        <f>O249*H249</f>
        <v>0</v>
      </c>
      <c r="Q249" s="209">
        <v>8.0000000000000007E-05</v>
      </c>
      <c r="R249" s="209">
        <f>Q249*H249</f>
        <v>8.0000000000000007E-05</v>
      </c>
      <c r="S249" s="209">
        <v>0</v>
      </c>
      <c r="T249" s="210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11" t="s">
        <v>213</v>
      </c>
      <c r="AT249" s="211" t="s">
        <v>133</v>
      </c>
      <c r="AU249" s="211" t="s">
        <v>138</v>
      </c>
      <c r="AY249" s="17" t="s">
        <v>129</v>
      </c>
      <c r="BE249" s="212">
        <f>IF(N249="základní",J249,0)</f>
        <v>0</v>
      </c>
      <c r="BF249" s="212">
        <f>IF(N249="snížená",J249,0)</f>
        <v>0</v>
      </c>
      <c r="BG249" s="212">
        <f>IF(N249="zákl. přenesená",J249,0)</f>
        <v>0</v>
      </c>
      <c r="BH249" s="212">
        <f>IF(N249="sníž. přenesená",J249,0)</f>
        <v>0</v>
      </c>
      <c r="BI249" s="212">
        <f>IF(N249="nulová",J249,0)</f>
        <v>0</v>
      </c>
      <c r="BJ249" s="17" t="s">
        <v>139</v>
      </c>
      <c r="BK249" s="212">
        <f>ROUND(I249*H249,2)</f>
        <v>0</v>
      </c>
      <c r="BL249" s="17" t="s">
        <v>213</v>
      </c>
      <c r="BM249" s="211" t="s">
        <v>487</v>
      </c>
    </row>
    <row r="250" s="2" customFormat="1">
      <c r="A250" s="38"/>
      <c r="B250" s="39"/>
      <c r="C250" s="40"/>
      <c r="D250" s="213" t="s">
        <v>141</v>
      </c>
      <c r="E250" s="40"/>
      <c r="F250" s="214" t="s">
        <v>488</v>
      </c>
      <c r="G250" s="40"/>
      <c r="H250" s="40"/>
      <c r="I250" s="215"/>
      <c r="J250" s="40"/>
      <c r="K250" s="40"/>
      <c r="L250" s="44"/>
      <c r="M250" s="216"/>
      <c r="N250" s="217"/>
      <c r="O250" s="85"/>
      <c r="P250" s="85"/>
      <c r="Q250" s="85"/>
      <c r="R250" s="85"/>
      <c r="S250" s="85"/>
      <c r="T250" s="86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141</v>
      </c>
      <c r="AU250" s="17" t="s">
        <v>138</v>
      </c>
    </row>
    <row r="251" s="2" customFormat="1" ht="16.5" customHeight="1">
      <c r="A251" s="38"/>
      <c r="B251" s="39"/>
      <c r="C251" s="199" t="s">
        <v>8</v>
      </c>
      <c r="D251" s="199" t="s">
        <v>133</v>
      </c>
      <c r="E251" s="200" t="s">
        <v>489</v>
      </c>
      <c r="F251" s="201" t="s">
        <v>490</v>
      </c>
      <c r="G251" s="202" t="s">
        <v>226</v>
      </c>
      <c r="H251" s="203">
        <v>1</v>
      </c>
      <c r="I251" s="204"/>
      <c r="J251" s="205">
        <f>ROUND(I251*H251,2)</f>
        <v>0</v>
      </c>
      <c r="K251" s="206"/>
      <c r="L251" s="44"/>
      <c r="M251" s="207" t="s">
        <v>19</v>
      </c>
      <c r="N251" s="208" t="s">
        <v>49</v>
      </c>
      <c r="O251" s="85"/>
      <c r="P251" s="209">
        <f>O251*H251</f>
        <v>0</v>
      </c>
      <c r="Q251" s="209">
        <v>0</v>
      </c>
      <c r="R251" s="209">
        <f>Q251*H251</f>
        <v>0</v>
      </c>
      <c r="S251" s="209">
        <v>0.16600000000000001</v>
      </c>
      <c r="T251" s="210">
        <f>S251*H251</f>
        <v>0.16600000000000001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11" t="s">
        <v>213</v>
      </c>
      <c r="AT251" s="211" t="s">
        <v>133</v>
      </c>
      <c r="AU251" s="211" t="s">
        <v>138</v>
      </c>
      <c r="AY251" s="17" t="s">
        <v>129</v>
      </c>
      <c r="BE251" s="212">
        <f>IF(N251="základní",J251,0)</f>
        <v>0</v>
      </c>
      <c r="BF251" s="212">
        <f>IF(N251="snížená",J251,0)</f>
        <v>0</v>
      </c>
      <c r="BG251" s="212">
        <f>IF(N251="zákl. přenesená",J251,0)</f>
        <v>0</v>
      </c>
      <c r="BH251" s="212">
        <f>IF(N251="sníž. přenesená",J251,0)</f>
        <v>0</v>
      </c>
      <c r="BI251" s="212">
        <f>IF(N251="nulová",J251,0)</f>
        <v>0</v>
      </c>
      <c r="BJ251" s="17" t="s">
        <v>139</v>
      </c>
      <c r="BK251" s="212">
        <f>ROUND(I251*H251,2)</f>
        <v>0</v>
      </c>
      <c r="BL251" s="17" t="s">
        <v>213</v>
      </c>
      <c r="BM251" s="211" t="s">
        <v>491</v>
      </c>
    </row>
    <row r="252" s="2" customFormat="1">
      <c r="A252" s="38"/>
      <c r="B252" s="39"/>
      <c r="C252" s="40"/>
      <c r="D252" s="213" t="s">
        <v>141</v>
      </c>
      <c r="E252" s="40"/>
      <c r="F252" s="214" t="s">
        <v>492</v>
      </c>
      <c r="G252" s="40"/>
      <c r="H252" s="40"/>
      <c r="I252" s="215"/>
      <c r="J252" s="40"/>
      <c r="K252" s="40"/>
      <c r="L252" s="44"/>
      <c r="M252" s="216"/>
      <c r="N252" s="217"/>
      <c r="O252" s="85"/>
      <c r="P252" s="85"/>
      <c r="Q252" s="85"/>
      <c r="R252" s="85"/>
      <c r="S252" s="85"/>
      <c r="T252" s="86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7" t="s">
        <v>141</v>
      </c>
      <c r="AU252" s="17" t="s">
        <v>138</v>
      </c>
    </row>
    <row r="253" s="2" customFormat="1" ht="16.5" customHeight="1">
      <c r="A253" s="38"/>
      <c r="B253" s="39"/>
      <c r="C253" s="199" t="s">
        <v>493</v>
      </c>
      <c r="D253" s="199" t="s">
        <v>133</v>
      </c>
      <c r="E253" s="200" t="s">
        <v>494</v>
      </c>
      <c r="F253" s="201" t="s">
        <v>495</v>
      </c>
      <c r="G253" s="202" t="s">
        <v>226</v>
      </c>
      <c r="H253" s="203">
        <v>1</v>
      </c>
      <c r="I253" s="204"/>
      <c r="J253" s="205">
        <f>ROUND(I253*H253,2)</f>
        <v>0</v>
      </c>
      <c r="K253" s="206"/>
      <c r="L253" s="44"/>
      <c r="M253" s="207" t="s">
        <v>19</v>
      </c>
      <c r="N253" s="208" t="s">
        <v>49</v>
      </c>
      <c r="O253" s="85"/>
      <c r="P253" s="209">
        <f>O253*H253</f>
        <v>0</v>
      </c>
      <c r="Q253" s="209">
        <v>0</v>
      </c>
      <c r="R253" s="209">
        <f>Q253*H253</f>
        <v>0</v>
      </c>
      <c r="S253" s="209">
        <v>0.088099999999999998</v>
      </c>
      <c r="T253" s="210">
        <f>S253*H253</f>
        <v>0.088099999999999998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11" t="s">
        <v>213</v>
      </c>
      <c r="AT253" s="211" t="s">
        <v>133</v>
      </c>
      <c r="AU253" s="211" t="s">
        <v>138</v>
      </c>
      <c r="AY253" s="17" t="s">
        <v>129</v>
      </c>
      <c r="BE253" s="212">
        <f>IF(N253="základní",J253,0)</f>
        <v>0</v>
      </c>
      <c r="BF253" s="212">
        <f>IF(N253="snížená",J253,0)</f>
        <v>0</v>
      </c>
      <c r="BG253" s="212">
        <f>IF(N253="zákl. přenesená",J253,0)</f>
        <v>0</v>
      </c>
      <c r="BH253" s="212">
        <f>IF(N253="sníž. přenesená",J253,0)</f>
        <v>0</v>
      </c>
      <c r="BI253" s="212">
        <f>IF(N253="nulová",J253,0)</f>
        <v>0</v>
      </c>
      <c r="BJ253" s="17" t="s">
        <v>139</v>
      </c>
      <c r="BK253" s="212">
        <f>ROUND(I253*H253,2)</f>
        <v>0</v>
      </c>
      <c r="BL253" s="17" t="s">
        <v>213</v>
      </c>
      <c r="BM253" s="211" t="s">
        <v>496</v>
      </c>
    </row>
    <row r="254" s="2" customFormat="1">
      <c r="A254" s="38"/>
      <c r="B254" s="39"/>
      <c r="C254" s="40"/>
      <c r="D254" s="213" t="s">
        <v>141</v>
      </c>
      <c r="E254" s="40"/>
      <c r="F254" s="214" t="s">
        <v>497</v>
      </c>
      <c r="G254" s="40"/>
      <c r="H254" s="40"/>
      <c r="I254" s="215"/>
      <c r="J254" s="40"/>
      <c r="K254" s="40"/>
      <c r="L254" s="44"/>
      <c r="M254" s="216"/>
      <c r="N254" s="217"/>
      <c r="O254" s="85"/>
      <c r="P254" s="85"/>
      <c r="Q254" s="85"/>
      <c r="R254" s="85"/>
      <c r="S254" s="85"/>
      <c r="T254" s="86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141</v>
      </c>
      <c r="AU254" s="17" t="s">
        <v>138</v>
      </c>
    </row>
    <row r="255" s="2" customFormat="1" ht="16.5" customHeight="1">
      <c r="A255" s="38"/>
      <c r="B255" s="39"/>
      <c r="C255" s="199" t="s">
        <v>213</v>
      </c>
      <c r="D255" s="199" t="s">
        <v>133</v>
      </c>
      <c r="E255" s="200" t="s">
        <v>498</v>
      </c>
      <c r="F255" s="201" t="s">
        <v>499</v>
      </c>
      <c r="G255" s="202" t="s">
        <v>226</v>
      </c>
      <c r="H255" s="203">
        <v>1</v>
      </c>
      <c r="I255" s="204"/>
      <c r="J255" s="205">
        <f>ROUND(I255*H255,2)</f>
        <v>0</v>
      </c>
      <c r="K255" s="206"/>
      <c r="L255" s="44"/>
      <c r="M255" s="207" t="s">
        <v>19</v>
      </c>
      <c r="N255" s="208" t="s">
        <v>49</v>
      </c>
      <c r="O255" s="85"/>
      <c r="P255" s="209">
        <f>O255*H255</f>
        <v>0</v>
      </c>
      <c r="Q255" s="209">
        <v>0</v>
      </c>
      <c r="R255" s="209">
        <f>Q255*H255</f>
        <v>0</v>
      </c>
      <c r="S255" s="209">
        <v>0.1104</v>
      </c>
      <c r="T255" s="210">
        <f>S255*H255</f>
        <v>0.1104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11" t="s">
        <v>213</v>
      </c>
      <c r="AT255" s="211" t="s">
        <v>133</v>
      </c>
      <c r="AU255" s="211" t="s">
        <v>138</v>
      </c>
      <c r="AY255" s="17" t="s">
        <v>129</v>
      </c>
      <c r="BE255" s="212">
        <f>IF(N255="základní",J255,0)</f>
        <v>0</v>
      </c>
      <c r="BF255" s="212">
        <f>IF(N255="snížená",J255,0)</f>
        <v>0</v>
      </c>
      <c r="BG255" s="212">
        <f>IF(N255="zákl. přenesená",J255,0)</f>
        <v>0</v>
      </c>
      <c r="BH255" s="212">
        <f>IF(N255="sníž. přenesená",J255,0)</f>
        <v>0</v>
      </c>
      <c r="BI255" s="212">
        <f>IF(N255="nulová",J255,0)</f>
        <v>0</v>
      </c>
      <c r="BJ255" s="17" t="s">
        <v>139</v>
      </c>
      <c r="BK255" s="212">
        <f>ROUND(I255*H255,2)</f>
        <v>0</v>
      </c>
      <c r="BL255" s="17" t="s">
        <v>213</v>
      </c>
      <c r="BM255" s="211" t="s">
        <v>500</v>
      </c>
    </row>
    <row r="256" s="2" customFormat="1">
      <c r="A256" s="38"/>
      <c r="B256" s="39"/>
      <c r="C256" s="40"/>
      <c r="D256" s="213" t="s">
        <v>141</v>
      </c>
      <c r="E256" s="40"/>
      <c r="F256" s="214" t="s">
        <v>501</v>
      </c>
      <c r="G256" s="40"/>
      <c r="H256" s="40"/>
      <c r="I256" s="215"/>
      <c r="J256" s="40"/>
      <c r="K256" s="40"/>
      <c r="L256" s="44"/>
      <c r="M256" s="216"/>
      <c r="N256" s="217"/>
      <c r="O256" s="85"/>
      <c r="P256" s="85"/>
      <c r="Q256" s="85"/>
      <c r="R256" s="85"/>
      <c r="S256" s="85"/>
      <c r="T256" s="86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141</v>
      </c>
      <c r="AU256" s="17" t="s">
        <v>138</v>
      </c>
    </row>
    <row r="257" s="2" customFormat="1" ht="16.5" customHeight="1">
      <c r="A257" s="38"/>
      <c r="B257" s="39"/>
      <c r="C257" s="199" t="s">
        <v>502</v>
      </c>
      <c r="D257" s="199" t="s">
        <v>133</v>
      </c>
      <c r="E257" s="200" t="s">
        <v>503</v>
      </c>
      <c r="F257" s="201" t="s">
        <v>504</v>
      </c>
      <c r="G257" s="202" t="s">
        <v>136</v>
      </c>
      <c r="H257" s="203">
        <v>1</v>
      </c>
      <c r="I257" s="204"/>
      <c r="J257" s="205">
        <f>ROUND(I257*H257,2)</f>
        <v>0</v>
      </c>
      <c r="K257" s="206"/>
      <c r="L257" s="44"/>
      <c r="M257" s="207" t="s">
        <v>19</v>
      </c>
      <c r="N257" s="208" t="s">
        <v>49</v>
      </c>
      <c r="O257" s="85"/>
      <c r="P257" s="209">
        <f>O257*H257</f>
        <v>0</v>
      </c>
      <c r="Q257" s="209">
        <v>0</v>
      </c>
      <c r="R257" s="209">
        <f>Q257*H257</f>
        <v>0</v>
      </c>
      <c r="S257" s="209">
        <v>0</v>
      </c>
      <c r="T257" s="210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11" t="s">
        <v>213</v>
      </c>
      <c r="AT257" s="211" t="s">
        <v>133</v>
      </c>
      <c r="AU257" s="211" t="s">
        <v>138</v>
      </c>
      <c r="AY257" s="17" t="s">
        <v>129</v>
      </c>
      <c r="BE257" s="212">
        <f>IF(N257="základní",J257,0)</f>
        <v>0</v>
      </c>
      <c r="BF257" s="212">
        <f>IF(N257="snížená",J257,0)</f>
        <v>0</v>
      </c>
      <c r="BG257" s="212">
        <f>IF(N257="zákl. přenesená",J257,0)</f>
        <v>0</v>
      </c>
      <c r="BH257" s="212">
        <f>IF(N257="sníž. přenesená",J257,0)</f>
        <v>0</v>
      </c>
      <c r="BI257" s="212">
        <f>IF(N257="nulová",J257,0)</f>
        <v>0</v>
      </c>
      <c r="BJ257" s="17" t="s">
        <v>139</v>
      </c>
      <c r="BK257" s="212">
        <f>ROUND(I257*H257,2)</f>
        <v>0</v>
      </c>
      <c r="BL257" s="17" t="s">
        <v>213</v>
      </c>
      <c r="BM257" s="211" t="s">
        <v>505</v>
      </c>
    </row>
    <row r="258" s="2" customFormat="1">
      <c r="A258" s="38"/>
      <c r="B258" s="39"/>
      <c r="C258" s="40"/>
      <c r="D258" s="213" t="s">
        <v>141</v>
      </c>
      <c r="E258" s="40"/>
      <c r="F258" s="214" t="s">
        <v>506</v>
      </c>
      <c r="G258" s="40"/>
      <c r="H258" s="40"/>
      <c r="I258" s="215"/>
      <c r="J258" s="40"/>
      <c r="K258" s="40"/>
      <c r="L258" s="44"/>
      <c r="M258" s="216"/>
      <c r="N258" s="217"/>
      <c r="O258" s="85"/>
      <c r="P258" s="85"/>
      <c r="Q258" s="85"/>
      <c r="R258" s="85"/>
      <c r="S258" s="85"/>
      <c r="T258" s="86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T258" s="17" t="s">
        <v>141</v>
      </c>
      <c r="AU258" s="17" t="s">
        <v>138</v>
      </c>
    </row>
    <row r="259" s="12" customFormat="1" ht="22.8" customHeight="1">
      <c r="A259" s="12"/>
      <c r="B259" s="183"/>
      <c r="C259" s="184"/>
      <c r="D259" s="185" t="s">
        <v>74</v>
      </c>
      <c r="E259" s="197" t="s">
        <v>507</v>
      </c>
      <c r="F259" s="197" t="s">
        <v>508</v>
      </c>
      <c r="G259" s="184"/>
      <c r="H259" s="184"/>
      <c r="I259" s="187"/>
      <c r="J259" s="198">
        <f>BK259</f>
        <v>0</v>
      </c>
      <c r="K259" s="184"/>
      <c r="L259" s="189"/>
      <c r="M259" s="190"/>
      <c r="N259" s="191"/>
      <c r="O259" s="191"/>
      <c r="P259" s="192">
        <f>SUM(P260:P277)</f>
        <v>0</v>
      </c>
      <c r="Q259" s="191"/>
      <c r="R259" s="192">
        <f>SUM(R260:R277)</f>
        <v>0.071050000000000002</v>
      </c>
      <c r="S259" s="191"/>
      <c r="T259" s="193">
        <f>SUM(T260:T277)</f>
        <v>0.63989999999999991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194" t="s">
        <v>138</v>
      </c>
      <c r="AT259" s="195" t="s">
        <v>74</v>
      </c>
      <c r="AU259" s="195" t="s">
        <v>80</v>
      </c>
      <c r="AY259" s="194" t="s">
        <v>129</v>
      </c>
      <c r="BK259" s="196">
        <f>SUM(BK260:BK277)</f>
        <v>0</v>
      </c>
    </row>
    <row r="260" s="2" customFormat="1" ht="16.5" customHeight="1">
      <c r="A260" s="38"/>
      <c r="B260" s="39"/>
      <c r="C260" s="199" t="s">
        <v>509</v>
      </c>
      <c r="D260" s="199" t="s">
        <v>133</v>
      </c>
      <c r="E260" s="200" t="s">
        <v>510</v>
      </c>
      <c r="F260" s="201" t="s">
        <v>511</v>
      </c>
      <c r="G260" s="202" t="s">
        <v>136</v>
      </c>
      <c r="H260" s="203">
        <v>1</v>
      </c>
      <c r="I260" s="204"/>
      <c r="J260" s="205">
        <f>ROUND(I260*H260,2)</f>
        <v>0</v>
      </c>
      <c r="K260" s="206"/>
      <c r="L260" s="44"/>
      <c r="M260" s="207" t="s">
        <v>19</v>
      </c>
      <c r="N260" s="208" t="s">
        <v>49</v>
      </c>
      <c r="O260" s="85"/>
      <c r="P260" s="209">
        <f>O260*H260</f>
        <v>0</v>
      </c>
      <c r="Q260" s="209">
        <v>0.0075799999999999999</v>
      </c>
      <c r="R260" s="209">
        <f>Q260*H260</f>
        <v>0.0075799999999999999</v>
      </c>
      <c r="S260" s="209">
        <v>0</v>
      </c>
      <c r="T260" s="210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11" t="s">
        <v>213</v>
      </c>
      <c r="AT260" s="211" t="s">
        <v>133</v>
      </c>
      <c r="AU260" s="211" t="s">
        <v>138</v>
      </c>
      <c r="AY260" s="17" t="s">
        <v>129</v>
      </c>
      <c r="BE260" s="212">
        <f>IF(N260="základní",J260,0)</f>
        <v>0</v>
      </c>
      <c r="BF260" s="212">
        <f>IF(N260="snížená",J260,0)</f>
        <v>0</v>
      </c>
      <c r="BG260" s="212">
        <f>IF(N260="zákl. přenesená",J260,0)</f>
        <v>0</v>
      </c>
      <c r="BH260" s="212">
        <f>IF(N260="sníž. přenesená",J260,0)</f>
        <v>0</v>
      </c>
      <c r="BI260" s="212">
        <f>IF(N260="nulová",J260,0)</f>
        <v>0</v>
      </c>
      <c r="BJ260" s="17" t="s">
        <v>139</v>
      </c>
      <c r="BK260" s="212">
        <f>ROUND(I260*H260,2)</f>
        <v>0</v>
      </c>
      <c r="BL260" s="17" t="s">
        <v>213</v>
      </c>
      <c r="BM260" s="211" t="s">
        <v>512</v>
      </c>
    </row>
    <row r="261" s="2" customFormat="1">
      <c r="A261" s="38"/>
      <c r="B261" s="39"/>
      <c r="C261" s="40"/>
      <c r="D261" s="213" t="s">
        <v>141</v>
      </c>
      <c r="E261" s="40"/>
      <c r="F261" s="214" t="s">
        <v>513</v>
      </c>
      <c r="G261" s="40"/>
      <c r="H261" s="40"/>
      <c r="I261" s="215"/>
      <c r="J261" s="40"/>
      <c r="K261" s="40"/>
      <c r="L261" s="44"/>
      <c r="M261" s="216"/>
      <c r="N261" s="217"/>
      <c r="O261" s="85"/>
      <c r="P261" s="85"/>
      <c r="Q261" s="85"/>
      <c r="R261" s="85"/>
      <c r="S261" s="85"/>
      <c r="T261" s="86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T261" s="17" t="s">
        <v>141</v>
      </c>
      <c r="AU261" s="17" t="s">
        <v>138</v>
      </c>
    </row>
    <row r="262" s="2" customFormat="1" ht="16.5" customHeight="1">
      <c r="A262" s="38"/>
      <c r="B262" s="39"/>
      <c r="C262" s="199" t="s">
        <v>514</v>
      </c>
      <c r="D262" s="199" t="s">
        <v>133</v>
      </c>
      <c r="E262" s="200" t="s">
        <v>515</v>
      </c>
      <c r="F262" s="201" t="s">
        <v>516</v>
      </c>
      <c r="G262" s="202" t="s">
        <v>171</v>
      </c>
      <c r="H262" s="203">
        <v>12</v>
      </c>
      <c r="I262" s="204"/>
      <c r="J262" s="205">
        <f>ROUND(I262*H262,2)</f>
        <v>0</v>
      </c>
      <c r="K262" s="206"/>
      <c r="L262" s="44"/>
      <c r="M262" s="207" t="s">
        <v>19</v>
      </c>
      <c r="N262" s="208" t="s">
        <v>49</v>
      </c>
      <c r="O262" s="85"/>
      <c r="P262" s="209">
        <f>O262*H262</f>
        <v>0</v>
      </c>
      <c r="Q262" s="209">
        <v>0</v>
      </c>
      <c r="R262" s="209">
        <f>Q262*H262</f>
        <v>0</v>
      </c>
      <c r="S262" s="209">
        <v>0.01174</v>
      </c>
      <c r="T262" s="210">
        <f>S262*H262</f>
        <v>0.14088000000000001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11" t="s">
        <v>213</v>
      </c>
      <c r="AT262" s="211" t="s">
        <v>133</v>
      </c>
      <c r="AU262" s="211" t="s">
        <v>138</v>
      </c>
      <c r="AY262" s="17" t="s">
        <v>129</v>
      </c>
      <c r="BE262" s="212">
        <f>IF(N262="základní",J262,0)</f>
        <v>0</v>
      </c>
      <c r="BF262" s="212">
        <f>IF(N262="snížená",J262,0)</f>
        <v>0</v>
      </c>
      <c r="BG262" s="212">
        <f>IF(N262="zákl. přenesená",J262,0)</f>
        <v>0</v>
      </c>
      <c r="BH262" s="212">
        <f>IF(N262="sníž. přenesená",J262,0)</f>
        <v>0</v>
      </c>
      <c r="BI262" s="212">
        <f>IF(N262="nulová",J262,0)</f>
        <v>0</v>
      </c>
      <c r="BJ262" s="17" t="s">
        <v>139</v>
      </c>
      <c r="BK262" s="212">
        <f>ROUND(I262*H262,2)</f>
        <v>0</v>
      </c>
      <c r="BL262" s="17" t="s">
        <v>213</v>
      </c>
      <c r="BM262" s="211" t="s">
        <v>517</v>
      </c>
    </row>
    <row r="263" s="2" customFormat="1">
      <c r="A263" s="38"/>
      <c r="B263" s="39"/>
      <c r="C263" s="40"/>
      <c r="D263" s="213" t="s">
        <v>141</v>
      </c>
      <c r="E263" s="40"/>
      <c r="F263" s="214" t="s">
        <v>516</v>
      </c>
      <c r="G263" s="40"/>
      <c r="H263" s="40"/>
      <c r="I263" s="215"/>
      <c r="J263" s="40"/>
      <c r="K263" s="40"/>
      <c r="L263" s="44"/>
      <c r="M263" s="216"/>
      <c r="N263" s="217"/>
      <c r="O263" s="85"/>
      <c r="P263" s="85"/>
      <c r="Q263" s="85"/>
      <c r="R263" s="85"/>
      <c r="S263" s="85"/>
      <c r="T263" s="86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141</v>
      </c>
      <c r="AU263" s="17" t="s">
        <v>138</v>
      </c>
    </row>
    <row r="264" s="2" customFormat="1" ht="16.5" customHeight="1">
      <c r="A264" s="38"/>
      <c r="B264" s="39"/>
      <c r="C264" s="199" t="s">
        <v>518</v>
      </c>
      <c r="D264" s="199" t="s">
        <v>133</v>
      </c>
      <c r="E264" s="200" t="s">
        <v>519</v>
      </c>
      <c r="F264" s="201" t="s">
        <v>520</v>
      </c>
      <c r="G264" s="202" t="s">
        <v>148</v>
      </c>
      <c r="H264" s="203">
        <v>6</v>
      </c>
      <c r="I264" s="204"/>
      <c r="J264" s="205">
        <f>ROUND(I264*H264,2)</f>
        <v>0</v>
      </c>
      <c r="K264" s="206"/>
      <c r="L264" s="44"/>
      <c r="M264" s="207" t="s">
        <v>19</v>
      </c>
      <c r="N264" s="208" t="s">
        <v>49</v>
      </c>
      <c r="O264" s="85"/>
      <c r="P264" s="209">
        <f>O264*H264</f>
        <v>0</v>
      </c>
      <c r="Q264" s="209">
        <v>0</v>
      </c>
      <c r="R264" s="209">
        <f>Q264*H264</f>
        <v>0</v>
      </c>
      <c r="S264" s="209">
        <v>0.083169999999999994</v>
      </c>
      <c r="T264" s="210">
        <f>S264*H264</f>
        <v>0.49901999999999996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11" t="s">
        <v>213</v>
      </c>
      <c r="AT264" s="211" t="s">
        <v>133</v>
      </c>
      <c r="AU264" s="211" t="s">
        <v>138</v>
      </c>
      <c r="AY264" s="17" t="s">
        <v>129</v>
      </c>
      <c r="BE264" s="212">
        <f>IF(N264="základní",J264,0)</f>
        <v>0</v>
      </c>
      <c r="BF264" s="212">
        <f>IF(N264="snížená",J264,0)</f>
        <v>0</v>
      </c>
      <c r="BG264" s="212">
        <f>IF(N264="zákl. přenesená",J264,0)</f>
        <v>0</v>
      </c>
      <c r="BH264" s="212">
        <f>IF(N264="sníž. přenesená",J264,0)</f>
        <v>0</v>
      </c>
      <c r="BI264" s="212">
        <f>IF(N264="nulová",J264,0)</f>
        <v>0</v>
      </c>
      <c r="BJ264" s="17" t="s">
        <v>139</v>
      </c>
      <c r="BK264" s="212">
        <f>ROUND(I264*H264,2)</f>
        <v>0</v>
      </c>
      <c r="BL264" s="17" t="s">
        <v>213</v>
      </c>
      <c r="BM264" s="211" t="s">
        <v>521</v>
      </c>
    </row>
    <row r="265" s="2" customFormat="1">
      <c r="A265" s="38"/>
      <c r="B265" s="39"/>
      <c r="C265" s="40"/>
      <c r="D265" s="213" t="s">
        <v>141</v>
      </c>
      <c r="E265" s="40"/>
      <c r="F265" s="214" t="s">
        <v>520</v>
      </c>
      <c r="G265" s="40"/>
      <c r="H265" s="40"/>
      <c r="I265" s="215"/>
      <c r="J265" s="40"/>
      <c r="K265" s="40"/>
      <c r="L265" s="44"/>
      <c r="M265" s="216"/>
      <c r="N265" s="217"/>
      <c r="O265" s="85"/>
      <c r="P265" s="85"/>
      <c r="Q265" s="85"/>
      <c r="R265" s="85"/>
      <c r="S265" s="85"/>
      <c r="T265" s="86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7" t="s">
        <v>141</v>
      </c>
      <c r="AU265" s="17" t="s">
        <v>138</v>
      </c>
    </row>
    <row r="266" s="2" customFormat="1" ht="21.75" customHeight="1">
      <c r="A266" s="38"/>
      <c r="B266" s="39"/>
      <c r="C266" s="199" t="s">
        <v>522</v>
      </c>
      <c r="D266" s="199" t="s">
        <v>133</v>
      </c>
      <c r="E266" s="200" t="s">
        <v>523</v>
      </c>
      <c r="F266" s="201" t="s">
        <v>524</v>
      </c>
      <c r="G266" s="202" t="s">
        <v>148</v>
      </c>
      <c r="H266" s="203">
        <v>6</v>
      </c>
      <c r="I266" s="204"/>
      <c r="J266" s="205">
        <f>ROUND(I266*H266,2)</f>
        <v>0</v>
      </c>
      <c r="K266" s="206"/>
      <c r="L266" s="44"/>
      <c r="M266" s="207" t="s">
        <v>19</v>
      </c>
      <c r="N266" s="208" t="s">
        <v>49</v>
      </c>
      <c r="O266" s="85"/>
      <c r="P266" s="209">
        <f>O266*H266</f>
        <v>0</v>
      </c>
      <c r="Q266" s="209">
        <v>0.0089999999999999993</v>
      </c>
      <c r="R266" s="209">
        <f>Q266*H266</f>
        <v>0.053999999999999992</v>
      </c>
      <c r="S266" s="209">
        <v>0</v>
      </c>
      <c r="T266" s="210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11" t="s">
        <v>213</v>
      </c>
      <c r="AT266" s="211" t="s">
        <v>133</v>
      </c>
      <c r="AU266" s="211" t="s">
        <v>138</v>
      </c>
      <c r="AY266" s="17" t="s">
        <v>129</v>
      </c>
      <c r="BE266" s="212">
        <f>IF(N266="základní",J266,0)</f>
        <v>0</v>
      </c>
      <c r="BF266" s="212">
        <f>IF(N266="snížená",J266,0)</f>
        <v>0</v>
      </c>
      <c r="BG266" s="212">
        <f>IF(N266="zákl. přenesená",J266,0)</f>
        <v>0</v>
      </c>
      <c r="BH266" s="212">
        <f>IF(N266="sníž. přenesená",J266,0)</f>
        <v>0</v>
      </c>
      <c r="BI266" s="212">
        <f>IF(N266="nulová",J266,0)</f>
        <v>0</v>
      </c>
      <c r="BJ266" s="17" t="s">
        <v>139</v>
      </c>
      <c r="BK266" s="212">
        <f>ROUND(I266*H266,2)</f>
        <v>0</v>
      </c>
      <c r="BL266" s="17" t="s">
        <v>213</v>
      </c>
      <c r="BM266" s="211" t="s">
        <v>525</v>
      </c>
    </row>
    <row r="267" s="2" customFormat="1">
      <c r="A267" s="38"/>
      <c r="B267" s="39"/>
      <c r="C267" s="40"/>
      <c r="D267" s="213" t="s">
        <v>141</v>
      </c>
      <c r="E267" s="40"/>
      <c r="F267" s="214" t="s">
        <v>526</v>
      </c>
      <c r="G267" s="40"/>
      <c r="H267" s="40"/>
      <c r="I267" s="215"/>
      <c r="J267" s="40"/>
      <c r="K267" s="40"/>
      <c r="L267" s="44"/>
      <c r="M267" s="216"/>
      <c r="N267" s="217"/>
      <c r="O267" s="85"/>
      <c r="P267" s="85"/>
      <c r="Q267" s="85"/>
      <c r="R267" s="85"/>
      <c r="S267" s="85"/>
      <c r="T267" s="86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T267" s="17" t="s">
        <v>141</v>
      </c>
      <c r="AU267" s="17" t="s">
        <v>138</v>
      </c>
    </row>
    <row r="268" s="2" customFormat="1" ht="21.75" customHeight="1">
      <c r="A268" s="38"/>
      <c r="B268" s="39"/>
      <c r="C268" s="199" t="s">
        <v>527</v>
      </c>
      <c r="D268" s="199" t="s">
        <v>133</v>
      </c>
      <c r="E268" s="200" t="s">
        <v>528</v>
      </c>
      <c r="F268" s="201" t="s">
        <v>529</v>
      </c>
      <c r="G268" s="202" t="s">
        <v>148</v>
      </c>
      <c r="H268" s="203">
        <v>6</v>
      </c>
      <c r="I268" s="204"/>
      <c r="J268" s="205">
        <f>ROUND(I268*H268,2)</f>
        <v>0</v>
      </c>
      <c r="K268" s="206"/>
      <c r="L268" s="44"/>
      <c r="M268" s="207" t="s">
        <v>19</v>
      </c>
      <c r="N268" s="208" t="s">
        <v>49</v>
      </c>
      <c r="O268" s="85"/>
      <c r="P268" s="209">
        <f>O268*H268</f>
        <v>0</v>
      </c>
      <c r="Q268" s="209">
        <v>0.00062</v>
      </c>
      <c r="R268" s="209">
        <f>Q268*H268</f>
        <v>0.0037200000000000002</v>
      </c>
      <c r="S268" s="209">
        <v>0</v>
      </c>
      <c r="T268" s="210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11" t="s">
        <v>213</v>
      </c>
      <c r="AT268" s="211" t="s">
        <v>133</v>
      </c>
      <c r="AU268" s="211" t="s">
        <v>138</v>
      </c>
      <c r="AY268" s="17" t="s">
        <v>129</v>
      </c>
      <c r="BE268" s="212">
        <f>IF(N268="základní",J268,0)</f>
        <v>0</v>
      </c>
      <c r="BF268" s="212">
        <f>IF(N268="snížená",J268,0)</f>
        <v>0</v>
      </c>
      <c r="BG268" s="212">
        <f>IF(N268="zákl. přenesená",J268,0)</f>
        <v>0</v>
      </c>
      <c r="BH268" s="212">
        <f>IF(N268="sníž. přenesená",J268,0)</f>
        <v>0</v>
      </c>
      <c r="BI268" s="212">
        <f>IF(N268="nulová",J268,0)</f>
        <v>0</v>
      </c>
      <c r="BJ268" s="17" t="s">
        <v>139</v>
      </c>
      <c r="BK268" s="212">
        <f>ROUND(I268*H268,2)</f>
        <v>0</v>
      </c>
      <c r="BL268" s="17" t="s">
        <v>213</v>
      </c>
      <c r="BM268" s="211" t="s">
        <v>530</v>
      </c>
    </row>
    <row r="269" s="2" customFormat="1">
      <c r="A269" s="38"/>
      <c r="B269" s="39"/>
      <c r="C269" s="40"/>
      <c r="D269" s="213" t="s">
        <v>141</v>
      </c>
      <c r="E269" s="40"/>
      <c r="F269" s="214" t="s">
        <v>531</v>
      </c>
      <c r="G269" s="40"/>
      <c r="H269" s="40"/>
      <c r="I269" s="215"/>
      <c r="J269" s="40"/>
      <c r="K269" s="40"/>
      <c r="L269" s="44"/>
      <c r="M269" s="216"/>
      <c r="N269" s="217"/>
      <c r="O269" s="85"/>
      <c r="P269" s="85"/>
      <c r="Q269" s="85"/>
      <c r="R269" s="85"/>
      <c r="S269" s="85"/>
      <c r="T269" s="86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T269" s="17" t="s">
        <v>141</v>
      </c>
      <c r="AU269" s="17" t="s">
        <v>138</v>
      </c>
    </row>
    <row r="270" s="2" customFormat="1" ht="16.5" customHeight="1">
      <c r="A270" s="38"/>
      <c r="B270" s="39"/>
      <c r="C270" s="199" t="s">
        <v>532</v>
      </c>
      <c r="D270" s="199" t="s">
        <v>133</v>
      </c>
      <c r="E270" s="200" t="s">
        <v>533</v>
      </c>
      <c r="F270" s="201" t="s">
        <v>534</v>
      </c>
      <c r="G270" s="202" t="s">
        <v>148</v>
      </c>
      <c r="H270" s="203">
        <v>2.5</v>
      </c>
      <c r="I270" s="204"/>
      <c r="J270" s="205">
        <f>ROUND(I270*H270,2)</f>
        <v>0</v>
      </c>
      <c r="K270" s="206"/>
      <c r="L270" s="44"/>
      <c r="M270" s="207" t="s">
        <v>19</v>
      </c>
      <c r="N270" s="208" t="s">
        <v>49</v>
      </c>
      <c r="O270" s="85"/>
      <c r="P270" s="209">
        <f>O270*H270</f>
        <v>0</v>
      </c>
      <c r="Q270" s="209">
        <v>0.0015</v>
      </c>
      <c r="R270" s="209">
        <f>Q270*H270</f>
        <v>0.0037499999999999999</v>
      </c>
      <c r="S270" s="209">
        <v>0</v>
      </c>
      <c r="T270" s="210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11" t="s">
        <v>213</v>
      </c>
      <c r="AT270" s="211" t="s">
        <v>133</v>
      </c>
      <c r="AU270" s="211" t="s">
        <v>138</v>
      </c>
      <c r="AY270" s="17" t="s">
        <v>129</v>
      </c>
      <c r="BE270" s="212">
        <f>IF(N270="základní",J270,0)</f>
        <v>0</v>
      </c>
      <c r="BF270" s="212">
        <f>IF(N270="snížená",J270,0)</f>
        <v>0</v>
      </c>
      <c r="BG270" s="212">
        <f>IF(N270="zákl. přenesená",J270,0)</f>
        <v>0</v>
      </c>
      <c r="BH270" s="212">
        <f>IF(N270="sníž. přenesená",J270,0)</f>
        <v>0</v>
      </c>
      <c r="BI270" s="212">
        <f>IF(N270="nulová",J270,0)</f>
        <v>0</v>
      </c>
      <c r="BJ270" s="17" t="s">
        <v>139</v>
      </c>
      <c r="BK270" s="212">
        <f>ROUND(I270*H270,2)</f>
        <v>0</v>
      </c>
      <c r="BL270" s="17" t="s">
        <v>213</v>
      </c>
      <c r="BM270" s="211" t="s">
        <v>535</v>
      </c>
    </row>
    <row r="271" s="2" customFormat="1">
      <c r="A271" s="38"/>
      <c r="B271" s="39"/>
      <c r="C271" s="40"/>
      <c r="D271" s="213" t="s">
        <v>141</v>
      </c>
      <c r="E271" s="40"/>
      <c r="F271" s="214" t="s">
        <v>536</v>
      </c>
      <c r="G271" s="40"/>
      <c r="H271" s="40"/>
      <c r="I271" s="215"/>
      <c r="J271" s="40"/>
      <c r="K271" s="40"/>
      <c r="L271" s="44"/>
      <c r="M271" s="216"/>
      <c r="N271" s="217"/>
      <c r="O271" s="85"/>
      <c r="P271" s="85"/>
      <c r="Q271" s="85"/>
      <c r="R271" s="85"/>
      <c r="S271" s="85"/>
      <c r="T271" s="86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141</v>
      </c>
      <c r="AU271" s="17" t="s">
        <v>138</v>
      </c>
    </row>
    <row r="272" s="2" customFormat="1" ht="16.5" customHeight="1">
      <c r="A272" s="38"/>
      <c r="B272" s="39"/>
      <c r="C272" s="199" t="s">
        <v>537</v>
      </c>
      <c r="D272" s="199" t="s">
        <v>133</v>
      </c>
      <c r="E272" s="200" t="s">
        <v>538</v>
      </c>
      <c r="F272" s="201" t="s">
        <v>539</v>
      </c>
      <c r="G272" s="202" t="s">
        <v>136</v>
      </c>
      <c r="H272" s="203">
        <v>1</v>
      </c>
      <c r="I272" s="204"/>
      <c r="J272" s="205">
        <f>ROUND(I272*H272,2)</f>
        <v>0</v>
      </c>
      <c r="K272" s="206"/>
      <c r="L272" s="44"/>
      <c r="M272" s="207" t="s">
        <v>19</v>
      </c>
      <c r="N272" s="208" t="s">
        <v>49</v>
      </c>
      <c r="O272" s="85"/>
      <c r="P272" s="209">
        <f>O272*H272</f>
        <v>0</v>
      </c>
      <c r="Q272" s="209">
        <v>3.0000000000000001E-05</v>
      </c>
      <c r="R272" s="209">
        <f>Q272*H272</f>
        <v>3.0000000000000001E-05</v>
      </c>
      <c r="S272" s="209">
        <v>0</v>
      </c>
      <c r="T272" s="210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11" t="s">
        <v>213</v>
      </c>
      <c r="AT272" s="211" t="s">
        <v>133</v>
      </c>
      <c r="AU272" s="211" t="s">
        <v>138</v>
      </c>
      <c r="AY272" s="17" t="s">
        <v>129</v>
      </c>
      <c r="BE272" s="212">
        <f>IF(N272="základní",J272,0)</f>
        <v>0</v>
      </c>
      <c r="BF272" s="212">
        <f>IF(N272="snížená",J272,0)</f>
        <v>0</v>
      </c>
      <c r="BG272" s="212">
        <f>IF(N272="zákl. přenesená",J272,0)</f>
        <v>0</v>
      </c>
      <c r="BH272" s="212">
        <f>IF(N272="sníž. přenesená",J272,0)</f>
        <v>0</v>
      </c>
      <c r="BI272" s="212">
        <f>IF(N272="nulová",J272,0)</f>
        <v>0</v>
      </c>
      <c r="BJ272" s="17" t="s">
        <v>139</v>
      </c>
      <c r="BK272" s="212">
        <f>ROUND(I272*H272,2)</f>
        <v>0</v>
      </c>
      <c r="BL272" s="17" t="s">
        <v>213</v>
      </c>
      <c r="BM272" s="211" t="s">
        <v>540</v>
      </c>
    </row>
    <row r="273" s="2" customFormat="1">
      <c r="A273" s="38"/>
      <c r="B273" s="39"/>
      <c r="C273" s="40"/>
      <c r="D273" s="213" t="s">
        <v>141</v>
      </c>
      <c r="E273" s="40"/>
      <c r="F273" s="214" t="s">
        <v>541</v>
      </c>
      <c r="G273" s="40"/>
      <c r="H273" s="40"/>
      <c r="I273" s="215"/>
      <c r="J273" s="40"/>
      <c r="K273" s="40"/>
      <c r="L273" s="44"/>
      <c r="M273" s="216"/>
      <c r="N273" s="217"/>
      <c r="O273" s="85"/>
      <c r="P273" s="85"/>
      <c r="Q273" s="85"/>
      <c r="R273" s="85"/>
      <c r="S273" s="85"/>
      <c r="T273" s="86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T273" s="17" t="s">
        <v>141</v>
      </c>
      <c r="AU273" s="17" t="s">
        <v>138</v>
      </c>
    </row>
    <row r="274" s="2" customFormat="1" ht="16.5" customHeight="1">
      <c r="A274" s="38"/>
      <c r="B274" s="39"/>
      <c r="C274" s="199" t="s">
        <v>542</v>
      </c>
      <c r="D274" s="199" t="s">
        <v>133</v>
      </c>
      <c r="E274" s="200" t="s">
        <v>543</v>
      </c>
      <c r="F274" s="201" t="s">
        <v>544</v>
      </c>
      <c r="G274" s="202" t="s">
        <v>171</v>
      </c>
      <c r="H274" s="203">
        <v>6</v>
      </c>
      <c r="I274" s="204"/>
      <c r="J274" s="205">
        <f>ROUND(I274*H274,2)</f>
        <v>0</v>
      </c>
      <c r="K274" s="206"/>
      <c r="L274" s="44"/>
      <c r="M274" s="207" t="s">
        <v>19</v>
      </c>
      <c r="N274" s="208" t="s">
        <v>49</v>
      </c>
      <c r="O274" s="85"/>
      <c r="P274" s="209">
        <f>O274*H274</f>
        <v>0</v>
      </c>
      <c r="Q274" s="209">
        <v>0.00032000000000000003</v>
      </c>
      <c r="R274" s="209">
        <f>Q274*H274</f>
        <v>0.0019200000000000003</v>
      </c>
      <c r="S274" s="209">
        <v>0</v>
      </c>
      <c r="T274" s="210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11" t="s">
        <v>213</v>
      </c>
      <c r="AT274" s="211" t="s">
        <v>133</v>
      </c>
      <c r="AU274" s="211" t="s">
        <v>138</v>
      </c>
      <c r="AY274" s="17" t="s">
        <v>129</v>
      </c>
      <c r="BE274" s="212">
        <f>IF(N274="základní",J274,0)</f>
        <v>0</v>
      </c>
      <c r="BF274" s="212">
        <f>IF(N274="snížená",J274,0)</f>
        <v>0</v>
      </c>
      <c r="BG274" s="212">
        <f>IF(N274="zákl. přenesená",J274,0)</f>
        <v>0</v>
      </c>
      <c r="BH274" s="212">
        <f>IF(N274="sníž. přenesená",J274,0)</f>
        <v>0</v>
      </c>
      <c r="BI274" s="212">
        <f>IF(N274="nulová",J274,0)</f>
        <v>0</v>
      </c>
      <c r="BJ274" s="17" t="s">
        <v>139</v>
      </c>
      <c r="BK274" s="212">
        <f>ROUND(I274*H274,2)</f>
        <v>0</v>
      </c>
      <c r="BL274" s="17" t="s">
        <v>213</v>
      </c>
      <c r="BM274" s="211" t="s">
        <v>545</v>
      </c>
    </row>
    <row r="275" s="2" customFormat="1">
      <c r="A275" s="38"/>
      <c r="B275" s="39"/>
      <c r="C275" s="40"/>
      <c r="D275" s="213" t="s">
        <v>141</v>
      </c>
      <c r="E275" s="40"/>
      <c r="F275" s="214" t="s">
        <v>546</v>
      </c>
      <c r="G275" s="40"/>
      <c r="H275" s="40"/>
      <c r="I275" s="215"/>
      <c r="J275" s="40"/>
      <c r="K275" s="40"/>
      <c r="L275" s="44"/>
      <c r="M275" s="216"/>
      <c r="N275" s="217"/>
      <c r="O275" s="85"/>
      <c r="P275" s="85"/>
      <c r="Q275" s="85"/>
      <c r="R275" s="85"/>
      <c r="S275" s="85"/>
      <c r="T275" s="86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7" t="s">
        <v>141</v>
      </c>
      <c r="AU275" s="17" t="s">
        <v>138</v>
      </c>
    </row>
    <row r="276" s="2" customFormat="1" ht="16.5" customHeight="1">
      <c r="A276" s="38"/>
      <c r="B276" s="39"/>
      <c r="C276" s="199" t="s">
        <v>547</v>
      </c>
      <c r="D276" s="199" t="s">
        <v>133</v>
      </c>
      <c r="E276" s="200" t="s">
        <v>548</v>
      </c>
      <c r="F276" s="201" t="s">
        <v>549</v>
      </c>
      <c r="G276" s="202" t="s">
        <v>136</v>
      </c>
      <c r="H276" s="203">
        <v>1</v>
      </c>
      <c r="I276" s="204"/>
      <c r="J276" s="205">
        <f>ROUND(I276*H276,2)</f>
        <v>0</v>
      </c>
      <c r="K276" s="206"/>
      <c r="L276" s="44"/>
      <c r="M276" s="207" t="s">
        <v>19</v>
      </c>
      <c r="N276" s="208" t="s">
        <v>49</v>
      </c>
      <c r="O276" s="85"/>
      <c r="P276" s="209">
        <f>O276*H276</f>
        <v>0</v>
      </c>
      <c r="Q276" s="209">
        <v>5.0000000000000002E-05</v>
      </c>
      <c r="R276" s="209">
        <f>Q276*H276</f>
        <v>5.0000000000000002E-05</v>
      </c>
      <c r="S276" s="209">
        <v>0</v>
      </c>
      <c r="T276" s="210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11" t="s">
        <v>213</v>
      </c>
      <c r="AT276" s="211" t="s">
        <v>133</v>
      </c>
      <c r="AU276" s="211" t="s">
        <v>138</v>
      </c>
      <c r="AY276" s="17" t="s">
        <v>129</v>
      </c>
      <c r="BE276" s="212">
        <f>IF(N276="základní",J276,0)</f>
        <v>0</v>
      </c>
      <c r="BF276" s="212">
        <f>IF(N276="snížená",J276,0)</f>
        <v>0</v>
      </c>
      <c r="BG276" s="212">
        <f>IF(N276="zákl. přenesená",J276,0)</f>
        <v>0</v>
      </c>
      <c r="BH276" s="212">
        <f>IF(N276="sníž. přenesená",J276,0)</f>
        <v>0</v>
      </c>
      <c r="BI276" s="212">
        <f>IF(N276="nulová",J276,0)</f>
        <v>0</v>
      </c>
      <c r="BJ276" s="17" t="s">
        <v>139</v>
      </c>
      <c r="BK276" s="212">
        <f>ROUND(I276*H276,2)</f>
        <v>0</v>
      </c>
      <c r="BL276" s="17" t="s">
        <v>213</v>
      </c>
      <c r="BM276" s="211" t="s">
        <v>550</v>
      </c>
    </row>
    <row r="277" s="2" customFormat="1">
      <c r="A277" s="38"/>
      <c r="B277" s="39"/>
      <c r="C277" s="40"/>
      <c r="D277" s="213" t="s">
        <v>141</v>
      </c>
      <c r="E277" s="40"/>
      <c r="F277" s="214" t="s">
        <v>551</v>
      </c>
      <c r="G277" s="40"/>
      <c r="H277" s="40"/>
      <c r="I277" s="215"/>
      <c r="J277" s="40"/>
      <c r="K277" s="40"/>
      <c r="L277" s="44"/>
      <c r="M277" s="216"/>
      <c r="N277" s="217"/>
      <c r="O277" s="85"/>
      <c r="P277" s="85"/>
      <c r="Q277" s="85"/>
      <c r="R277" s="85"/>
      <c r="S277" s="85"/>
      <c r="T277" s="86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7" t="s">
        <v>141</v>
      </c>
      <c r="AU277" s="17" t="s">
        <v>138</v>
      </c>
    </row>
    <row r="278" s="12" customFormat="1" ht="22.8" customHeight="1">
      <c r="A278" s="12"/>
      <c r="B278" s="183"/>
      <c r="C278" s="184"/>
      <c r="D278" s="185" t="s">
        <v>74</v>
      </c>
      <c r="E278" s="197" t="s">
        <v>552</v>
      </c>
      <c r="F278" s="197" t="s">
        <v>553</v>
      </c>
      <c r="G278" s="184"/>
      <c r="H278" s="184"/>
      <c r="I278" s="187"/>
      <c r="J278" s="198">
        <f>BK278</f>
        <v>0</v>
      </c>
      <c r="K278" s="184"/>
      <c r="L278" s="189"/>
      <c r="M278" s="190"/>
      <c r="N278" s="191"/>
      <c r="O278" s="191"/>
      <c r="P278" s="192">
        <f>SUM(P279:P288)</f>
        <v>0</v>
      </c>
      <c r="Q278" s="191"/>
      <c r="R278" s="192">
        <f>SUM(R279:R288)</f>
        <v>0.00038000000000000002</v>
      </c>
      <c r="S278" s="191"/>
      <c r="T278" s="193">
        <f>SUM(T279:T288)</f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194" t="s">
        <v>138</v>
      </c>
      <c r="AT278" s="195" t="s">
        <v>74</v>
      </c>
      <c r="AU278" s="195" t="s">
        <v>80</v>
      </c>
      <c r="AY278" s="194" t="s">
        <v>129</v>
      </c>
      <c r="BK278" s="196">
        <f>SUM(BK279:BK288)</f>
        <v>0</v>
      </c>
    </row>
    <row r="279" s="2" customFormat="1" ht="16.5" customHeight="1">
      <c r="A279" s="38"/>
      <c r="B279" s="39"/>
      <c r="C279" s="199" t="s">
        <v>554</v>
      </c>
      <c r="D279" s="199" t="s">
        <v>133</v>
      </c>
      <c r="E279" s="200" t="s">
        <v>555</v>
      </c>
      <c r="F279" s="201" t="s">
        <v>556</v>
      </c>
      <c r="G279" s="202" t="s">
        <v>226</v>
      </c>
      <c r="H279" s="203">
        <v>1</v>
      </c>
      <c r="I279" s="204"/>
      <c r="J279" s="205">
        <f>ROUND(I279*H279,2)</f>
        <v>0</v>
      </c>
      <c r="K279" s="206"/>
      <c r="L279" s="44"/>
      <c r="M279" s="207" t="s">
        <v>19</v>
      </c>
      <c r="N279" s="208" t="s">
        <v>49</v>
      </c>
      <c r="O279" s="85"/>
      <c r="P279" s="209">
        <f>O279*H279</f>
        <v>0</v>
      </c>
      <c r="Q279" s="209">
        <v>5.0000000000000002E-05</v>
      </c>
      <c r="R279" s="209">
        <f>Q279*H279</f>
        <v>5.0000000000000002E-05</v>
      </c>
      <c r="S279" s="209">
        <v>0</v>
      </c>
      <c r="T279" s="210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11" t="s">
        <v>213</v>
      </c>
      <c r="AT279" s="211" t="s">
        <v>133</v>
      </c>
      <c r="AU279" s="211" t="s">
        <v>138</v>
      </c>
      <c r="AY279" s="17" t="s">
        <v>129</v>
      </c>
      <c r="BE279" s="212">
        <f>IF(N279="základní",J279,0)</f>
        <v>0</v>
      </c>
      <c r="BF279" s="212">
        <f>IF(N279="snížená",J279,0)</f>
        <v>0</v>
      </c>
      <c r="BG279" s="212">
        <f>IF(N279="zákl. přenesená",J279,0)</f>
        <v>0</v>
      </c>
      <c r="BH279" s="212">
        <f>IF(N279="sníž. přenesená",J279,0)</f>
        <v>0</v>
      </c>
      <c r="BI279" s="212">
        <f>IF(N279="nulová",J279,0)</f>
        <v>0</v>
      </c>
      <c r="BJ279" s="17" t="s">
        <v>139</v>
      </c>
      <c r="BK279" s="212">
        <f>ROUND(I279*H279,2)</f>
        <v>0</v>
      </c>
      <c r="BL279" s="17" t="s">
        <v>213</v>
      </c>
      <c r="BM279" s="211" t="s">
        <v>557</v>
      </c>
    </row>
    <row r="280" s="2" customFormat="1">
      <c r="A280" s="38"/>
      <c r="B280" s="39"/>
      <c r="C280" s="40"/>
      <c r="D280" s="213" t="s">
        <v>141</v>
      </c>
      <c r="E280" s="40"/>
      <c r="F280" s="214" t="s">
        <v>558</v>
      </c>
      <c r="G280" s="40"/>
      <c r="H280" s="40"/>
      <c r="I280" s="215"/>
      <c r="J280" s="40"/>
      <c r="K280" s="40"/>
      <c r="L280" s="44"/>
      <c r="M280" s="216"/>
      <c r="N280" s="217"/>
      <c r="O280" s="85"/>
      <c r="P280" s="85"/>
      <c r="Q280" s="85"/>
      <c r="R280" s="85"/>
      <c r="S280" s="85"/>
      <c r="T280" s="86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T280" s="17" t="s">
        <v>141</v>
      </c>
      <c r="AU280" s="17" t="s">
        <v>138</v>
      </c>
    </row>
    <row r="281" s="2" customFormat="1" ht="16.5" customHeight="1">
      <c r="A281" s="38"/>
      <c r="B281" s="39"/>
      <c r="C281" s="199" t="s">
        <v>559</v>
      </c>
      <c r="D281" s="199" t="s">
        <v>133</v>
      </c>
      <c r="E281" s="200" t="s">
        <v>560</v>
      </c>
      <c r="F281" s="201" t="s">
        <v>561</v>
      </c>
      <c r="G281" s="202" t="s">
        <v>136</v>
      </c>
      <c r="H281" s="203">
        <v>1</v>
      </c>
      <c r="I281" s="204"/>
      <c r="J281" s="205">
        <f>ROUND(I281*H281,2)</f>
        <v>0</v>
      </c>
      <c r="K281" s="206"/>
      <c r="L281" s="44"/>
      <c r="M281" s="207" t="s">
        <v>19</v>
      </c>
      <c r="N281" s="208" t="s">
        <v>49</v>
      </c>
      <c r="O281" s="85"/>
      <c r="P281" s="209">
        <f>O281*H281</f>
        <v>0</v>
      </c>
      <c r="Q281" s="209">
        <v>1.0000000000000001E-05</v>
      </c>
      <c r="R281" s="209">
        <f>Q281*H281</f>
        <v>1.0000000000000001E-05</v>
      </c>
      <c r="S281" s="209">
        <v>0</v>
      </c>
      <c r="T281" s="210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11" t="s">
        <v>213</v>
      </c>
      <c r="AT281" s="211" t="s">
        <v>133</v>
      </c>
      <c r="AU281" s="211" t="s">
        <v>138</v>
      </c>
      <c r="AY281" s="17" t="s">
        <v>129</v>
      </c>
      <c r="BE281" s="212">
        <f>IF(N281="základní",J281,0)</f>
        <v>0</v>
      </c>
      <c r="BF281" s="212">
        <f>IF(N281="snížená",J281,0)</f>
        <v>0</v>
      </c>
      <c r="BG281" s="212">
        <f>IF(N281="zákl. přenesená",J281,0)</f>
        <v>0</v>
      </c>
      <c r="BH281" s="212">
        <f>IF(N281="sníž. přenesená",J281,0)</f>
        <v>0</v>
      </c>
      <c r="BI281" s="212">
        <f>IF(N281="nulová",J281,0)</f>
        <v>0</v>
      </c>
      <c r="BJ281" s="17" t="s">
        <v>139</v>
      </c>
      <c r="BK281" s="212">
        <f>ROUND(I281*H281,2)</f>
        <v>0</v>
      </c>
      <c r="BL281" s="17" t="s">
        <v>213</v>
      </c>
      <c r="BM281" s="211" t="s">
        <v>562</v>
      </c>
    </row>
    <row r="282" s="2" customFormat="1">
      <c r="A282" s="38"/>
      <c r="B282" s="39"/>
      <c r="C282" s="40"/>
      <c r="D282" s="213" t="s">
        <v>141</v>
      </c>
      <c r="E282" s="40"/>
      <c r="F282" s="214" t="s">
        <v>563</v>
      </c>
      <c r="G282" s="40"/>
      <c r="H282" s="40"/>
      <c r="I282" s="215"/>
      <c r="J282" s="40"/>
      <c r="K282" s="40"/>
      <c r="L282" s="44"/>
      <c r="M282" s="216"/>
      <c r="N282" s="217"/>
      <c r="O282" s="85"/>
      <c r="P282" s="85"/>
      <c r="Q282" s="85"/>
      <c r="R282" s="85"/>
      <c r="S282" s="85"/>
      <c r="T282" s="86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T282" s="17" t="s">
        <v>141</v>
      </c>
      <c r="AU282" s="17" t="s">
        <v>138</v>
      </c>
    </row>
    <row r="283" s="2" customFormat="1" ht="16.5" customHeight="1">
      <c r="A283" s="38"/>
      <c r="B283" s="39"/>
      <c r="C283" s="199" t="s">
        <v>564</v>
      </c>
      <c r="D283" s="199" t="s">
        <v>133</v>
      </c>
      <c r="E283" s="200" t="s">
        <v>565</v>
      </c>
      <c r="F283" s="201" t="s">
        <v>566</v>
      </c>
      <c r="G283" s="202" t="s">
        <v>136</v>
      </c>
      <c r="H283" s="203">
        <v>1</v>
      </c>
      <c r="I283" s="204"/>
      <c r="J283" s="205">
        <f>ROUND(I283*H283,2)</f>
        <v>0</v>
      </c>
      <c r="K283" s="206"/>
      <c r="L283" s="44"/>
      <c r="M283" s="207" t="s">
        <v>19</v>
      </c>
      <c r="N283" s="208" t="s">
        <v>49</v>
      </c>
      <c r="O283" s="85"/>
      <c r="P283" s="209">
        <f>O283*H283</f>
        <v>0</v>
      </c>
      <c r="Q283" s="209">
        <v>0.00017000000000000001</v>
      </c>
      <c r="R283" s="209">
        <f>Q283*H283</f>
        <v>0.00017000000000000001</v>
      </c>
      <c r="S283" s="209">
        <v>0</v>
      </c>
      <c r="T283" s="210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11" t="s">
        <v>213</v>
      </c>
      <c r="AT283" s="211" t="s">
        <v>133</v>
      </c>
      <c r="AU283" s="211" t="s">
        <v>138</v>
      </c>
      <c r="AY283" s="17" t="s">
        <v>129</v>
      </c>
      <c r="BE283" s="212">
        <f>IF(N283="základní",J283,0)</f>
        <v>0</v>
      </c>
      <c r="BF283" s="212">
        <f>IF(N283="snížená",J283,0)</f>
        <v>0</v>
      </c>
      <c r="BG283" s="212">
        <f>IF(N283="zákl. přenesená",J283,0)</f>
        <v>0</v>
      </c>
      <c r="BH283" s="212">
        <f>IF(N283="sníž. přenesená",J283,0)</f>
        <v>0</v>
      </c>
      <c r="BI283" s="212">
        <f>IF(N283="nulová",J283,0)</f>
        <v>0</v>
      </c>
      <c r="BJ283" s="17" t="s">
        <v>139</v>
      </c>
      <c r="BK283" s="212">
        <f>ROUND(I283*H283,2)</f>
        <v>0</v>
      </c>
      <c r="BL283" s="17" t="s">
        <v>213</v>
      </c>
      <c r="BM283" s="211" t="s">
        <v>567</v>
      </c>
    </row>
    <row r="284" s="2" customFormat="1">
      <c r="A284" s="38"/>
      <c r="B284" s="39"/>
      <c r="C284" s="40"/>
      <c r="D284" s="213" t="s">
        <v>141</v>
      </c>
      <c r="E284" s="40"/>
      <c r="F284" s="214" t="s">
        <v>568</v>
      </c>
      <c r="G284" s="40"/>
      <c r="H284" s="40"/>
      <c r="I284" s="215"/>
      <c r="J284" s="40"/>
      <c r="K284" s="40"/>
      <c r="L284" s="44"/>
      <c r="M284" s="216"/>
      <c r="N284" s="217"/>
      <c r="O284" s="85"/>
      <c r="P284" s="85"/>
      <c r="Q284" s="85"/>
      <c r="R284" s="85"/>
      <c r="S284" s="85"/>
      <c r="T284" s="86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T284" s="17" t="s">
        <v>141</v>
      </c>
      <c r="AU284" s="17" t="s">
        <v>138</v>
      </c>
    </row>
    <row r="285" s="2" customFormat="1" ht="16.5" customHeight="1">
      <c r="A285" s="38"/>
      <c r="B285" s="39"/>
      <c r="C285" s="199" t="s">
        <v>569</v>
      </c>
      <c r="D285" s="199" t="s">
        <v>133</v>
      </c>
      <c r="E285" s="200" t="s">
        <v>570</v>
      </c>
      <c r="F285" s="201" t="s">
        <v>571</v>
      </c>
      <c r="G285" s="202" t="s">
        <v>136</v>
      </c>
      <c r="H285" s="203">
        <v>1</v>
      </c>
      <c r="I285" s="204"/>
      <c r="J285" s="205">
        <f>ROUND(I285*H285,2)</f>
        <v>0</v>
      </c>
      <c r="K285" s="206"/>
      <c r="L285" s="44"/>
      <c r="M285" s="207" t="s">
        <v>19</v>
      </c>
      <c r="N285" s="208" t="s">
        <v>49</v>
      </c>
      <c r="O285" s="85"/>
      <c r="P285" s="209">
        <f>O285*H285</f>
        <v>0</v>
      </c>
      <c r="Q285" s="209">
        <v>0</v>
      </c>
      <c r="R285" s="209">
        <f>Q285*H285</f>
        <v>0</v>
      </c>
      <c r="S285" s="209">
        <v>0</v>
      </c>
      <c r="T285" s="210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11" t="s">
        <v>213</v>
      </c>
      <c r="AT285" s="211" t="s">
        <v>133</v>
      </c>
      <c r="AU285" s="211" t="s">
        <v>138</v>
      </c>
      <c r="AY285" s="17" t="s">
        <v>129</v>
      </c>
      <c r="BE285" s="212">
        <f>IF(N285="základní",J285,0)</f>
        <v>0</v>
      </c>
      <c r="BF285" s="212">
        <f>IF(N285="snížená",J285,0)</f>
        <v>0</v>
      </c>
      <c r="BG285" s="212">
        <f>IF(N285="zákl. přenesená",J285,0)</f>
        <v>0</v>
      </c>
      <c r="BH285" s="212">
        <f>IF(N285="sníž. přenesená",J285,0)</f>
        <v>0</v>
      </c>
      <c r="BI285" s="212">
        <f>IF(N285="nulová",J285,0)</f>
        <v>0</v>
      </c>
      <c r="BJ285" s="17" t="s">
        <v>139</v>
      </c>
      <c r="BK285" s="212">
        <f>ROUND(I285*H285,2)</f>
        <v>0</v>
      </c>
      <c r="BL285" s="17" t="s">
        <v>213</v>
      </c>
      <c r="BM285" s="211" t="s">
        <v>572</v>
      </c>
    </row>
    <row r="286" s="2" customFormat="1">
      <c r="A286" s="38"/>
      <c r="B286" s="39"/>
      <c r="C286" s="40"/>
      <c r="D286" s="213" t="s">
        <v>141</v>
      </c>
      <c r="E286" s="40"/>
      <c r="F286" s="214" t="s">
        <v>573</v>
      </c>
      <c r="G286" s="40"/>
      <c r="H286" s="40"/>
      <c r="I286" s="215"/>
      <c r="J286" s="40"/>
      <c r="K286" s="40"/>
      <c r="L286" s="44"/>
      <c r="M286" s="216"/>
      <c r="N286" s="217"/>
      <c r="O286" s="85"/>
      <c r="P286" s="85"/>
      <c r="Q286" s="85"/>
      <c r="R286" s="85"/>
      <c r="S286" s="85"/>
      <c r="T286" s="86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T286" s="17" t="s">
        <v>141</v>
      </c>
      <c r="AU286" s="17" t="s">
        <v>138</v>
      </c>
    </row>
    <row r="287" s="2" customFormat="1" ht="16.5" customHeight="1">
      <c r="A287" s="38"/>
      <c r="B287" s="39"/>
      <c r="C287" s="199" t="s">
        <v>574</v>
      </c>
      <c r="D287" s="199" t="s">
        <v>133</v>
      </c>
      <c r="E287" s="200" t="s">
        <v>575</v>
      </c>
      <c r="F287" s="201" t="s">
        <v>576</v>
      </c>
      <c r="G287" s="202" t="s">
        <v>136</v>
      </c>
      <c r="H287" s="203">
        <v>1</v>
      </c>
      <c r="I287" s="204"/>
      <c r="J287" s="205">
        <f>ROUND(I287*H287,2)</f>
        <v>0</v>
      </c>
      <c r="K287" s="206"/>
      <c r="L287" s="44"/>
      <c r="M287" s="207" t="s">
        <v>19</v>
      </c>
      <c r="N287" s="208" t="s">
        <v>49</v>
      </c>
      <c r="O287" s="85"/>
      <c r="P287" s="209">
        <f>O287*H287</f>
        <v>0</v>
      </c>
      <c r="Q287" s="209">
        <v>0.00014999999999999999</v>
      </c>
      <c r="R287" s="209">
        <f>Q287*H287</f>
        <v>0.00014999999999999999</v>
      </c>
      <c r="S287" s="209">
        <v>0</v>
      </c>
      <c r="T287" s="210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11" t="s">
        <v>213</v>
      </c>
      <c r="AT287" s="211" t="s">
        <v>133</v>
      </c>
      <c r="AU287" s="211" t="s">
        <v>138</v>
      </c>
      <c r="AY287" s="17" t="s">
        <v>129</v>
      </c>
      <c r="BE287" s="212">
        <f>IF(N287="základní",J287,0)</f>
        <v>0</v>
      </c>
      <c r="BF287" s="212">
        <f>IF(N287="snížená",J287,0)</f>
        <v>0</v>
      </c>
      <c r="BG287" s="212">
        <f>IF(N287="zákl. přenesená",J287,0)</f>
        <v>0</v>
      </c>
      <c r="BH287" s="212">
        <f>IF(N287="sníž. přenesená",J287,0)</f>
        <v>0</v>
      </c>
      <c r="BI287" s="212">
        <f>IF(N287="nulová",J287,0)</f>
        <v>0</v>
      </c>
      <c r="BJ287" s="17" t="s">
        <v>139</v>
      </c>
      <c r="BK287" s="212">
        <f>ROUND(I287*H287,2)</f>
        <v>0</v>
      </c>
      <c r="BL287" s="17" t="s">
        <v>213</v>
      </c>
      <c r="BM287" s="211" t="s">
        <v>577</v>
      </c>
    </row>
    <row r="288" s="2" customFormat="1">
      <c r="A288" s="38"/>
      <c r="B288" s="39"/>
      <c r="C288" s="40"/>
      <c r="D288" s="213" t="s">
        <v>141</v>
      </c>
      <c r="E288" s="40"/>
      <c r="F288" s="214" t="s">
        <v>578</v>
      </c>
      <c r="G288" s="40"/>
      <c r="H288" s="40"/>
      <c r="I288" s="215"/>
      <c r="J288" s="40"/>
      <c r="K288" s="40"/>
      <c r="L288" s="44"/>
      <c r="M288" s="216"/>
      <c r="N288" s="217"/>
      <c r="O288" s="85"/>
      <c r="P288" s="85"/>
      <c r="Q288" s="85"/>
      <c r="R288" s="85"/>
      <c r="S288" s="85"/>
      <c r="T288" s="86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141</v>
      </c>
      <c r="AU288" s="17" t="s">
        <v>138</v>
      </c>
    </row>
    <row r="289" s="12" customFormat="1" ht="22.8" customHeight="1">
      <c r="A289" s="12"/>
      <c r="B289" s="183"/>
      <c r="C289" s="184"/>
      <c r="D289" s="185" t="s">
        <v>74</v>
      </c>
      <c r="E289" s="197" t="s">
        <v>579</v>
      </c>
      <c r="F289" s="197" t="s">
        <v>580</v>
      </c>
      <c r="G289" s="184"/>
      <c r="H289" s="184"/>
      <c r="I289" s="187"/>
      <c r="J289" s="198">
        <f>BK289</f>
        <v>0</v>
      </c>
      <c r="K289" s="184"/>
      <c r="L289" s="189"/>
      <c r="M289" s="190"/>
      <c r="N289" s="191"/>
      <c r="O289" s="191"/>
      <c r="P289" s="192">
        <f>SUM(P290:P318)</f>
        <v>0</v>
      </c>
      <c r="Q289" s="191"/>
      <c r="R289" s="192">
        <f>SUM(R290:R318)</f>
        <v>0.035769679999999998</v>
      </c>
      <c r="S289" s="191"/>
      <c r="T289" s="193">
        <f>SUM(T290:T318)</f>
        <v>0.029442000000000003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R289" s="194" t="s">
        <v>138</v>
      </c>
      <c r="AT289" s="195" t="s">
        <v>74</v>
      </c>
      <c r="AU289" s="195" t="s">
        <v>80</v>
      </c>
      <c r="AY289" s="194" t="s">
        <v>129</v>
      </c>
      <c r="BK289" s="196">
        <f>SUM(BK290:BK318)</f>
        <v>0</v>
      </c>
    </row>
    <row r="290" s="2" customFormat="1" ht="16.5" customHeight="1">
      <c r="A290" s="38"/>
      <c r="B290" s="39"/>
      <c r="C290" s="199" t="s">
        <v>581</v>
      </c>
      <c r="D290" s="199" t="s">
        <v>133</v>
      </c>
      <c r="E290" s="200" t="s">
        <v>582</v>
      </c>
      <c r="F290" s="201" t="s">
        <v>583</v>
      </c>
      <c r="G290" s="202" t="s">
        <v>148</v>
      </c>
      <c r="H290" s="203">
        <v>8.6140000000000008</v>
      </c>
      <c r="I290" s="204"/>
      <c r="J290" s="205">
        <f>ROUND(I290*H290,2)</f>
        <v>0</v>
      </c>
      <c r="K290" s="206"/>
      <c r="L290" s="44"/>
      <c r="M290" s="207" t="s">
        <v>19</v>
      </c>
      <c r="N290" s="208" t="s">
        <v>49</v>
      </c>
      <c r="O290" s="85"/>
      <c r="P290" s="209">
        <f>O290*H290</f>
        <v>0</v>
      </c>
      <c r="Q290" s="209">
        <v>0</v>
      </c>
      <c r="R290" s="209">
        <f>Q290*H290</f>
        <v>0</v>
      </c>
      <c r="S290" s="209">
        <v>0</v>
      </c>
      <c r="T290" s="210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11" t="s">
        <v>213</v>
      </c>
      <c r="AT290" s="211" t="s">
        <v>133</v>
      </c>
      <c r="AU290" s="211" t="s">
        <v>138</v>
      </c>
      <c r="AY290" s="17" t="s">
        <v>129</v>
      </c>
      <c r="BE290" s="212">
        <f>IF(N290="základní",J290,0)</f>
        <v>0</v>
      </c>
      <c r="BF290" s="212">
        <f>IF(N290="snížená",J290,0)</f>
        <v>0</v>
      </c>
      <c r="BG290" s="212">
        <f>IF(N290="zákl. přenesená",J290,0)</f>
        <v>0</v>
      </c>
      <c r="BH290" s="212">
        <f>IF(N290="sníž. přenesená",J290,0)</f>
        <v>0</v>
      </c>
      <c r="BI290" s="212">
        <f>IF(N290="nulová",J290,0)</f>
        <v>0</v>
      </c>
      <c r="BJ290" s="17" t="s">
        <v>139</v>
      </c>
      <c r="BK290" s="212">
        <f>ROUND(I290*H290,2)</f>
        <v>0</v>
      </c>
      <c r="BL290" s="17" t="s">
        <v>213</v>
      </c>
      <c r="BM290" s="211" t="s">
        <v>584</v>
      </c>
    </row>
    <row r="291" s="2" customFormat="1">
      <c r="A291" s="38"/>
      <c r="B291" s="39"/>
      <c r="C291" s="40"/>
      <c r="D291" s="213" t="s">
        <v>141</v>
      </c>
      <c r="E291" s="40"/>
      <c r="F291" s="214" t="s">
        <v>585</v>
      </c>
      <c r="G291" s="40"/>
      <c r="H291" s="40"/>
      <c r="I291" s="215"/>
      <c r="J291" s="40"/>
      <c r="K291" s="40"/>
      <c r="L291" s="44"/>
      <c r="M291" s="216"/>
      <c r="N291" s="217"/>
      <c r="O291" s="85"/>
      <c r="P291" s="85"/>
      <c r="Q291" s="85"/>
      <c r="R291" s="85"/>
      <c r="S291" s="85"/>
      <c r="T291" s="86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T291" s="17" t="s">
        <v>141</v>
      </c>
      <c r="AU291" s="17" t="s">
        <v>138</v>
      </c>
    </row>
    <row r="292" s="13" customFormat="1">
      <c r="A292" s="13"/>
      <c r="B292" s="218"/>
      <c r="C292" s="219"/>
      <c r="D292" s="213" t="s">
        <v>184</v>
      </c>
      <c r="E292" s="220" t="s">
        <v>19</v>
      </c>
      <c r="F292" s="221" t="s">
        <v>586</v>
      </c>
      <c r="G292" s="219"/>
      <c r="H292" s="222">
        <v>8.6140000000000008</v>
      </c>
      <c r="I292" s="223"/>
      <c r="J292" s="219"/>
      <c r="K292" s="219"/>
      <c r="L292" s="224"/>
      <c r="M292" s="225"/>
      <c r="N292" s="226"/>
      <c r="O292" s="226"/>
      <c r="P292" s="226"/>
      <c r="Q292" s="226"/>
      <c r="R292" s="226"/>
      <c r="S292" s="226"/>
      <c r="T292" s="227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28" t="s">
        <v>184</v>
      </c>
      <c r="AU292" s="228" t="s">
        <v>138</v>
      </c>
      <c r="AV292" s="13" t="s">
        <v>138</v>
      </c>
      <c r="AW292" s="13" t="s">
        <v>35</v>
      </c>
      <c r="AX292" s="13" t="s">
        <v>80</v>
      </c>
      <c r="AY292" s="228" t="s">
        <v>129</v>
      </c>
    </row>
    <row r="293" s="2" customFormat="1" ht="16.5" customHeight="1">
      <c r="A293" s="38"/>
      <c r="B293" s="39"/>
      <c r="C293" s="199" t="s">
        <v>587</v>
      </c>
      <c r="D293" s="199" t="s">
        <v>133</v>
      </c>
      <c r="E293" s="200" t="s">
        <v>588</v>
      </c>
      <c r="F293" s="201" t="s">
        <v>589</v>
      </c>
      <c r="G293" s="202" t="s">
        <v>148</v>
      </c>
      <c r="H293" s="203">
        <v>8.6140000000000008</v>
      </c>
      <c r="I293" s="204"/>
      <c r="J293" s="205">
        <f>ROUND(I293*H293,2)</f>
        <v>0</v>
      </c>
      <c r="K293" s="206"/>
      <c r="L293" s="44"/>
      <c r="M293" s="207" t="s">
        <v>19</v>
      </c>
      <c r="N293" s="208" t="s">
        <v>49</v>
      </c>
      <c r="O293" s="85"/>
      <c r="P293" s="209">
        <f>O293*H293</f>
        <v>0</v>
      </c>
      <c r="Q293" s="209">
        <v>0</v>
      </c>
      <c r="R293" s="209">
        <f>Q293*H293</f>
        <v>0</v>
      </c>
      <c r="S293" s="209">
        <v>0</v>
      </c>
      <c r="T293" s="210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11" t="s">
        <v>213</v>
      </c>
      <c r="AT293" s="211" t="s">
        <v>133</v>
      </c>
      <c r="AU293" s="211" t="s">
        <v>138</v>
      </c>
      <c r="AY293" s="17" t="s">
        <v>129</v>
      </c>
      <c r="BE293" s="212">
        <f>IF(N293="základní",J293,0)</f>
        <v>0</v>
      </c>
      <c r="BF293" s="212">
        <f>IF(N293="snížená",J293,0)</f>
        <v>0</v>
      </c>
      <c r="BG293" s="212">
        <f>IF(N293="zákl. přenesená",J293,0)</f>
        <v>0</v>
      </c>
      <c r="BH293" s="212">
        <f>IF(N293="sníž. přenesená",J293,0)</f>
        <v>0</v>
      </c>
      <c r="BI293" s="212">
        <f>IF(N293="nulová",J293,0)</f>
        <v>0</v>
      </c>
      <c r="BJ293" s="17" t="s">
        <v>139</v>
      </c>
      <c r="BK293" s="212">
        <f>ROUND(I293*H293,2)</f>
        <v>0</v>
      </c>
      <c r="BL293" s="17" t="s">
        <v>213</v>
      </c>
      <c r="BM293" s="211" t="s">
        <v>590</v>
      </c>
    </row>
    <row r="294" s="2" customFormat="1">
      <c r="A294" s="38"/>
      <c r="B294" s="39"/>
      <c r="C294" s="40"/>
      <c r="D294" s="213" t="s">
        <v>141</v>
      </c>
      <c r="E294" s="40"/>
      <c r="F294" s="214" t="s">
        <v>591</v>
      </c>
      <c r="G294" s="40"/>
      <c r="H294" s="40"/>
      <c r="I294" s="215"/>
      <c r="J294" s="40"/>
      <c r="K294" s="40"/>
      <c r="L294" s="44"/>
      <c r="M294" s="216"/>
      <c r="N294" s="217"/>
      <c r="O294" s="85"/>
      <c r="P294" s="85"/>
      <c r="Q294" s="85"/>
      <c r="R294" s="85"/>
      <c r="S294" s="85"/>
      <c r="T294" s="86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141</v>
      </c>
      <c r="AU294" s="17" t="s">
        <v>138</v>
      </c>
    </row>
    <row r="295" s="2" customFormat="1" ht="16.5" customHeight="1">
      <c r="A295" s="38"/>
      <c r="B295" s="39"/>
      <c r="C295" s="199" t="s">
        <v>592</v>
      </c>
      <c r="D295" s="199" t="s">
        <v>133</v>
      </c>
      <c r="E295" s="200" t="s">
        <v>593</v>
      </c>
      <c r="F295" s="201" t="s">
        <v>594</v>
      </c>
      <c r="G295" s="202" t="s">
        <v>148</v>
      </c>
      <c r="H295" s="203">
        <v>8.6140000000000008</v>
      </c>
      <c r="I295" s="204"/>
      <c r="J295" s="205">
        <f>ROUND(I295*H295,2)</f>
        <v>0</v>
      </c>
      <c r="K295" s="206"/>
      <c r="L295" s="44"/>
      <c r="M295" s="207" t="s">
        <v>19</v>
      </c>
      <c r="N295" s="208" t="s">
        <v>49</v>
      </c>
      <c r="O295" s="85"/>
      <c r="P295" s="209">
        <f>O295*H295</f>
        <v>0</v>
      </c>
      <c r="Q295" s="209">
        <v>0</v>
      </c>
      <c r="R295" s="209">
        <f>Q295*H295</f>
        <v>0</v>
      </c>
      <c r="S295" s="209">
        <v>0.0030000000000000001</v>
      </c>
      <c r="T295" s="210">
        <f>S295*H295</f>
        <v>0.025842000000000004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11" t="s">
        <v>213</v>
      </c>
      <c r="AT295" s="211" t="s">
        <v>133</v>
      </c>
      <c r="AU295" s="211" t="s">
        <v>138</v>
      </c>
      <c r="AY295" s="17" t="s">
        <v>129</v>
      </c>
      <c r="BE295" s="212">
        <f>IF(N295="základní",J295,0)</f>
        <v>0</v>
      </c>
      <c r="BF295" s="212">
        <f>IF(N295="snížená",J295,0)</f>
        <v>0</v>
      </c>
      <c r="BG295" s="212">
        <f>IF(N295="zákl. přenesená",J295,0)</f>
        <v>0</v>
      </c>
      <c r="BH295" s="212">
        <f>IF(N295="sníž. přenesená",J295,0)</f>
        <v>0</v>
      </c>
      <c r="BI295" s="212">
        <f>IF(N295="nulová",J295,0)</f>
        <v>0</v>
      </c>
      <c r="BJ295" s="17" t="s">
        <v>139</v>
      </c>
      <c r="BK295" s="212">
        <f>ROUND(I295*H295,2)</f>
        <v>0</v>
      </c>
      <c r="BL295" s="17" t="s">
        <v>213</v>
      </c>
      <c r="BM295" s="211" t="s">
        <v>595</v>
      </c>
    </row>
    <row r="296" s="2" customFormat="1">
      <c r="A296" s="38"/>
      <c r="B296" s="39"/>
      <c r="C296" s="40"/>
      <c r="D296" s="213" t="s">
        <v>141</v>
      </c>
      <c r="E296" s="40"/>
      <c r="F296" s="214" t="s">
        <v>596</v>
      </c>
      <c r="G296" s="40"/>
      <c r="H296" s="40"/>
      <c r="I296" s="215"/>
      <c r="J296" s="40"/>
      <c r="K296" s="40"/>
      <c r="L296" s="44"/>
      <c r="M296" s="216"/>
      <c r="N296" s="217"/>
      <c r="O296" s="85"/>
      <c r="P296" s="85"/>
      <c r="Q296" s="85"/>
      <c r="R296" s="85"/>
      <c r="S296" s="85"/>
      <c r="T296" s="86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T296" s="17" t="s">
        <v>141</v>
      </c>
      <c r="AU296" s="17" t="s">
        <v>138</v>
      </c>
    </row>
    <row r="297" s="13" customFormat="1">
      <c r="A297" s="13"/>
      <c r="B297" s="218"/>
      <c r="C297" s="219"/>
      <c r="D297" s="213" t="s">
        <v>184</v>
      </c>
      <c r="E297" s="220" t="s">
        <v>19</v>
      </c>
      <c r="F297" s="221" t="s">
        <v>586</v>
      </c>
      <c r="G297" s="219"/>
      <c r="H297" s="222">
        <v>8.6140000000000008</v>
      </c>
      <c r="I297" s="223"/>
      <c r="J297" s="219"/>
      <c r="K297" s="219"/>
      <c r="L297" s="224"/>
      <c r="M297" s="225"/>
      <c r="N297" s="226"/>
      <c r="O297" s="226"/>
      <c r="P297" s="226"/>
      <c r="Q297" s="226"/>
      <c r="R297" s="226"/>
      <c r="S297" s="226"/>
      <c r="T297" s="227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28" t="s">
        <v>184</v>
      </c>
      <c r="AU297" s="228" t="s">
        <v>138</v>
      </c>
      <c r="AV297" s="13" t="s">
        <v>138</v>
      </c>
      <c r="AW297" s="13" t="s">
        <v>35</v>
      </c>
      <c r="AX297" s="13" t="s">
        <v>80</v>
      </c>
      <c r="AY297" s="228" t="s">
        <v>129</v>
      </c>
    </row>
    <row r="298" s="2" customFormat="1" ht="16.5" customHeight="1">
      <c r="A298" s="38"/>
      <c r="B298" s="39"/>
      <c r="C298" s="199" t="s">
        <v>597</v>
      </c>
      <c r="D298" s="199" t="s">
        <v>133</v>
      </c>
      <c r="E298" s="200" t="s">
        <v>598</v>
      </c>
      <c r="F298" s="201" t="s">
        <v>599</v>
      </c>
      <c r="G298" s="202" t="s">
        <v>148</v>
      </c>
      <c r="H298" s="203">
        <v>10</v>
      </c>
      <c r="I298" s="204"/>
      <c r="J298" s="205">
        <f>ROUND(I298*H298,2)</f>
        <v>0</v>
      </c>
      <c r="K298" s="206"/>
      <c r="L298" s="44"/>
      <c r="M298" s="207" t="s">
        <v>19</v>
      </c>
      <c r="N298" s="208" t="s">
        <v>49</v>
      </c>
      <c r="O298" s="85"/>
      <c r="P298" s="209">
        <f>O298*H298</f>
        <v>0</v>
      </c>
      <c r="Q298" s="209">
        <v>0.00029999999999999997</v>
      </c>
      <c r="R298" s="209">
        <f>Q298*H298</f>
        <v>0.0029999999999999996</v>
      </c>
      <c r="S298" s="209">
        <v>0</v>
      </c>
      <c r="T298" s="210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11" t="s">
        <v>213</v>
      </c>
      <c r="AT298" s="211" t="s">
        <v>133</v>
      </c>
      <c r="AU298" s="211" t="s">
        <v>138</v>
      </c>
      <c r="AY298" s="17" t="s">
        <v>129</v>
      </c>
      <c r="BE298" s="212">
        <f>IF(N298="základní",J298,0)</f>
        <v>0</v>
      </c>
      <c r="BF298" s="212">
        <f>IF(N298="snížená",J298,0)</f>
        <v>0</v>
      </c>
      <c r="BG298" s="212">
        <f>IF(N298="zákl. přenesená",J298,0)</f>
        <v>0</v>
      </c>
      <c r="BH298" s="212">
        <f>IF(N298="sníž. přenesená",J298,0)</f>
        <v>0</v>
      </c>
      <c r="BI298" s="212">
        <f>IF(N298="nulová",J298,0)</f>
        <v>0</v>
      </c>
      <c r="BJ298" s="17" t="s">
        <v>139</v>
      </c>
      <c r="BK298" s="212">
        <f>ROUND(I298*H298,2)</f>
        <v>0</v>
      </c>
      <c r="BL298" s="17" t="s">
        <v>213</v>
      </c>
      <c r="BM298" s="211" t="s">
        <v>600</v>
      </c>
    </row>
    <row r="299" s="2" customFormat="1">
      <c r="A299" s="38"/>
      <c r="B299" s="39"/>
      <c r="C299" s="40"/>
      <c r="D299" s="213" t="s">
        <v>141</v>
      </c>
      <c r="E299" s="40"/>
      <c r="F299" s="214" t="s">
        <v>601</v>
      </c>
      <c r="G299" s="40"/>
      <c r="H299" s="40"/>
      <c r="I299" s="215"/>
      <c r="J299" s="40"/>
      <c r="K299" s="40"/>
      <c r="L299" s="44"/>
      <c r="M299" s="216"/>
      <c r="N299" s="217"/>
      <c r="O299" s="85"/>
      <c r="P299" s="85"/>
      <c r="Q299" s="85"/>
      <c r="R299" s="85"/>
      <c r="S299" s="85"/>
      <c r="T299" s="86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T299" s="17" t="s">
        <v>141</v>
      </c>
      <c r="AU299" s="17" t="s">
        <v>138</v>
      </c>
    </row>
    <row r="300" s="2" customFormat="1" ht="16.5" customHeight="1">
      <c r="A300" s="38"/>
      <c r="B300" s="39"/>
      <c r="C300" s="199" t="s">
        <v>602</v>
      </c>
      <c r="D300" s="199" t="s">
        <v>133</v>
      </c>
      <c r="E300" s="200" t="s">
        <v>603</v>
      </c>
      <c r="F300" s="201" t="s">
        <v>604</v>
      </c>
      <c r="G300" s="202" t="s">
        <v>171</v>
      </c>
      <c r="H300" s="203">
        <v>12</v>
      </c>
      <c r="I300" s="204"/>
      <c r="J300" s="205">
        <f>ROUND(I300*H300,2)</f>
        <v>0</v>
      </c>
      <c r="K300" s="206"/>
      <c r="L300" s="44"/>
      <c r="M300" s="207" t="s">
        <v>19</v>
      </c>
      <c r="N300" s="208" t="s">
        <v>49</v>
      </c>
      <c r="O300" s="85"/>
      <c r="P300" s="209">
        <f>O300*H300</f>
        <v>0</v>
      </c>
      <c r="Q300" s="209">
        <v>0</v>
      </c>
      <c r="R300" s="209">
        <f>Q300*H300</f>
        <v>0</v>
      </c>
      <c r="S300" s="209">
        <v>0.00029999999999999997</v>
      </c>
      <c r="T300" s="210">
        <f>S300*H300</f>
        <v>0.0035999999999999999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11" t="s">
        <v>213</v>
      </c>
      <c r="AT300" s="211" t="s">
        <v>133</v>
      </c>
      <c r="AU300" s="211" t="s">
        <v>138</v>
      </c>
      <c r="AY300" s="17" t="s">
        <v>129</v>
      </c>
      <c r="BE300" s="212">
        <f>IF(N300="základní",J300,0)</f>
        <v>0</v>
      </c>
      <c r="BF300" s="212">
        <f>IF(N300="snížená",J300,0)</f>
        <v>0</v>
      </c>
      <c r="BG300" s="212">
        <f>IF(N300="zákl. přenesená",J300,0)</f>
        <v>0</v>
      </c>
      <c r="BH300" s="212">
        <f>IF(N300="sníž. přenesená",J300,0)</f>
        <v>0</v>
      </c>
      <c r="BI300" s="212">
        <f>IF(N300="nulová",J300,0)</f>
        <v>0</v>
      </c>
      <c r="BJ300" s="17" t="s">
        <v>139</v>
      </c>
      <c r="BK300" s="212">
        <f>ROUND(I300*H300,2)</f>
        <v>0</v>
      </c>
      <c r="BL300" s="17" t="s">
        <v>213</v>
      </c>
      <c r="BM300" s="211" t="s">
        <v>605</v>
      </c>
    </row>
    <row r="301" s="2" customFormat="1">
      <c r="A301" s="38"/>
      <c r="B301" s="39"/>
      <c r="C301" s="40"/>
      <c r="D301" s="213" t="s">
        <v>141</v>
      </c>
      <c r="E301" s="40"/>
      <c r="F301" s="214" t="s">
        <v>606</v>
      </c>
      <c r="G301" s="40"/>
      <c r="H301" s="40"/>
      <c r="I301" s="215"/>
      <c r="J301" s="40"/>
      <c r="K301" s="40"/>
      <c r="L301" s="44"/>
      <c r="M301" s="216"/>
      <c r="N301" s="217"/>
      <c r="O301" s="85"/>
      <c r="P301" s="85"/>
      <c r="Q301" s="85"/>
      <c r="R301" s="85"/>
      <c r="S301" s="85"/>
      <c r="T301" s="86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17" t="s">
        <v>141</v>
      </c>
      <c r="AU301" s="17" t="s">
        <v>138</v>
      </c>
    </row>
    <row r="302" s="13" customFormat="1">
      <c r="A302" s="13"/>
      <c r="B302" s="218"/>
      <c r="C302" s="219"/>
      <c r="D302" s="213" t="s">
        <v>184</v>
      </c>
      <c r="E302" s="219"/>
      <c r="F302" s="221" t="s">
        <v>607</v>
      </c>
      <c r="G302" s="219"/>
      <c r="H302" s="222">
        <v>12</v>
      </c>
      <c r="I302" s="223"/>
      <c r="J302" s="219"/>
      <c r="K302" s="219"/>
      <c r="L302" s="224"/>
      <c r="M302" s="225"/>
      <c r="N302" s="226"/>
      <c r="O302" s="226"/>
      <c r="P302" s="226"/>
      <c r="Q302" s="226"/>
      <c r="R302" s="226"/>
      <c r="S302" s="226"/>
      <c r="T302" s="227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28" t="s">
        <v>184</v>
      </c>
      <c r="AU302" s="228" t="s">
        <v>138</v>
      </c>
      <c r="AV302" s="13" t="s">
        <v>138</v>
      </c>
      <c r="AW302" s="13" t="s">
        <v>4</v>
      </c>
      <c r="AX302" s="13" t="s">
        <v>80</v>
      </c>
      <c r="AY302" s="228" t="s">
        <v>129</v>
      </c>
    </row>
    <row r="303" s="2" customFormat="1" ht="16.5" customHeight="1">
      <c r="A303" s="38"/>
      <c r="B303" s="39"/>
      <c r="C303" s="199" t="s">
        <v>608</v>
      </c>
      <c r="D303" s="199" t="s">
        <v>133</v>
      </c>
      <c r="E303" s="200" t="s">
        <v>609</v>
      </c>
      <c r="F303" s="201" t="s">
        <v>610</v>
      </c>
      <c r="G303" s="202" t="s">
        <v>171</v>
      </c>
      <c r="H303" s="203">
        <v>12</v>
      </c>
      <c r="I303" s="204"/>
      <c r="J303" s="205">
        <f>ROUND(I303*H303,2)</f>
        <v>0</v>
      </c>
      <c r="K303" s="206"/>
      <c r="L303" s="44"/>
      <c r="M303" s="207" t="s">
        <v>19</v>
      </c>
      <c r="N303" s="208" t="s">
        <v>49</v>
      </c>
      <c r="O303" s="85"/>
      <c r="P303" s="209">
        <f>O303*H303</f>
        <v>0</v>
      </c>
      <c r="Q303" s="209">
        <v>1.0000000000000001E-05</v>
      </c>
      <c r="R303" s="209">
        <f>Q303*H303</f>
        <v>0.00012000000000000002</v>
      </c>
      <c r="S303" s="209">
        <v>0</v>
      </c>
      <c r="T303" s="210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11" t="s">
        <v>213</v>
      </c>
      <c r="AT303" s="211" t="s">
        <v>133</v>
      </c>
      <c r="AU303" s="211" t="s">
        <v>138</v>
      </c>
      <c r="AY303" s="17" t="s">
        <v>129</v>
      </c>
      <c r="BE303" s="212">
        <f>IF(N303="základní",J303,0)</f>
        <v>0</v>
      </c>
      <c r="BF303" s="212">
        <f>IF(N303="snížená",J303,0)</f>
        <v>0</v>
      </c>
      <c r="BG303" s="212">
        <f>IF(N303="zákl. přenesená",J303,0)</f>
        <v>0</v>
      </c>
      <c r="BH303" s="212">
        <f>IF(N303="sníž. přenesená",J303,0)</f>
        <v>0</v>
      </c>
      <c r="BI303" s="212">
        <f>IF(N303="nulová",J303,0)</f>
        <v>0</v>
      </c>
      <c r="BJ303" s="17" t="s">
        <v>139</v>
      </c>
      <c r="BK303" s="212">
        <f>ROUND(I303*H303,2)</f>
        <v>0</v>
      </c>
      <c r="BL303" s="17" t="s">
        <v>213</v>
      </c>
      <c r="BM303" s="211" t="s">
        <v>611</v>
      </c>
    </row>
    <row r="304" s="2" customFormat="1">
      <c r="A304" s="38"/>
      <c r="B304" s="39"/>
      <c r="C304" s="40"/>
      <c r="D304" s="213" t="s">
        <v>141</v>
      </c>
      <c r="E304" s="40"/>
      <c r="F304" s="214" t="s">
        <v>612</v>
      </c>
      <c r="G304" s="40"/>
      <c r="H304" s="40"/>
      <c r="I304" s="215"/>
      <c r="J304" s="40"/>
      <c r="K304" s="40"/>
      <c r="L304" s="44"/>
      <c r="M304" s="216"/>
      <c r="N304" s="217"/>
      <c r="O304" s="85"/>
      <c r="P304" s="85"/>
      <c r="Q304" s="85"/>
      <c r="R304" s="85"/>
      <c r="S304" s="85"/>
      <c r="T304" s="86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T304" s="17" t="s">
        <v>141</v>
      </c>
      <c r="AU304" s="17" t="s">
        <v>138</v>
      </c>
    </row>
    <row r="305" s="2" customFormat="1" ht="16.5" customHeight="1">
      <c r="A305" s="38"/>
      <c r="B305" s="39"/>
      <c r="C305" s="199" t="s">
        <v>613</v>
      </c>
      <c r="D305" s="199" t="s">
        <v>133</v>
      </c>
      <c r="E305" s="200" t="s">
        <v>614</v>
      </c>
      <c r="F305" s="201" t="s">
        <v>615</v>
      </c>
      <c r="G305" s="202" t="s">
        <v>261</v>
      </c>
      <c r="H305" s="203">
        <v>5</v>
      </c>
      <c r="I305" s="204"/>
      <c r="J305" s="205">
        <f>ROUND(I305*H305,2)</f>
        <v>0</v>
      </c>
      <c r="K305" s="206"/>
      <c r="L305" s="44"/>
      <c r="M305" s="207" t="s">
        <v>19</v>
      </c>
      <c r="N305" s="208" t="s">
        <v>49</v>
      </c>
      <c r="O305" s="85"/>
      <c r="P305" s="209">
        <f>O305*H305</f>
        <v>0</v>
      </c>
      <c r="Q305" s="209">
        <v>0</v>
      </c>
      <c r="R305" s="209">
        <f>Q305*H305</f>
        <v>0</v>
      </c>
      <c r="S305" s="209">
        <v>0</v>
      </c>
      <c r="T305" s="210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211" t="s">
        <v>213</v>
      </c>
      <c r="AT305" s="211" t="s">
        <v>133</v>
      </c>
      <c r="AU305" s="211" t="s">
        <v>138</v>
      </c>
      <c r="AY305" s="17" t="s">
        <v>129</v>
      </c>
      <c r="BE305" s="212">
        <f>IF(N305="základní",J305,0)</f>
        <v>0</v>
      </c>
      <c r="BF305" s="212">
        <f>IF(N305="snížená",J305,0)</f>
        <v>0</v>
      </c>
      <c r="BG305" s="212">
        <f>IF(N305="zákl. přenesená",J305,0)</f>
        <v>0</v>
      </c>
      <c r="BH305" s="212">
        <f>IF(N305="sníž. přenesená",J305,0)</f>
        <v>0</v>
      </c>
      <c r="BI305" s="212">
        <f>IF(N305="nulová",J305,0)</f>
        <v>0</v>
      </c>
      <c r="BJ305" s="17" t="s">
        <v>139</v>
      </c>
      <c r="BK305" s="212">
        <f>ROUND(I305*H305,2)</f>
        <v>0</v>
      </c>
      <c r="BL305" s="17" t="s">
        <v>213</v>
      </c>
      <c r="BM305" s="211" t="s">
        <v>616</v>
      </c>
    </row>
    <row r="306" s="2" customFormat="1">
      <c r="A306" s="38"/>
      <c r="B306" s="39"/>
      <c r="C306" s="40"/>
      <c r="D306" s="213" t="s">
        <v>141</v>
      </c>
      <c r="E306" s="40"/>
      <c r="F306" s="214" t="s">
        <v>617</v>
      </c>
      <c r="G306" s="40"/>
      <c r="H306" s="40"/>
      <c r="I306" s="215"/>
      <c r="J306" s="40"/>
      <c r="K306" s="40"/>
      <c r="L306" s="44"/>
      <c r="M306" s="216"/>
      <c r="N306" s="217"/>
      <c r="O306" s="85"/>
      <c r="P306" s="85"/>
      <c r="Q306" s="85"/>
      <c r="R306" s="85"/>
      <c r="S306" s="85"/>
      <c r="T306" s="86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T306" s="17" t="s">
        <v>141</v>
      </c>
      <c r="AU306" s="17" t="s">
        <v>138</v>
      </c>
    </row>
    <row r="307" s="2" customFormat="1" ht="16.5" customHeight="1">
      <c r="A307" s="38"/>
      <c r="B307" s="39"/>
      <c r="C307" s="199" t="s">
        <v>618</v>
      </c>
      <c r="D307" s="199" t="s">
        <v>133</v>
      </c>
      <c r="E307" s="200" t="s">
        <v>619</v>
      </c>
      <c r="F307" s="201" t="s">
        <v>620</v>
      </c>
      <c r="G307" s="202" t="s">
        <v>136</v>
      </c>
      <c r="H307" s="203">
        <v>1</v>
      </c>
      <c r="I307" s="204"/>
      <c r="J307" s="205">
        <f>ROUND(I307*H307,2)</f>
        <v>0</v>
      </c>
      <c r="K307" s="206"/>
      <c r="L307" s="44"/>
      <c r="M307" s="207" t="s">
        <v>19</v>
      </c>
      <c r="N307" s="208" t="s">
        <v>49</v>
      </c>
      <c r="O307" s="85"/>
      <c r="P307" s="209">
        <f>O307*H307</f>
        <v>0</v>
      </c>
      <c r="Q307" s="209">
        <v>0</v>
      </c>
      <c r="R307" s="209">
        <f>Q307*H307</f>
        <v>0</v>
      </c>
      <c r="S307" s="209">
        <v>0</v>
      </c>
      <c r="T307" s="210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11" t="s">
        <v>213</v>
      </c>
      <c r="AT307" s="211" t="s">
        <v>133</v>
      </c>
      <c r="AU307" s="211" t="s">
        <v>138</v>
      </c>
      <c r="AY307" s="17" t="s">
        <v>129</v>
      </c>
      <c r="BE307" s="212">
        <f>IF(N307="základní",J307,0)</f>
        <v>0</v>
      </c>
      <c r="BF307" s="212">
        <f>IF(N307="snížená",J307,0)</f>
        <v>0</v>
      </c>
      <c r="BG307" s="212">
        <f>IF(N307="zákl. přenesená",J307,0)</f>
        <v>0</v>
      </c>
      <c r="BH307" s="212">
        <f>IF(N307="sníž. přenesená",J307,0)</f>
        <v>0</v>
      </c>
      <c r="BI307" s="212">
        <f>IF(N307="nulová",J307,0)</f>
        <v>0</v>
      </c>
      <c r="BJ307" s="17" t="s">
        <v>139</v>
      </c>
      <c r="BK307" s="212">
        <f>ROUND(I307*H307,2)</f>
        <v>0</v>
      </c>
      <c r="BL307" s="17" t="s">
        <v>213</v>
      </c>
      <c r="BM307" s="211" t="s">
        <v>621</v>
      </c>
    </row>
    <row r="308" s="2" customFormat="1">
      <c r="A308" s="38"/>
      <c r="B308" s="39"/>
      <c r="C308" s="40"/>
      <c r="D308" s="213" t="s">
        <v>141</v>
      </c>
      <c r="E308" s="40"/>
      <c r="F308" s="214" t="s">
        <v>622</v>
      </c>
      <c r="G308" s="40"/>
      <c r="H308" s="40"/>
      <c r="I308" s="215"/>
      <c r="J308" s="40"/>
      <c r="K308" s="40"/>
      <c r="L308" s="44"/>
      <c r="M308" s="216"/>
      <c r="N308" s="217"/>
      <c r="O308" s="85"/>
      <c r="P308" s="85"/>
      <c r="Q308" s="85"/>
      <c r="R308" s="85"/>
      <c r="S308" s="85"/>
      <c r="T308" s="86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T308" s="17" t="s">
        <v>141</v>
      </c>
      <c r="AU308" s="17" t="s">
        <v>138</v>
      </c>
    </row>
    <row r="309" s="2" customFormat="1" ht="16.5" customHeight="1">
      <c r="A309" s="38"/>
      <c r="B309" s="39"/>
      <c r="C309" s="240" t="s">
        <v>623</v>
      </c>
      <c r="D309" s="240" t="s">
        <v>223</v>
      </c>
      <c r="E309" s="241" t="s">
        <v>624</v>
      </c>
      <c r="F309" s="242" t="s">
        <v>625</v>
      </c>
      <c r="G309" s="243" t="s">
        <v>171</v>
      </c>
      <c r="H309" s="244">
        <v>18</v>
      </c>
      <c r="I309" s="245"/>
      <c r="J309" s="246">
        <f>ROUND(I309*H309,2)</f>
        <v>0</v>
      </c>
      <c r="K309" s="247"/>
      <c r="L309" s="248"/>
      <c r="M309" s="249" t="s">
        <v>19</v>
      </c>
      <c r="N309" s="250" t="s">
        <v>49</v>
      </c>
      <c r="O309" s="85"/>
      <c r="P309" s="209">
        <f>O309*H309</f>
        <v>0</v>
      </c>
      <c r="Q309" s="209">
        <v>0.00027999999999999998</v>
      </c>
      <c r="R309" s="209">
        <f>Q309*H309</f>
        <v>0.0050399999999999993</v>
      </c>
      <c r="S309" s="209">
        <v>0</v>
      </c>
      <c r="T309" s="210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11" t="s">
        <v>227</v>
      </c>
      <c r="AT309" s="211" t="s">
        <v>223</v>
      </c>
      <c r="AU309" s="211" t="s">
        <v>138</v>
      </c>
      <c r="AY309" s="17" t="s">
        <v>129</v>
      </c>
      <c r="BE309" s="212">
        <f>IF(N309="základní",J309,0)</f>
        <v>0</v>
      </c>
      <c r="BF309" s="212">
        <f>IF(N309="snížená",J309,0)</f>
        <v>0</v>
      </c>
      <c r="BG309" s="212">
        <f>IF(N309="zákl. přenesená",J309,0)</f>
        <v>0</v>
      </c>
      <c r="BH309" s="212">
        <f>IF(N309="sníž. přenesená",J309,0)</f>
        <v>0</v>
      </c>
      <c r="BI309" s="212">
        <f>IF(N309="nulová",J309,0)</f>
        <v>0</v>
      </c>
      <c r="BJ309" s="17" t="s">
        <v>139</v>
      </c>
      <c r="BK309" s="212">
        <f>ROUND(I309*H309,2)</f>
        <v>0</v>
      </c>
      <c r="BL309" s="17" t="s">
        <v>213</v>
      </c>
      <c r="BM309" s="211" t="s">
        <v>626</v>
      </c>
    </row>
    <row r="310" s="2" customFormat="1">
      <c r="A310" s="38"/>
      <c r="B310" s="39"/>
      <c r="C310" s="40"/>
      <c r="D310" s="213" t="s">
        <v>141</v>
      </c>
      <c r="E310" s="40"/>
      <c r="F310" s="214" t="s">
        <v>625</v>
      </c>
      <c r="G310" s="40"/>
      <c r="H310" s="40"/>
      <c r="I310" s="215"/>
      <c r="J310" s="40"/>
      <c r="K310" s="40"/>
      <c r="L310" s="44"/>
      <c r="M310" s="216"/>
      <c r="N310" s="217"/>
      <c r="O310" s="85"/>
      <c r="P310" s="85"/>
      <c r="Q310" s="85"/>
      <c r="R310" s="85"/>
      <c r="S310" s="85"/>
      <c r="T310" s="86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T310" s="17" t="s">
        <v>141</v>
      </c>
      <c r="AU310" s="17" t="s">
        <v>138</v>
      </c>
    </row>
    <row r="311" s="2" customFormat="1" ht="16.5" customHeight="1">
      <c r="A311" s="38"/>
      <c r="B311" s="39"/>
      <c r="C311" s="240" t="s">
        <v>627</v>
      </c>
      <c r="D311" s="240" t="s">
        <v>223</v>
      </c>
      <c r="E311" s="241" t="s">
        <v>628</v>
      </c>
      <c r="F311" s="242" t="s">
        <v>629</v>
      </c>
      <c r="G311" s="243" t="s">
        <v>148</v>
      </c>
      <c r="H311" s="244">
        <v>8.6959999999999997</v>
      </c>
      <c r="I311" s="245"/>
      <c r="J311" s="246">
        <f>ROUND(I311*H311,2)</f>
        <v>0</v>
      </c>
      <c r="K311" s="247"/>
      <c r="L311" s="248"/>
      <c r="M311" s="249" t="s">
        <v>19</v>
      </c>
      <c r="N311" s="250" t="s">
        <v>49</v>
      </c>
      <c r="O311" s="85"/>
      <c r="P311" s="209">
        <f>O311*H311</f>
        <v>0</v>
      </c>
      <c r="Q311" s="209">
        <v>0.0028300000000000001</v>
      </c>
      <c r="R311" s="209">
        <f>Q311*H311</f>
        <v>0.024609679999999998</v>
      </c>
      <c r="S311" s="209">
        <v>0</v>
      </c>
      <c r="T311" s="210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11" t="s">
        <v>290</v>
      </c>
      <c r="AT311" s="211" t="s">
        <v>223</v>
      </c>
      <c r="AU311" s="211" t="s">
        <v>138</v>
      </c>
      <c r="AY311" s="17" t="s">
        <v>129</v>
      </c>
      <c r="BE311" s="212">
        <f>IF(N311="základní",J311,0)</f>
        <v>0</v>
      </c>
      <c r="BF311" s="212">
        <f>IF(N311="snížená",J311,0)</f>
        <v>0</v>
      </c>
      <c r="BG311" s="212">
        <f>IF(N311="zákl. přenesená",J311,0)</f>
        <v>0</v>
      </c>
      <c r="BH311" s="212">
        <f>IF(N311="sníž. přenesená",J311,0)</f>
        <v>0</v>
      </c>
      <c r="BI311" s="212">
        <f>IF(N311="nulová",J311,0)</f>
        <v>0</v>
      </c>
      <c r="BJ311" s="17" t="s">
        <v>139</v>
      </c>
      <c r="BK311" s="212">
        <f>ROUND(I311*H311,2)</f>
        <v>0</v>
      </c>
      <c r="BL311" s="17" t="s">
        <v>137</v>
      </c>
      <c r="BM311" s="211" t="s">
        <v>630</v>
      </c>
    </row>
    <row r="312" s="2" customFormat="1">
      <c r="A312" s="38"/>
      <c r="B312" s="39"/>
      <c r="C312" s="40"/>
      <c r="D312" s="213" t="s">
        <v>141</v>
      </c>
      <c r="E312" s="40"/>
      <c r="F312" s="214" t="s">
        <v>631</v>
      </c>
      <c r="G312" s="40"/>
      <c r="H312" s="40"/>
      <c r="I312" s="215"/>
      <c r="J312" s="40"/>
      <c r="K312" s="40"/>
      <c r="L312" s="44"/>
      <c r="M312" s="216"/>
      <c r="N312" s="217"/>
      <c r="O312" s="85"/>
      <c r="P312" s="85"/>
      <c r="Q312" s="85"/>
      <c r="R312" s="85"/>
      <c r="S312" s="85"/>
      <c r="T312" s="86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141</v>
      </c>
      <c r="AU312" s="17" t="s">
        <v>138</v>
      </c>
    </row>
    <row r="313" s="2" customFormat="1" ht="16.5" customHeight="1">
      <c r="A313" s="38"/>
      <c r="B313" s="39"/>
      <c r="C313" s="240" t="s">
        <v>632</v>
      </c>
      <c r="D313" s="240" t="s">
        <v>223</v>
      </c>
      <c r="E313" s="241" t="s">
        <v>633</v>
      </c>
      <c r="F313" s="242" t="s">
        <v>634</v>
      </c>
      <c r="G313" s="243" t="s">
        <v>635</v>
      </c>
      <c r="H313" s="244">
        <v>3</v>
      </c>
      <c r="I313" s="245"/>
      <c r="J313" s="246">
        <f>ROUND(I313*H313,2)</f>
        <v>0</v>
      </c>
      <c r="K313" s="247"/>
      <c r="L313" s="248"/>
      <c r="M313" s="249" t="s">
        <v>19</v>
      </c>
      <c r="N313" s="250" t="s">
        <v>49</v>
      </c>
      <c r="O313" s="85"/>
      <c r="P313" s="209">
        <f>O313*H313</f>
        <v>0</v>
      </c>
      <c r="Q313" s="209">
        <v>0.001</v>
      </c>
      <c r="R313" s="209">
        <f>Q313*H313</f>
        <v>0.0030000000000000001</v>
      </c>
      <c r="S313" s="209">
        <v>0</v>
      </c>
      <c r="T313" s="210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11" t="s">
        <v>290</v>
      </c>
      <c r="AT313" s="211" t="s">
        <v>223</v>
      </c>
      <c r="AU313" s="211" t="s">
        <v>138</v>
      </c>
      <c r="AY313" s="17" t="s">
        <v>129</v>
      </c>
      <c r="BE313" s="212">
        <f>IF(N313="základní",J313,0)</f>
        <v>0</v>
      </c>
      <c r="BF313" s="212">
        <f>IF(N313="snížená",J313,0)</f>
        <v>0</v>
      </c>
      <c r="BG313" s="212">
        <f>IF(N313="zákl. přenesená",J313,0)</f>
        <v>0</v>
      </c>
      <c r="BH313" s="212">
        <f>IF(N313="sníž. přenesená",J313,0)</f>
        <v>0</v>
      </c>
      <c r="BI313" s="212">
        <f>IF(N313="nulová",J313,0)</f>
        <v>0</v>
      </c>
      <c r="BJ313" s="17" t="s">
        <v>139</v>
      </c>
      <c r="BK313" s="212">
        <f>ROUND(I313*H313,2)</f>
        <v>0</v>
      </c>
      <c r="BL313" s="17" t="s">
        <v>137</v>
      </c>
      <c r="BM313" s="211" t="s">
        <v>636</v>
      </c>
    </row>
    <row r="314" s="2" customFormat="1">
      <c r="A314" s="38"/>
      <c r="B314" s="39"/>
      <c r="C314" s="40"/>
      <c r="D314" s="213" t="s">
        <v>141</v>
      </c>
      <c r="E314" s="40"/>
      <c r="F314" s="214" t="s">
        <v>634</v>
      </c>
      <c r="G314" s="40"/>
      <c r="H314" s="40"/>
      <c r="I314" s="215"/>
      <c r="J314" s="40"/>
      <c r="K314" s="40"/>
      <c r="L314" s="44"/>
      <c r="M314" s="216"/>
      <c r="N314" s="217"/>
      <c r="O314" s="85"/>
      <c r="P314" s="85"/>
      <c r="Q314" s="85"/>
      <c r="R314" s="85"/>
      <c r="S314" s="85"/>
      <c r="T314" s="86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T314" s="17" t="s">
        <v>141</v>
      </c>
      <c r="AU314" s="17" t="s">
        <v>138</v>
      </c>
    </row>
    <row r="315" s="2" customFormat="1" ht="16.5" customHeight="1">
      <c r="A315" s="38"/>
      <c r="B315" s="39"/>
      <c r="C315" s="199" t="s">
        <v>7</v>
      </c>
      <c r="D315" s="199" t="s">
        <v>133</v>
      </c>
      <c r="E315" s="200" t="s">
        <v>637</v>
      </c>
      <c r="F315" s="201" t="s">
        <v>638</v>
      </c>
      <c r="G315" s="202" t="s">
        <v>148</v>
      </c>
      <c r="H315" s="203">
        <v>8.6140000000000008</v>
      </c>
      <c r="I315" s="204"/>
      <c r="J315" s="205">
        <f>ROUND(I315*H315,2)</f>
        <v>0</v>
      </c>
      <c r="K315" s="206"/>
      <c r="L315" s="44"/>
      <c r="M315" s="207" t="s">
        <v>19</v>
      </c>
      <c r="N315" s="208" t="s">
        <v>49</v>
      </c>
      <c r="O315" s="85"/>
      <c r="P315" s="209">
        <f>O315*H315</f>
        <v>0</v>
      </c>
      <c r="Q315" s="209">
        <v>0</v>
      </c>
      <c r="R315" s="209">
        <f>Q315*H315</f>
        <v>0</v>
      </c>
      <c r="S315" s="209">
        <v>0</v>
      </c>
      <c r="T315" s="210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11" t="s">
        <v>213</v>
      </c>
      <c r="AT315" s="211" t="s">
        <v>133</v>
      </c>
      <c r="AU315" s="211" t="s">
        <v>138</v>
      </c>
      <c r="AY315" s="17" t="s">
        <v>129</v>
      </c>
      <c r="BE315" s="212">
        <f>IF(N315="základní",J315,0)</f>
        <v>0</v>
      </c>
      <c r="BF315" s="212">
        <f>IF(N315="snížená",J315,0)</f>
        <v>0</v>
      </c>
      <c r="BG315" s="212">
        <f>IF(N315="zákl. přenesená",J315,0)</f>
        <v>0</v>
      </c>
      <c r="BH315" s="212">
        <f>IF(N315="sníž. přenesená",J315,0)</f>
        <v>0</v>
      </c>
      <c r="BI315" s="212">
        <f>IF(N315="nulová",J315,0)</f>
        <v>0</v>
      </c>
      <c r="BJ315" s="17" t="s">
        <v>139</v>
      </c>
      <c r="BK315" s="212">
        <f>ROUND(I315*H315,2)</f>
        <v>0</v>
      </c>
      <c r="BL315" s="17" t="s">
        <v>213</v>
      </c>
      <c r="BM315" s="211" t="s">
        <v>639</v>
      </c>
    </row>
    <row r="316" s="2" customFormat="1">
      <c r="A316" s="38"/>
      <c r="B316" s="39"/>
      <c r="C316" s="40"/>
      <c r="D316" s="213" t="s">
        <v>141</v>
      </c>
      <c r="E316" s="40"/>
      <c r="F316" s="214" t="s">
        <v>640</v>
      </c>
      <c r="G316" s="40"/>
      <c r="H316" s="40"/>
      <c r="I316" s="215"/>
      <c r="J316" s="40"/>
      <c r="K316" s="40"/>
      <c r="L316" s="44"/>
      <c r="M316" s="216"/>
      <c r="N316" s="217"/>
      <c r="O316" s="85"/>
      <c r="P316" s="85"/>
      <c r="Q316" s="85"/>
      <c r="R316" s="85"/>
      <c r="S316" s="85"/>
      <c r="T316" s="86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T316" s="17" t="s">
        <v>141</v>
      </c>
      <c r="AU316" s="17" t="s">
        <v>138</v>
      </c>
    </row>
    <row r="317" s="2" customFormat="1" ht="16.5" customHeight="1">
      <c r="A317" s="38"/>
      <c r="B317" s="39"/>
      <c r="C317" s="199" t="s">
        <v>641</v>
      </c>
      <c r="D317" s="199" t="s">
        <v>133</v>
      </c>
      <c r="E317" s="200" t="s">
        <v>642</v>
      </c>
      <c r="F317" s="201" t="s">
        <v>643</v>
      </c>
      <c r="G317" s="202" t="s">
        <v>261</v>
      </c>
      <c r="H317" s="203">
        <v>1</v>
      </c>
      <c r="I317" s="204"/>
      <c r="J317" s="205">
        <f>ROUND(I317*H317,2)</f>
        <v>0</v>
      </c>
      <c r="K317" s="206"/>
      <c r="L317" s="44"/>
      <c r="M317" s="207" t="s">
        <v>19</v>
      </c>
      <c r="N317" s="208" t="s">
        <v>49</v>
      </c>
      <c r="O317" s="85"/>
      <c r="P317" s="209">
        <f>O317*H317</f>
        <v>0</v>
      </c>
      <c r="Q317" s="209">
        <v>0</v>
      </c>
      <c r="R317" s="209">
        <f>Q317*H317</f>
        <v>0</v>
      </c>
      <c r="S317" s="209">
        <v>0</v>
      </c>
      <c r="T317" s="210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11" t="s">
        <v>213</v>
      </c>
      <c r="AT317" s="211" t="s">
        <v>133</v>
      </c>
      <c r="AU317" s="211" t="s">
        <v>138</v>
      </c>
      <c r="AY317" s="17" t="s">
        <v>129</v>
      </c>
      <c r="BE317" s="212">
        <f>IF(N317="základní",J317,0)</f>
        <v>0</v>
      </c>
      <c r="BF317" s="212">
        <f>IF(N317="snížená",J317,0)</f>
        <v>0</v>
      </c>
      <c r="BG317" s="212">
        <f>IF(N317="zákl. přenesená",J317,0)</f>
        <v>0</v>
      </c>
      <c r="BH317" s="212">
        <f>IF(N317="sníž. přenesená",J317,0)</f>
        <v>0</v>
      </c>
      <c r="BI317" s="212">
        <f>IF(N317="nulová",J317,0)</f>
        <v>0</v>
      </c>
      <c r="BJ317" s="17" t="s">
        <v>139</v>
      </c>
      <c r="BK317" s="212">
        <f>ROUND(I317*H317,2)</f>
        <v>0</v>
      </c>
      <c r="BL317" s="17" t="s">
        <v>213</v>
      </c>
      <c r="BM317" s="211" t="s">
        <v>644</v>
      </c>
    </row>
    <row r="318" s="2" customFormat="1">
      <c r="A318" s="38"/>
      <c r="B318" s="39"/>
      <c r="C318" s="40"/>
      <c r="D318" s="213" t="s">
        <v>141</v>
      </c>
      <c r="E318" s="40"/>
      <c r="F318" s="214" t="s">
        <v>645</v>
      </c>
      <c r="G318" s="40"/>
      <c r="H318" s="40"/>
      <c r="I318" s="215"/>
      <c r="J318" s="40"/>
      <c r="K318" s="40"/>
      <c r="L318" s="44"/>
      <c r="M318" s="216"/>
      <c r="N318" s="217"/>
      <c r="O318" s="85"/>
      <c r="P318" s="85"/>
      <c r="Q318" s="85"/>
      <c r="R318" s="85"/>
      <c r="S318" s="85"/>
      <c r="T318" s="86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T318" s="17" t="s">
        <v>141</v>
      </c>
      <c r="AU318" s="17" t="s">
        <v>138</v>
      </c>
    </row>
    <row r="319" s="12" customFormat="1" ht="22.8" customHeight="1">
      <c r="A319" s="12"/>
      <c r="B319" s="183"/>
      <c r="C319" s="184"/>
      <c r="D319" s="185" t="s">
        <v>74</v>
      </c>
      <c r="E319" s="197" t="s">
        <v>646</v>
      </c>
      <c r="F319" s="197" t="s">
        <v>647</v>
      </c>
      <c r="G319" s="184"/>
      <c r="H319" s="184"/>
      <c r="I319" s="187"/>
      <c r="J319" s="198">
        <f>BK319</f>
        <v>0</v>
      </c>
      <c r="K319" s="184"/>
      <c r="L319" s="189"/>
      <c r="M319" s="190"/>
      <c r="N319" s="191"/>
      <c r="O319" s="191"/>
      <c r="P319" s="192">
        <f>SUM(P320:P365)</f>
        <v>0</v>
      </c>
      <c r="Q319" s="191"/>
      <c r="R319" s="192">
        <f>SUM(R320:R365)</f>
        <v>0.16045499999999999</v>
      </c>
      <c r="S319" s="191"/>
      <c r="T319" s="193">
        <f>SUM(T320:T365)</f>
        <v>0.68361019999999995</v>
      </c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R319" s="194" t="s">
        <v>138</v>
      </c>
      <c r="AT319" s="195" t="s">
        <v>74</v>
      </c>
      <c r="AU319" s="195" t="s">
        <v>80</v>
      </c>
      <c r="AY319" s="194" t="s">
        <v>129</v>
      </c>
      <c r="BK319" s="196">
        <f>SUM(BK320:BK365)</f>
        <v>0</v>
      </c>
    </row>
    <row r="320" s="2" customFormat="1" ht="16.5" customHeight="1">
      <c r="A320" s="38"/>
      <c r="B320" s="39"/>
      <c r="C320" s="199" t="s">
        <v>648</v>
      </c>
      <c r="D320" s="199" t="s">
        <v>133</v>
      </c>
      <c r="E320" s="200" t="s">
        <v>649</v>
      </c>
      <c r="F320" s="201" t="s">
        <v>650</v>
      </c>
      <c r="G320" s="202" t="s">
        <v>148</v>
      </c>
      <c r="H320" s="203">
        <v>6.7999999999999998</v>
      </c>
      <c r="I320" s="204"/>
      <c r="J320" s="205">
        <f>ROUND(I320*H320,2)</f>
        <v>0</v>
      </c>
      <c r="K320" s="206"/>
      <c r="L320" s="44"/>
      <c r="M320" s="207" t="s">
        <v>19</v>
      </c>
      <c r="N320" s="208" t="s">
        <v>49</v>
      </c>
      <c r="O320" s="85"/>
      <c r="P320" s="209">
        <f>O320*H320</f>
        <v>0</v>
      </c>
      <c r="Q320" s="209">
        <v>0.00029999999999999997</v>
      </c>
      <c r="R320" s="209">
        <f>Q320*H320</f>
        <v>0.0020399999999999997</v>
      </c>
      <c r="S320" s="209">
        <v>0</v>
      </c>
      <c r="T320" s="210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11" t="s">
        <v>213</v>
      </c>
      <c r="AT320" s="211" t="s">
        <v>133</v>
      </c>
      <c r="AU320" s="211" t="s">
        <v>138</v>
      </c>
      <c r="AY320" s="17" t="s">
        <v>129</v>
      </c>
      <c r="BE320" s="212">
        <f>IF(N320="základní",J320,0)</f>
        <v>0</v>
      </c>
      <c r="BF320" s="212">
        <f>IF(N320="snížená",J320,0)</f>
        <v>0</v>
      </c>
      <c r="BG320" s="212">
        <f>IF(N320="zákl. přenesená",J320,0)</f>
        <v>0</v>
      </c>
      <c r="BH320" s="212">
        <f>IF(N320="sníž. přenesená",J320,0)</f>
        <v>0</v>
      </c>
      <c r="BI320" s="212">
        <f>IF(N320="nulová",J320,0)</f>
        <v>0</v>
      </c>
      <c r="BJ320" s="17" t="s">
        <v>139</v>
      </c>
      <c r="BK320" s="212">
        <f>ROUND(I320*H320,2)</f>
        <v>0</v>
      </c>
      <c r="BL320" s="17" t="s">
        <v>213</v>
      </c>
      <c r="BM320" s="211" t="s">
        <v>651</v>
      </c>
    </row>
    <row r="321" s="2" customFormat="1">
      <c r="A321" s="38"/>
      <c r="B321" s="39"/>
      <c r="C321" s="40"/>
      <c r="D321" s="213" t="s">
        <v>141</v>
      </c>
      <c r="E321" s="40"/>
      <c r="F321" s="214" t="s">
        <v>652</v>
      </c>
      <c r="G321" s="40"/>
      <c r="H321" s="40"/>
      <c r="I321" s="215"/>
      <c r="J321" s="40"/>
      <c r="K321" s="40"/>
      <c r="L321" s="44"/>
      <c r="M321" s="216"/>
      <c r="N321" s="217"/>
      <c r="O321" s="85"/>
      <c r="P321" s="85"/>
      <c r="Q321" s="85"/>
      <c r="R321" s="85"/>
      <c r="S321" s="85"/>
      <c r="T321" s="86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T321" s="17" t="s">
        <v>141</v>
      </c>
      <c r="AU321" s="17" t="s">
        <v>138</v>
      </c>
    </row>
    <row r="322" s="13" customFormat="1">
      <c r="A322" s="13"/>
      <c r="B322" s="218"/>
      <c r="C322" s="219"/>
      <c r="D322" s="213" t="s">
        <v>184</v>
      </c>
      <c r="E322" s="220" t="s">
        <v>19</v>
      </c>
      <c r="F322" s="221" t="s">
        <v>653</v>
      </c>
      <c r="G322" s="219"/>
      <c r="H322" s="222">
        <v>5.5999999999999996</v>
      </c>
      <c r="I322" s="223"/>
      <c r="J322" s="219"/>
      <c r="K322" s="219"/>
      <c r="L322" s="224"/>
      <c r="M322" s="225"/>
      <c r="N322" s="226"/>
      <c r="O322" s="226"/>
      <c r="P322" s="226"/>
      <c r="Q322" s="226"/>
      <c r="R322" s="226"/>
      <c r="S322" s="226"/>
      <c r="T322" s="227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28" t="s">
        <v>184</v>
      </c>
      <c r="AU322" s="228" t="s">
        <v>138</v>
      </c>
      <c r="AV322" s="13" t="s">
        <v>138</v>
      </c>
      <c r="AW322" s="13" t="s">
        <v>35</v>
      </c>
      <c r="AX322" s="13" t="s">
        <v>75</v>
      </c>
      <c r="AY322" s="228" t="s">
        <v>129</v>
      </c>
    </row>
    <row r="323" s="13" customFormat="1">
      <c r="A323" s="13"/>
      <c r="B323" s="218"/>
      <c r="C323" s="219"/>
      <c r="D323" s="213" t="s">
        <v>184</v>
      </c>
      <c r="E323" s="220" t="s">
        <v>19</v>
      </c>
      <c r="F323" s="221" t="s">
        <v>654</v>
      </c>
      <c r="G323" s="219"/>
      <c r="H323" s="222">
        <v>6.7999999999999998</v>
      </c>
      <c r="I323" s="223"/>
      <c r="J323" s="219"/>
      <c r="K323" s="219"/>
      <c r="L323" s="224"/>
      <c r="M323" s="225"/>
      <c r="N323" s="226"/>
      <c r="O323" s="226"/>
      <c r="P323" s="226"/>
      <c r="Q323" s="226"/>
      <c r="R323" s="226"/>
      <c r="S323" s="226"/>
      <c r="T323" s="227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28" t="s">
        <v>184</v>
      </c>
      <c r="AU323" s="228" t="s">
        <v>138</v>
      </c>
      <c r="AV323" s="13" t="s">
        <v>138</v>
      </c>
      <c r="AW323" s="13" t="s">
        <v>35</v>
      </c>
      <c r="AX323" s="13" t="s">
        <v>80</v>
      </c>
      <c r="AY323" s="228" t="s">
        <v>129</v>
      </c>
    </row>
    <row r="324" s="2" customFormat="1" ht="16.5" customHeight="1">
      <c r="A324" s="38"/>
      <c r="B324" s="39"/>
      <c r="C324" s="199" t="s">
        <v>655</v>
      </c>
      <c r="D324" s="199" t="s">
        <v>133</v>
      </c>
      <c r="E324" s="200" t="s">
        <v>656</v>
      </c>
      <c r="F324" s="201" t="s">
        <v>657</v>
      </c>
      <c r="G324" s="202" t="s">
        <v>148</v>
      </c>
      <c r="H324" s="203">
        <v>10</v>
      </c>
      <c r="I324" s="204"/>
      <c r="J324" s="205">
        <f>ROUND(I324*H324,2)</f>
        <v>0</v>
      </c>
      <c r="K324" s="206"/>
      <c r="L324" s="44"/>
      <c r="M324" s="207" t="s">
        <v>19</v>
      </c>
      <c r="N324" s="208" t="s">
        <v>49</v>
      </c>
      <c r="O324" s="85"/>
      <c r="P324" s="209">
        <f>O324*H324</f>
        <v>0</v>
      </c>
      <c r="Q324" s="209">
        <v>0.0015</v>
      </c>
      <c r="R324" s="209">
        <f>Q324*H324</f>
        <v>0.014999999999999999</v>
      </c>
      <c r="S324" s="209">
        <v>0</v>
      </c>
      <c r="T324" s="210">
        <f>S324*H324</f>
        <v>0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211" t="s">
        <v>213</v>
      </c>
      <c r="AT324" s="211" t="s">
        <v>133</v>
      </c>
      <c r="AU324" s="211" t="s">
        <v>138</v>
      </c>
      <c r="AY324" s="17" t="s">
        <v>129</v>
      </c>
      <c r="BE324" s="212">
        <f>IF(N324="základní",J324,0)</f>
        <v>0</v>
      </c>
      <c r="BF324" s="212">
        <f>IF(N324="snížená",J324,0)</f>
        <v>0</v>
      </c>
      <c r="BG324" s="212">
        <f>IF(N324="zákl. přenesená",J324,0)</f>
        <v>0</v>
      </c>
      <c r="BH324" s="212">
        <f>IF(N324="sníž. přenesená",J324,0)</f>
        <v>0</v>
      </c>
      <c r="BI324" s="212">
        <f>IF(N324="nulová",J324,0)</f>
        <v>0</v>
      </c>
      <c r="BJ324" s="17" t="s">
        <v>139</v>
      </c>
      <c r="BK324" s="212">
        <f>ROUND(I324*H324,2)</f>
        <v>0</v>
      </c>
      <c r="BL324" s="17" t="s">
        <v>213</v>
      </c>
      <c r="BM324" s="211" t="s">
        <v>658</v>
      </c>
    </row>
    <row r="325" s="2" customFormat="1">
      <c r="A325" s="38"/>
      <c r="B325" s="39"/>
      <c r="C325" s="40"/>
      <c r="D325" s="213" t="s">
        <v>141</v>
      </c>
      <c r="E325" s="40"/>
      <c r="F325" s="214" t="s">
        <v>659</v>
      </c>
      <c r="G325" s="40"/>
      <c r="H325" s="40"/>
      <c r="I325" s="215"/>
      <c r="J325" s="40"/>
      <c r="K325" s="40"/>
      <c r="L325" s="44"/>
      <c r="M325" s="216"/>
      <c r="N325" s="217"/>
      <c r="O325" s="85"/>
      <c r="P325" s="85"/>
      <c r="Q325" s="85"/>
      <c r="R325" s="85"/>
      <c r="S325" s="85"/>
      <c r="T325" s="86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T325" s="17" t="s">
        <v>141</v>
      </c>
      <c r="AU325" s="17" t="s">
        <v>138</v>
      </c>
    </row>
    <row r="326" s="2" customFormat="1" ht="16.5" customHeight="1">
      <c r="A326" s="38"/>
      <c r="B326" s="39"/>
      <c r="C326" s="199" t="s">
        <v>660</v>
      </c>
      <c r="D326" s="199" t="s">
        <v>133</v>
      </c>
      <c r="E326" s="200" t="s">
        <v>661</v>
      </c>
      <c r="F326" s="201" t="s">
        <v>662</v>
      </c>
      <c r="G326" s="202" t="s">
        <v>171</v>
      </c>
      <c r="H326" s="203">
        <v>6</v>
      </c>
      <c r="I326" s="204"/>
      <c r="J326" s="205">
        <f>ROUND(I326*H326,2)</f>
        <v>0</v>
      </c>
      <c r="K326" s="206"/>
      <c r="L326" s="44"/>
      <c r="M326" s="207" t="s">
        <v>19</v>
      </c>
      <c r="N326" s="208" t="s">
        <v>49</v>
      </c>
      <c r="O326" s="85"/>
      <c r="P326" s="209">
        <f>O326*H326</f>
        <v>0</v>
      </c>
      <c r="Q326" s="209">
        <v>0.00027999999999999998</v>
      </c>
      <c r="R326" s="209">
        <f>Q326*H326</f>
        <v>0.0016799999999999999</v>
      </c>
      <c r="S326" s="209">
        <v>0</v>
      </c>
      <c r="T326" s="210">
        <f>S326*H326</f>
        <v>0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11" t="s">
        <v>213</v>
      </c>
      <c r="AT326" s="211" t="s">
        <v>133</v>
      </c>
      <c r="AU326" s="211" t="s">
        <v>138</v>
      </c>
      <c r="AY326" s="17" t="s">
        <v>129</v>
      </c>
      <c r="BE326" s="212">
        <f>IF(N326="základní",J326,0)</f>
        <v>0</v>
      </c>
      <c r="BF326" s="212">
        <f>IF(N326="snížená",J326,0)</f>
        <v>0</v>
      </c>
      <c r="BG326" s="212">
        <f>IF(N326="zákl. přenesená",J326,0)</f>
        <v>0</v>
      </c>
      <c r="BH326" s="212">
        <f>IF(N326="sníž. přenesená",J326,0)</f>
        <v>0</v>
      </c>
      <c r="BI326" s="212">
        <f>IF(N326="nulová",J326,0)</f>
        <v>0</v>
      </c>
      <c r="BJ326" s="17" t="s">
        <v>139</v>
      </c>
      <c r="BK326" s="212">
        <f>ROUND(I326*H326,2)</f>
        <v>0</v>
      </c>
      <c r="BL326" s="17" t="s">
        <v>213</v>
      </c>
      <c r="BM326" s="211" t="s">
        <v>663</v>
      </c>
    </row>
    <row r="327" s="2" customFormat="1">
      <c r="A327" s="38"/>
      <c r="B327" s="39"/>
      <c r="C327" s="40"/>
      <c r="D327" s="213" t="s">
        <v>141</v>
      </c>
      <c r="E327" s="40"/>
      <c r="F327" s="214" t="s">
        <v>664</v>
      </c>
      <c r="G327" s="40"/>
      <c r="H327" s="40"/>
      <c r="I327" s="215"/>
      <c r="J327" s="40"/>
      <c r="K327" s="40"/>
      <c r="L327" s="44"/>
      <c r="M327" s="216"/>
      <c r="N327" s="217"/>
      <c r="O327" s="85"/>
      <c r="P327" s="85"/>
      <c r="Q327" s="85"/>
      <c r="R327" s="85"/>
      <c r="S327" s="85"/>
      <c r="T327" s="86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T327" s="17" t="s">
        <v>141</v>
      </c>
      <c r="AU327" s="17" t="s">
        <v>138</v>
      </c>
    </row>
    <row r="328" s="2" customFormat="1" ht="16.5" customHeight="1">
      <c r="A328" s="38"/>
      <c r="B328" s="39"/>
      <c r="C328" s="199" t="s">
        <v>665</v>
      </c>
      <c r="D328" s="199" t="s">
        <v>133</v>
      </c>
      <c r="E328" s="200" t="s">
        <v>666</v>
      </c>
      <c r="F328" s="201" t="s">
        <v>667</v>
      </c>
      <c r="G328" s="202" t="s">
        <v>171</v>
      </c>
      <c r="H328" s="203">
        <v>3.5</v>
      </c>
      <c r="I328" s="204"/>
      <c r="J328" s="205">
        <f>ROUND(I328*H328,2)</f>
        <v>0</v>
      </c>
      <c r="K328" s="206"/>
      <c r="L328" s="44"/>
      <c r="M328" s="207" t="s">
        <v>19</v>
      </c>
      <c r="N328" s="208" t="s">
        <v>49</v>
      </c>
      <c r="O328" s="85"/>
      <c r="P328" s="209">
        <f>O328*H328</f>
        <v>0</v>
      </c>
      <c r="Q328" s="209">
        <v>0.00032000000000000003</v>
      </c>
      <c r="R328" s="209">
        <f>Q328*H328</f>
        <v>0.0011200000000000001</v>
      </c>
      <c r="S328" s="209">
        <v>0</v>
      </c>
      <c r="T328" s="210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11" t="s">
        <v>213</v>
      </c>
      <c r="AT328" s="211" t="s">
        <v>133</v>
      </c>
      <c r="AU328" s="211" t="s">
        <v>138</v>
      </c>
      <c r="AY328" s="17" t="s">
        <v>129</v>
      </c>
      <c r="BE328" s="212">
        <f>IF(N328="základní",J328,0)</f>
        <v>0</v>
      </c>
      <c r="BF328" s="212">
        <f>IF(N328="snížená",J328,0)</f>
        <v>0</v>
      </c>
      <c r="BG328" s="212">
        <f>IF(N328="zákl. přenesená",J328,0)</f>
        <v>0</v>
      </c>
      <c r="BH328" s="212">
        <f>IF(N328="sníž. přenesená",J328,0)</f>
        <v>0</v>
      </c>
      <c r="BI328" s="212">
        <f>IF(N328="nulová",J328,0)</f>
        <v>0</v>
      </c>
      <c r="BJ328" s="17" t="s">
        <v>139</v>
      </c>
      <c r="BK328" s="212">
        <f>ROUND(I328*H328,2)</f>
        <v>0</v>
      </c>
      <c r="BL328" s="17" t="s">
        <v>213</v>
      </c>
      <c r="BM328" s="211" t="s">
        <v>668</v>
      </c>
    </row>
    <row r="329" s="2" customFormat="1">
      <c r="A329" s="38"/>
      <c r="B329" s="39"/>
      <c r="C329" s="40"/>
      <c r="D329" s="213" t="s">
        <v>141</v>
      </c>
      <c r="E329" s="40"/>
      <c r="F329" s="214" t="s">
        <v>669</v>
      </c>
      <c r="G329" s="40"/>
      <c r="H329" s="40"/>
      <c r="I329" s="215"/>
      <c r="J329" s="40"/>
      <c r="K329" s="40"/>
      <c r="L329" s="44"/>
      <c r="M329" s="216"/>
      <c r="N329" s="217"/>
      <c r="O329" s="85"/>
      <c r="P329" s="85"/>
      <c r="Q329" s="85"/>
      <c r="R329" s="85"/>
      <c r="S329" s="85"/>
      <c r="T329" s="86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T329" s="17" t="s">
        <v>141</v>
      </c>
      <c r="AU329" s="17" t="s">
        <v>138</v>
      </c>
    </row>
    <row r="330" s="2" customFormat="1" ht="16.5" customHeight="1">
      <c r="A330" s="38"/>
      <c r="B330" s="39"/>
      <c r="C330" s="199" t="s">
        <v>670</v>
      </c>
      <c r="D330" s="199" t="s">
        <v>133</v>
      </c>
      <c r="E330" s="200" t="s">
        <v>671</v>
      </c>
      <c r="F330" s="201" t="s">
        <v>672</v>
      </c>
      <c r="G330" s="202" t="s">
        <v>148</v>
      </c>
      <c r="H330" s="203">
        <v>10</v>
      </c>
      <c r="I330" s="204"/>
      <c r="J330" s="205">
        <f>ROUND(I330*H330,2)</f>
        <v>0</v>
      </c>
      <c r="K330" s="206"/>
      <c r="L330" s="44"/>
      <c r="M330" s="207" t="s">
        <v>19</v>
      </c>
      <c r="N330" s="208" t="s">
        <v>49</v>
      </c>
      <c r="O330" s="85"/>
      <c r="P330" s="209">
        <f>O330*H330</f>
        <v>0</v>
      </c>
      <c r="Q330" s="209">
        <v>0.0044999999999999997</v>
      </c>
      <c r="R330" s="209">
        <f>Q330*H330</f>
        <v>0.044999999999999998</v>
      </c>
      <c r="S330" s="209">
        <v>0</v>
      </c>
      <c r="T330" s="210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11" t="s">
        <v>213</v>
      </c>
      <c r="AT330" s="211" t="s">
        <v>133</v>
      </c>
      <c r="AU330" s="211" t="s">
        <v>138</v>
      </c>
      <c r="AY330" s="17" t="s">
        <v>129</v>
      </c>
      <c r="BE330" s="212">
        <f>IF(N330="základní",J330,0)</f>
        <v>0</v>
      </c>
      <c r="BF330" s="212">
        <f>IF(N330="snížená",J330,0)</f>
        <v>0</v>
      </c>
      <c r="BG330" s="212">
        <f>IF(N330="zákl. přenesená",J330,0)</f>
        <v>0</v>
      </c>
      <c r="BH330" s="212">
        <f>IF(N330="sníž. přenesená",J330,0)</f>
        <v>0</v>
      </c>
      <c r="BI330" s="212">
        <f>IF(N330="nulová",J330,0)</f>
        <v>0</v>
      </c>
      <c r="BJ330" s="17" t="s">
        <v>139</v>
      </c>
      <c r="BK330" s="212">
        <f>ROUND(I330*H330,2)</f>
        <v>0</v>
      </c>
      <c r="BL330" s="17" t="s">
        <v>213</v>
      </c>
      <c r="BM330" s="211" t="s">
        <v>673</v>
      </c>
    </row>
    <row r="331" s="2" customFormat="1">
      <c r="A331" s="38"/>
      <c r="B331" s="39"/>
      <c r="C331" s="40"/>
      <c r="D331" s="213" t="s">
        <v>141</v>
      </c>
      <c r="E331" s="40"/>
      <c r="F331" s="214" t="s">
        <v>674</v>
      </c>
      <c r="G331" s="40"/>
      <c r="H331" s="40"/>
      <c r="I331" s="215"/>
      <c r="J331" s="40"/>
      <c r="K331" s="40"/>
      <c r="L331" s="44"/>
      <c r="M331" s="216"/>
      <c r="N331" s="217"/>
      <c r="O331" s="85"/>
      <c r="P331" s="85"/>
      <c r="Q331" s="85"/>
      <c r="R331" s="85"/>
      <c r="S331" s="85"/>
      <c r="T331" s="86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T331" s="17" t="s">
        <v>141</v>
      </c>
      <c r="AU331" s="17" t="s">
        <v>138</v>
      </c>
    </row>
    <row r="332" s="13" customFormat="1">
      <c r="A332" s="13"/>
      <c r="B332" s="218"/>
      <c r="C332" s="219"/>
      <c r="D332" s="213" t="s">
        <v>184</v>
      </c>
      <c r="E332" s="220" t="s">
        <v>19</v>
      </c>
      <c r="F332" s="221" t="s">
        <v>317</v>
      </c>
      <c r="G332" s="219"/>
      <c r="H332" s="222">
        <v>10</v>
      </c>
      <c r="I332" s="223"/>
      <c r="J332" s="219"/>
      <c r="K332" s="219"/>
      <c r="L332" s="224"/>
      <c r="M332" s="225"/>
      <c r="N332" s="226"/>
      <c r="O332" s="226"/>
      <c r="P332" s="226"/>
      <c r="Q332" s="226"/>
      <c r="R332" s="226"/>
      <c r="S332" s="226"/>
      <c r="T332" s="227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28" t="s">
        <v>184</v>
      </c>
      <c r="AU332" s="228" t="s">
        <v>138</v>
      </c>
      <c r="AV332" s="13" t="s">
        <v>138</v>
      </c>
      <c r="AW332" s="13" t="s">
        <v>35</v>
      </c>
      <c r="AX332" s="13" t="s">
        <v>75</v>
      </c>
      <c r="AY332" s="228" t="s">
        <v>129</v>
      </c>
    </row>
    <row r="333" s="14" customFormat="1">
      <c r="A333" s="14"/>
      <c r="B333" s="229"/>
      <c r="C333" s="230"/>
      <c r="D333" s="213" t="s">
        <v>184</v>
      </c>
      <c r="E333" s="231" t="s">
        <v>19</v>
      </c>
      <c r="F333" s="232" t="s">
        <v>187</v>
      </c>
      <c r="G333" s="230"/>
      <c r="H333" s="233">
        <v>10</v>
      </c>
      <c r="I333" s="234"/>
      <c r="J333" s="230"/>
      <c r="K333" s="230"/>
      <c r="L333" s="235"/>
      <c r="M333" s="236"/>
      <c r="N333" s="237"/>
      <c r="O333" s="237"/>
      <c r="P333" s="237"/>
      <c r="Q333" s="237"/>
      <c r="R333" s="237"/>
      <c r="S333" s="237"/>
      <c r="T333" s="238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39" t="s">
        <v>184</v>
      </c>
      <c r="AU333" s="239" t="s">
        <v>138</v>
      </c>
      <c r="AV333" s="14" t="s">
        <v>137</v>
      </c>
      <c r="AW333" s="14" t="s">
        <v>35</v>
      </c>
      <c r="AX333" s="14" t="s">
        <v>80</v>
      </c>
      <c r="AY333" s="239" t="s">
        <v>129</v>
      </c>
    </row>
    <row r="334" s="2" customFormat="1" ht="16.5" customHeight="1">
      <c r="A334" s="38"/>
      <c r="B334" s="39"/>
      <c r="C334" s="199" t="s">
        <v>675</v>
      </c>
      <c r="D334" s="199" t="s">
        <v>133</v>
      </c>
      <c r="E334" s="200" t="s">
        <v>676</v>
      </c>
      <c r="F334" s="201" t="s">
        <v>677</v>
      </c>
      <c r="G334" s="202" t="s">
        <v>148</v>
      </c>
      <c r="H334" s="203">
        <v>8.3859999999999992</v>
      </c>
      <c r="I334" s="204"/>
      <c r="J334" s="205">
        <f>ROUND(I334*H334,2)</f>
        <v>0</v>
      </c>
      <c r="K334" s="206"/>
      <c r="L334" s="44"/>
      <c r="M334" s="207" t="s">
        <v>19</v>
      </c>
      <c r="N334" s="208" t="s">
        <v>49</v>
      </c>
      <c r="O334" s="85"/>
      <c r="P334" s="209">
        <f>O334*H334</f>
        <v>0</v>
      </c>
      <c r="Q334" s="209">
        <v>0</v>
      </c>
      <c r="R334" s="209">
        <f>Q334*H334</f>
        <v>0</v>
      </c>
      <c r="S334" s="209">
        <v>0.081500000000000003</v>
      </c>
      <c r="T334" s="210">
        <f>S334*H334</f>
        <v>0.68345899999999993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11" t="s">
        <v>213</v>
      </c>
      <c r="AT334" s="211" t="s">
        <v>133</v>
      </c>
      <c r="AU334" s="211" t="s">
        <v>138</v>
      </c>
      <c r="AY334" s="17" t="s">
        <v>129</v>
      </c>
      <c r="BE334" s="212">
        <f>IF(N334="základní",J334,0)</f>
        <v>0</v>
      </c>
      <c r="BF334" s="212">
        <f>IF(N334="snížená",J334,0)</f>
        <v>0</v>
      </c>
      <c r="BG334" s="212">
        <f>IF(N334="zákl. přenesená",J334,0)</f>
        <v>0</v>
      </c>
      <c r="BH334" s="212">
        <f>IF(N334="sníž. přenesená",J334,0)</f>
        <v>0</v>
      </c>
      <c r="BI334" s="212">
        <f>IF(N334="nulová",J334,0)</f>
        <v>0</v>
      </c>
      <c r="BJ334" s="17" t="s">
        <v>139</v>
      </c>
      <c r="BK334" s="212">
        <f>ROUND(I334*H334,2)</f>
        <v>0</v>
      </c>
      <c r="BL334" s="17" t="s">
        <v>213</v>
      </c>
      <c r="BM334" s="211" t="s">
        <v>678</v>
      </c>
    </row>
    <row r="335" s="2" customFormat="1">
      <c r="A335" s="38"/>
      <c r="B335" s="39"/>
      <c r="C335" s="40"/>
      <c r="D335" s="213" t="s">
        <v>141</v>
      </c>
      <c r="E335" s="40"/>
      <c r="F335" s="214" t="s">
        <v>679</v>
      </c>
      <c r="G335" s="40"/>
      <c r="H335" s="40"/>
      <c r="I335" s="215"/>
      <c r="J335" s="40"/>
      <c r="K335" s="40"/>
      <c r="L335" s="44"/>
      <c r="M335" s="216"/>
      <c r="N335" s="217"/>
      <c r="O335" s="85"/>
      <c r="P335" s="85"/>
      <c r="Q335" s="85"/>
      <c r="R335" s="85"/>
      <c r="S335" s="85"/>
      <c r="T335" s="86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T335" s="17" t="s">
        <v>141</v>
      </c>
      <c r="AU335" s="17" t="s">
        <v>138</v>
      </c>
    </row>
    <row r="336" s="13" customFormat="1">
      <c r="A336" s="13"/>
      <c r="B336" s="218"/>
      <c r="C336" s="219"/>
      <c r="D336" s="213" t="s">
        <v>184</v>
      </c>
      <c r="E336" s="220" t="s">
        <v>19</v>
      </c>
      <c r="F336" s="221" t="s">
        <v>680</v>
      </c>
      <c r="G336" s="219"/>
      <c r="H336" s="222">
        <v>1.1200000000000001</v>
      </c>
      <c r="I336" s="223"/>
      <c r="J336" s="219"/>
      <c r="K336" s="219"/>
      <c r="L336" s="224"/>
      <c r="M336" s="225"/>
      <c r="N336" s="226"/>
      <c r="O336" s="226"/>
      <c r="P336" s="226"/>
      <c r="Q336" s="226"/>
      <c r="R336" s="226"/>
      <c r="S336" s="226"/>
      <c r="T336" s="227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28" t="s">
        <v>184</v>
      </c>
      <c r="AU336" s="228" t="s">
        <v>138</v>
      </c>
      <c r="AV336" s="13" t="s">
        <v>138</v>
      </c>
      <c r="AW336" s="13" t="s">
        <v>35</v>
      </c>
      <c r="AX336" s="13" t="s">
        <v>75</v>
      </c>
      <c r="AY336" s="228" t="s">
        <v>129</v>
      </c>
    </row>
    <row r="337" s="13" customFormat="1">
      <c r="A337" s="13"/>
      <c r="B337" s="218"/>
      <c r="C337" s="219"/>
      <c r="D337" s="213" t="s">
        <v>184</v>
      </c>
      <c r="E337" s="220" t="s">
        <v>19</v>
      </c>
      <c r="F337" s="221" t="s">
        <v>681</v>
      </c>
      <c r="G337" s="219"/>
      <c r="H337" s="222">
        <v>1.53</v>
      </c>
      <c r="I337" s="223"/>
      <c r="J337" s="219"/>
      <c r="K337" s="219"/>
      <c r="L337" s="224"/>
      <c r="M337" s="225"/>
      <c r="N337" s="226"/>
      <c r="O337" s="226"/>
      <c r="P337" s="226"/>
      <c r="Q337" s="226"/>
      <c r="R337" s="226"/>
      <c r="S337" s="226"/>
      <c r="T337" s="227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28" t="s">
        <v>184</v>
      </c>
      <c r="AU337" s="228" t="s">
        <v>138</v>
      </c>
      <c r="AV337" s="13" t="s">
        <v>138</v>
      </c>
      <c r="AW337" s="13" t="s">
        <v>35</v>
      </c>
      <c r="AX337" s="13" t="s">
        <v>75</v>
      </c>
      <c r="AY337" s="228" t="s">
        <v>129</v>
      </c>
    </row>
    <row r="338" s="13" customFormat="1">
      <c r="A338" s="13"/>
      <c r="B338" s="218"/>
      <c r="C338" s="219"/>
      <c r="D338" s="213" t="s">
        <v>184</v>
      </c>
      <c r="E338" s="220" t="s">
        <v>19</v>
      </c>
      <c r="F338" s="221" t="s">
        <v>682</v>
      </c>
      <c r="G338" s="219"/>
      <c r="H338" s="222">
        <v>2.3799999999999999</v>
      </c>
      <c r="I338" s="223"/>
      <c r="J338" s="219"/>
      <c r="K338" s="219"/>
      <c r="L338" s="224"/>
      <c r="M338" s="225"/>
      <c r="N338" s="226"/>
      <c r="O338" s="226"/>
      <c r="P338" s="226"/>
      <c r="Q338" s="226"/>
      <c r="R338" s="226"/>
      <c r="S338" s="226"/>
      <c r="T338" s="227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28" t="s">
        <v>184</v>
      </c>
      <c r="AU338" s="228" t="s">
        <v>138</v>
      </c>
      <c r="AV338" s="13" t="s">
        <v>138</v>
      </c>
      <c r="AW338" s="13" t="s">
        <v>35</v>
      </c>
      <c r="AX338" s="13" t="s">
        <v>75</v>
      </c>
      <c r="AY338" s="228" t="s">
        <v>129</v>
      </c>
    </row>
    <row r="339" s="13" customFormat="1">
      <c r="A339" s="13"/>
      <c r="B339" s="218"/>
      <c r="C339" s="219"/>
      <c r="D339" s="213" t="s">
        <v>184</v>
      </c>
      <c r="E339" s="220" t="s">
        <v>19</v>
      </c>
      <c r="F339" s="221" t="s">
        <v>683</v>
      </c>
      <c r="G339" s="219"/>
      <c r="H339" s="222">
        <v>0.97999999999999998</v>
      </c>
      <c r="I339" s="223"/>
      <c r="J339" s="219"/>
      <c r="K339" s="219"/>
      <c r="L339" s="224"/>
      <c r="M339" s="225"/>
      <c r="N339" s="226"/>
      <c r="O339" s="226"/>
      <c r="P339" s="226"/>
      <c r="Q339" s="226"/>
      <c r="R339" s="226"/>
      <c r="S339" s="226"/>
      <c r="T339" s="227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28" t="s">
        <v>184</v>
      </c>
      <c r="AU339" s="228" t="s">
        <v>138</v>
      </c>
      <c r="AV339" s="13" t="s">
        <v>138</v>
      </c>
      <c r="AW339" s="13" t="s">
        <v>35</v>
      </c>
      <c r="AX339" s="13" t="s">
        <v>75</v>
      </c>
      <c r="AY339" s="228" t="s">
        <v>129</v>
      </c>
    </row>
    <row r="340" s="13" customFormat="1">
      <c r="A340" s="13"/>
      <c r="B340" s="218"/>
      <c r="C340" s="219"/>
      <c r="D340" s="213" t="s">
        <v>184</v>
      </c>
      <c r="E340" s="220" t="s">
        <v>19</v>
      </c>
      <c r="F340" s="221" t="s">
        <v>684</v>
      </c>
      <c r="G340" s="219"/>
      <c r="H340" s="222">
        <v>0.57599999999999996</v>
      </c>
      <c r="I340" s="223"/>
      <c r="J340" s="219"/>
      <c r="K340" s="219"/>
      <c r="L340" s="224"/>
      <c r="M340" s="225"/>
      <c r="N340" s="226"/>
      <c r="O340" s="226"/>
      <c r="P340" s="226"/>
      <c r="Q340" s="226"/>
      <c r="R340" s="226"/>
      <c r="S340" s="226"/>
      <c r="T340" s="227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28" t="s">
        <v>184</v>
      </c>
      <c r="AU340" s="228" t="s">
        <v>138</v>
      </c>
      <c r="AV340" s="13" t="s">
        <v>138</v>
      </c>
      <c r="AW340" s="13" t="s">
        <v>35</v>
      </c>
      <c r="AX340" s="13" t="s">
        <v>75</v>
      </c>
      <c r="AY340" s="228" t="s">
        <v>129</v>
      </c>
    </row>
    <row r="341" s="13" customFormat="1">
      <c r="A341" s="13"/>
      <c r="B341" s="218"/>
      <c r="C341" s="219"/>
      <c r="D341" s="213" t="s">
        <v>184</v>
      </c>
      <c r="E341" s="220" t="s">
        <v>19</v>
      </c>
      <c r="F341" s="221" t="s">
        <v>685</v>
      </c>
      <c r="G341" s="219"/>
      <c r="H341" s="222">
        <v>1.02</v>
      </c>
      <c r="I341" s="223"/>
      <c r="J341" s="219"/>
      <c r="K341" s="219"/>
      <c r="L341" s="224"/>
      <c r="M341" s="225"/>
      <c r="N341" s="226"/>
      <c r="O341" s="226"/>
      <c r="P341" s="226"/>
      <c r="Q341" s="226"/>
      <c r="R341" s="226"/>
      <c r="S341" s="226"/>
      <c r="T341" s="227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28" t="s">
        <v>184</v>
      </c>
      <c r="AU341" s="228" t="s">
        <v>138</v>
      </c>
      <c r="AV341" s="13" t="s">
        <v>138</v>
      </c>
      <c r="AW341" s="13" t="s">
        <v>35</v>
      </c>
      <c r="AX341" s="13" t="s">
        <v>75</v>
      </c>
      <c r="AY341" s="228" t="s">
        <v>129</v>
      </c>
    </row>
    <row r="342" s="13" customFormat="1">
      <c r="A342" s="13"/>
      <c r="B342" s="218"/>
      <c r="C342" s="219"/>
      <c r="D342" s="213" t="s">
        <v>184</v>
      </c>
      <c r="E342" s="220" t="s">
        <v>19</v>
      </c>
      <c r="F342" s="221" t="s">
        <v>686</v>
      </c>
      <c r="G342" s="219"/>
      <c r="H342" s="222">
        <v>0.35999999999999999</v>
      </c>
      <c r="I342" s="223"/>
      <c r="J342" s="219"/>
      <c r="K342" s="219"/>
      <c r="L342" s="224"/>
      <c r="M342" s="225"/>
      <c r="N342" s="226"/>
      <c r="O342" s="226"/>
      <c r="P342" s="226"/>
      <c r="Q342" s="226"/>
      <c r="R342" s="226"/>
      <c r="S342" s="226"/>
      <c r="T342" s="227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28" t="s">
        <v>184</v>
      </c>
      <c r="AU342" s="228" t="s">
        <v>138</v>
      </c>
      <c r="AV342" s="13" t="s">
        <v>138</v>
      </c>
      <c r="AW342" s="13" t="s">
        <v>35</v>
      </c>
      <c r="AX342" s="13" t="s">
        <v>75</v>
      </c>
      <c r="AY342" s="228" t="s">
        <v>129</v>
      </c>
    </row>
    <row r="343" s="13" customFormat="1">
      <c r="A343" s="13"/>
      <c r="B343" s="218"/>
      <c r="C343" s="219"/>
      <c r="D343" s="213" t="s">
        <v>184</v>
      </c>
      <c r="E343" s="220" t="s">
        <v>19</v>
      </c>
      <c r="F343" s="221" t="s">
        <v>687</v>
      </c>
      <c r="G343" s="219"/>
      <c r="H343" s="222">
        <v>0.41999999999999998</v>
      </c>
      <c r="I343" s="223"/>
      <c r="J343" s="219"/>
      <c r="K343" s="219"/>
      <c r="L343" s="224"/>
      <c r="M343" s="225"/>
      <c r="N343" s="226"/>
      <c r="O343" s="226"/>
      <c r="P343" s="226"/>
      <c r="Q343" s="226"/>
      <c r="R343" s="226"/>
      <c r="S343" s="226"/>
      <c r="T343" s="227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28" t="s">
        <v>184</v>
      </c>
      <c r="AU343" s="228" t="s">
        <v>138</v>
      </c>
      <c r="AV343" s="13" t="s">
        <v>138</v>
      </c>
      <c r="AW343" s="13" t="s">
        <v>35</v>
      </c>
      <c r="AX343" s="13" t="s">
        <v>75</v>
      </c>
      <c r="AY343" s="228" t="s">
        <v>129</v>
      </c>
    </row>
    <row r="344" s="14" customFormat="1">
      <c r="A344" s="14"/>
      <c r="B344" s="229"/>
      <c r="C344" s="230"/>
      <c r="D344" s="213" t="s">
        <v>184</v>
      </c>
      <c r="E344" s="231" t="s">
        <v>19</v>
      </c>
      <c r="F344" s="232" t="s">
        <v>187</v>
      </c>
      <c r="G344" s="230"/>
      <c r="H344" s="233">
        <v>8.386000000000001</v>
      </c>
      <c r="I344" s="234"/>
      <c r="J344" s="230"/>
      <c r="K344" s="230"/>
      <c r="L344" s="235"/>
      <c r="M344" s="236"/>
      <c r="N344" s="237"/>
      <c r="O344" s="237"/>
      <c r="P344" s="237"/>
      <c r="Q344" s="237"/>
      <c r="R344" s="237"/>
      <c r="S344" s="237"/>
      <c r="T344" s="238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39" t="s">
        <v>184</v>
      </c>
      <c r="AU344" s="239" t="s">
        <v>138</v>
      </c>
      <c r="AV344" s="14" t="s">
        <v>137</v>
      </c>
      <c r="AW344" s="14" t="s">
        <v>35</v>
      </c>
      <c r="AX344" s="14" t="s">
        <v>80</v>
      </c>
      <c r="AY344" s="239" t="s">
        <v>129</v>
      </c>
    </row>
    <row r="345" s="2" customFormat="1" ht="16.5" customHeight="1">
      <c r="A345" s="38"/>
      <c r="B345" s="39"/>
      <c r="C345" s="199" t="s">
        <v>227</v>
      </c>
      <c r="D345" s="199" t="s">
        <v>133</v>
      </c>
      <c r="E345" s="200" t="s">
        <v>688</v>
      </c>
      <c r="F345" s="201" t="s">
        <v>689</v>
      </c>
      <c r="G345" s="202" t="s">
        <v>148</v>
      </c>
      <c r="H345" s="203">
        <v>14.800000000000001</v>
      </c>
      <c r="I345" s="204"/>
      <c r="J345" s="205">
        <f>ROUND(I345*H345,2)</f>
        <v>0</v>
      </c>
      <c r="K345" s="206"/>
      <c r="L345" s="44"/>
      <c r="M345" s="207" t="s">
        <v>19</v>
      </c>
      <c r="N345" s="208" t="s">
        <v>49</v>
      </c>
      <c r="O345" s="85"/>
      <c r="P345" s="209">
        <f>O345*H345</f>
        <v>0</v>
      </c>
      <c r="Q345" s="209">
        <v>0.0060499999999999998</v>
      </c>
      <c r="R345" s="209">
        <f>Q345*H345</f>
        <v>0.089540000000000008</v>
      </c>
      <c r="S345" s="209">
        <v>0</v>
      </c>
      <c r="T345" s="210">
        <f>S345*H345</f>
        <v>0</v>
      </c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R345" s="211" t="s">
        <v>213</v>
      </c>
      <c r="AT345" s="211" t="s">
        <v>133</v>
      </c>
      <c r="AU345" s="211" t="s">
        <v>138</v>
      </c>
      <c r="AY345" s="17" t="s">
        <v>129</v>
      </c>
      <c r="BE345" s="212">
        <f>IF(N345="základní",J345,0)</f>
        <v>0</v>
      </c>
      <c r="BF345" s="212">
        <f>IF(N345="snížená",J345,0)</f>
        <v>0</v>
      </c>
      <c r="BG345" s="212">
        <f>IF(N345="zákl. přenesená",J345,0)</f>
        <v>0</v>
      </c>
      <c r="BH345" s="212">
        <f>IF(N345="sníž. přenesená",J345,0)</f>
        <v>0</v>
      </c>
      <c r="BI345" s="212">
        <f>IF(N345="nulová",J345,0)</f>
        <v>0</v>
      </c>
      <c r="BJ345" s="17" t="s">
        <v>139</v>
      </c>
      <c r="BK345" s="212">
        <f>ROUND(I345*H345,2)</f>
        <v>0</v>
      </c>
      <c r="BL345" s="17" t="s">
        <v>213</v>
      </c>
      <c r="BM345" s="211" t="s">
        <v>690</v>
      </c>
    </row>
    <row r="346" s="2" customFormat="1">
      <c r="A346" s="38"/>
      <c r="B346" s="39"/>
      <c r="C346" s="40"/>
      <c r="D346" s="213" t="s">
        <v>141</v>
      </c>
      <c r="E346" s="40"/>
      <c r="F346" s="214" t="s">
        <v>691</v>
      </c>
      <c r="G346" s="40"/>
      <c r="H346" s="40"/>
      <c r="I346" s="215"/>
      <c r="J346" s="40"/>
      <c r="K346" s="40"/>
      <c r="L346" s="44"/>
      <c r="M346" s="216"/>
      <c r="N346" s="217"/>
      <c r="O346" s="85"/>
      <c r="P346" s="85"/>
      <c r="Q346" s="85"/>
      <c r="R346" s="85"/>
      <c r="S346" s="85"/>
      <c r="T346" s="86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T346" s="17" t="s">
        <v>141</v>
      </c>
      <c r="AU346" s="17" t="s">
        <v>138</v>
      </c>
    </row>
    <row r="347" s="13" customFormat="1">
      <c r="A347" s="13"/>
      <c r="B347" s="218"/>
      <c r="C347" s="219"/>
      <c r="D347" s="213" t="s">
        <v>184</v>
      </c>
      <c r="E347" s="220" t="s">
        <v>19</v>
      </c>
      <c r="F347" s="221" t="s">
        <v>654</v>
      </c>
      <c r="G347" s="219"/>
      <c r="H347" s="222">
        <v>6.7999999999999998</v>
      </c>
      <c r="I347" s="223"/>
      <c r="J347" s="219"/>
      <c r="K347" s="219"/>
      <c r="L347" s="224"/>
      <c r="M347" s="225"/>
      <c r="N347" s="226"/>
      <c r="O347" s="226"/>
      <c r="P347" s="226"/>
      <c r="Q347" s="226"/>
      <c r="R347" s="226"/>
      <c r="S347" s="226"/>
      <c r="T347" s="227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28" t="s">
        <v>184</v>
      </c>
      <c r="AU347" s="228" t="s">
        <v>138</v>
      </c>
      <c r="AV347" s="13" t="s">
        <v>138</v>
      </c>
      <c r="AW347" s="13" t="s">
        <v>35</v>
      </c>
      <c r="AX347" s="13" t="s">
        <v>75</v>
      </c>
      <c r="AY347" s="228" t="s">
        <v>129</v>
      </c>
    </row>
    <row r="348" s="13" customFormat="1">
      <c r="A348" s="13"/>
      <c r="B348" s="218"/>
      <c r="C348" s="219"/>
      <c r="D348" s="213" t="s">
        <v>184</v>
      </c>
      <c r="E348" s="220" t="s">
        <v>19</v>
      </c>
      <c r="F348" s="221" t="s">
        <v>692</v>
      </c>
      <c r="G348" s="219"/>
      <c r="H348" s="222">
        <v>2.7999999999999998</v>
      </c>
      <c r="I348" s="223"/>
      <c r="J348" s="219"/>
      <c r="K348" s="219"/>
      <c r="L348" s="224"/>
      <c r="M348" s="225"/>
      <c r="N348" s="226"/>
      <c r="O348" s="226"/>
      <c r="P348" s="226"/>
      <c r="Q348" s="226"/>
      <c r="R348" s="226"/>
      <c r="S348" s="226"/>
      <c r="T348" s="227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28" t="s">
        <v>184</v>
      </c>
      <c r="AU348" s="228" t="s">
        <v>138</v>
      </c>
      <c r="AV348" s="13" t="s">
        <v>138</v>
      </c>
      <c r="AW348" s="13" t="s">
        <v>35</v>
      </c>
      <c r="AX348" s="13" t="s">
        <v>75</v>
      </c>
      <c r="AY348" s="228" t="s">
        <v>129</v>
      </c>
    </row>
    <row r="349" s="13" customFormat="1">
      <c r="A349" s="13"/>
      <c r="B349" s="218"/>
      <c r="C349" s="219"/>
      <c r="D349" s="213" t="s">
        <v>184</v>
      </c>
      <c r="E349" s="220" t="s">
        <v>19</v>
      </c>
      <c r="F349" s="221" t="s">
        <v>693</v>
      </c>
      <c r="G349" s="219"/>
      <c r="H349" s="222">
        <v>1</v>
      </c>
      <c r="I349" s="223"/>
      <c r="J349" s="219"/>
      <c r="K349" s="219"/>
      <c r="L349" s="224"/>
      <c r="M349" s="225"/>
      <c r="N349" s="226"/>
      <c r="O349" s="226"/>
      <c r="P349" s="226"/>
      <c r="Q349" s="226"/>
      <c r="R349" s="226"/>
      <c r="S349" s="226"/>
      <c r="T349" s="227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28" t="s">
        <v>184</v>
      </c>
      <c r="AU349" s="228" t="s">
        <v>138</v>
      </c>
      <c r="AV349" s="13" t="s">
        <v>138</v>
      </c>
      <c r="AW349" s="13" t="s">
        <v>35</v>
      </c>
      <c r="AX349" s="13" t="s">
        <v>75</v>
      </c>
      <c r="AY349" s="228" t="s">
        <v>129</v>
      </c>
    </row>
    <row r="350" s="13" customFormat="1">
      <c r="A350" s="13"/>
      <c r="B350" s="218"/>
      <c r="C350" s="219"/>
      <c r="D350" s="213" t="s">
        <v>184</v>
      </c>
      <c r="E350" s="220" t="s">
        <v>19</v>
      </c>
      <c r="F350" s="221" t="s">
        <v>694</v>
      </c>
      <c r="G350" s="219"/>
      <c r="H350" s="222">
        <v>4.2000000000000002</v>
      </c>
      <c r="I350" s="223"/>
      <c r="J350" s="219"/>
      <c r="K350" s="219"/>
      <c r="L350" s="224"/>
      <c r="M350" s="225"/>
      <c r="N350" s="226"/>
      <c r="O350" s="226"/>
      <c r="P350" s="226"/>
      <c r="Q350" s="226"/>
      <c r="R350" s="226"/>
      <c r="S350" s="226"/>
      <c r="T350" s="227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28" t="s">
        <v>184</v>
      </c>
      <c r="AU350" s="228" t="s">
        <v>138</v>
      </c>
      <c r="AV350" s="13" t="s">
        <v>138</v>
      </c>
      <c r="AW350" s="13" t="s">
        <v>35</v>
      </c>
      <c r="AX350" s="13" t="s">
        <v>75</v>
      </c>
      <c r="AY350" s="228" t="s">
        <v>129</v>
      </c>
    </row>
    <row r="351" s="14" customFormat="1">
      <c r="A351" s="14"/>
      <c r="B351" s="229"/>
      <c r="C351" s="230"/>
      <c r="D351" s="213" t="s">
        <v>184</v>
      </c>
      <c r="E351" s="231" t="s">
        <v>19</v>
      </c>
      <c r="F351" s="232" t="s">
        <v>187</v>
      </c>
      <c r="G351" s="230"/>
      <c r="H351" s="233">
        <v>14.800000000000001</v>
      </c>
      <c r="I351" s="234"/>
      <c r="J351" s="230"/>
      <c r="K351" s="230"/>
      <c r="L351" s="235"/>
      <c r="M351" s="236"/>
      <c r="N351" s="237"/>
      <c r="O351" s="237"/>
      <c r="P351" s="237"/>
      <c r="Q351" s="237"/>
      <c r="R351" s="237"/>
      <c r="S351" s="237"/>
      <c r="T351" s="238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39" t="s">
        <v>184</v>
      </c>
      <c r="AU351" s="239" t="s">
        <v>138</v>
      </c>
      <c r="AV351" s="14" t="s">
        <v>137</v>
      </c>
      <c r="AW351" s="14" t="s">
        <v>35</v>
      </c>
      <c r="AX351" s="14" t="s">
        <v>80</v>
      </c>
      <c r="AY351" s="239" t="s">
        <v>129</v>
      </c>
    </row>
    <row r="352" s="2" customFormat="1" ht="16.5" customHeight="1">
      <c r="A352" s="38"/>
      <c r="B352" s="39"/>
      <c r="C352" s="199" t="s">
        <v>695</v>
      </c>
      <c r="D352" s="199" t="s">
        <v>133</v>
      </c>
      <c r="E352" s="200" t="s">
        <v>696</v>
      </c>
      <c r="F352" s="201" t="s">
        <v>697</v>
      </c>
      <c r="G352" s="202" t="s">
        <v>148</v>
      </c>
      <c r="H352" s="203">
        <v>4</v>
      </c>
      <c r="I352" s="204"/>
      <c r="J352" s="205">
        <f>ROUND(I352*H352,2)</f>
        <v>0</v>
      </c>
      <c r="K352" s="206"/>
      <c r="L352" s="44"/>
      <c r="M352" s="207" t="s">
        <v>19</v>
      </c>
      <c r="N352" s="208" t="s">
        <v>49</v>
      </c>
      <c r="O352" s="85"/>
      <c r="P352" s="209">
        <f>O352*H352</f>
        <v>0</v>
      </c>
      <c r="Q352" s="209">
        <v>0.00093000000000000005</v>
      </c>
      <c r="R352" s="209">
        <f>Q352*H352</f>
        <v>0.0037200000000000002</v>
      </c>
      <c r="S352" s="209">
        <v>0</v>
      </c>
      <c r="T352" s="210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11" t="s">
        <v>213</v>
      </c>
      <c r="AT352" s="211" t="s">
        <v>133</v>
      </c>
      <c r="AU352" s="211" t="s">
        <v>138</v>
      </c>
      <c r="AY352" s="17" t="s">
        <v>129</v>
      </c>
      <c r="BE352" s="212">
        <f>IF(N352="základní",J352,0)</f>
        <v>0</v>
      </c>
      <c r="BF352" s="212">
        <f>IF(N352="snížená",J352,0)</f>
        <v>0</v>
      </c>
      <c r="BG352" s="212">
        <f>IF(N352="zákl. přenesená",J352,0)</f>
        <v>0</v>
      </c>
      <c r="BH352" s="212">
        <f>IF(N352="sníž. přenesená",J352,0)</f>
        <v>0</v>
      </c>
      <c r="BI352" s="212">
        <f>IF(N352="nulová",J352,0)</f>
        <v>0</v>
      </c>
      <c r="BJ352" s="17" t="s">
        <v>139</v>
      </c>
      <c r="BK352" s="212">
        <f>ROUND(I352*H352,2)</f>
        <v>0</v>
      </c>
      <c r="BL352" s="17" t="s">
        <v>213</v>
      </c>
      <c r="BM352" s="211" t="s">
        <v>698</v>
      </c>
    </row>
    <row r="353" s="2" customFormat="1">
      <c r="A353" s="38"/>
      <c r="B353" s="39"/>
      <c r="C353" s="40"/>
      <c r="D353" s="213" t="s">
        <v>141</v>
      </c>
      <c r="E353" s="40"/>
      <c r="F353" s="214" t="s">
        <v>699</v>
      </c>
      <c r="G353" s="40"/>
      <c r="H353" s="40"/>
      <c r="I353" s="215"/>
      <c r="J353" s="40"/>
      <c r="K353" s="40"/>
      <c r="L353" s="44"/>
      <c r="M353" s="216"/>
      <c r="N353" s="217"/>
      <c r="O353" s="85"/>
      <c r="P353" s="85"/>
      <c r="Q353" s="85"/>
      <c r="R353" s="85"/>
      <c r="S353" s="85"/>
      <c r="T353" s="86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T353" s="17" t="s">
        <v>141</v>
      </c>
      <c r="AU353" s="17" t="s">
        <v>138</v>
      </c>
    </row>
    <row r="354" s="2" customFormat="1" ht="16.5" customHeight="1">
      <c r="A354" s="38"/>
      <c r="B354" s="39"/>
      <c r="C354" s="199" t="s">
        <v>700</v>
      </c>
      <c r="D354" s="199" t="s">
        <v>133</v>
      </c>
      <c r="E354" s="200" t="s">
        <v>701</v>
      </c>
      <c r="F354" s="201" t="s">
        <v>702</v>
      </c>
      <c r="G354" s="202" t="s">
        <v>226</v>
      </c>
      <c r="H354" s="203">
        <v>0.41999999999999998</v>
      </c>
      <c r="I354" s="204"/>
      <c r="J354" s="205">
        <f>ROUND(I354*H354,2)</f>
        <v>0</v>
      </c>
      <c r="K354" s="206"/>
      <c r="L354" s="44"/>
      <c r="M354" s="207" t="s">
        <v>19</v>
      </c>
      <c r="N354" s="208" t="s">
        <v>49</v>
      </c>
      <c r="O354" s="85"/>
      <c r="P354" s="209">
        <f>O354*H354</f>
        <v>0</v>
      </c>
      <c r="Q354" s="209">
        <v>0</v>
      </c>
      <c r="R354" s="209">
        <f>Q354*H354</f>
        <v>0</v>
      </c>
      <c r="S354" s="209">
        <v>0.00036000000000000002</v>
      </c>
      <c r="T354" s="210">
        <f>S354*H354</f>
        <v>0.00015120000000000002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11" t="s">
        <v>213</v>
      </c>
      <c r="AT354" s="211" t="s">
        <v>133</v>
      </c>
      <c r="AU354" s="211" t="s">
        <v>138</v>
      </c>
      <c r="AY354" s="17" t="s">
        <v>129</v>
      </c>
      <c r="BE354" s="212">
        <f>IF(N354="základní",J354,0)</f>
        <v>0</v>
      </c>
      <c r="BF354" s="212">
        <f>IF(N354="snížená",J354,0)</f>
        <v>0</v>
      </c>
      <c r="BG354" s="212">
        <f>IF(N354="zákl. přenesená",J354,0)</f>
        <v>0</v>
      </c>
      <c r="BH354" s="212">
        <f>IF(N354="sníž. přenesená",J354,0)</f>
        <v>0</v>
      </c>
      <c r="BI354" s="212">
        <f>IF(N354="nulová",J354,0)</f>
        <v>0</v>
      </c>
      <c r="BJ354" s="17" t="s">
        <v>139</v>
      </c>
      <c r="BK354" s="212">
        <f>ROUND(I354*H354,2)</f>
        <v>0</v>
      </c>
      <c r="BL354" s="17" t="s">
        <v>213</v>
      </c>
      <c r="BM354" s="211" t="s">
        <v>703</v>
      </c>
    </row>
    <row r="355" s="2" customFormat="1">
      <c r="A355" s="38"/>
      <c r="B355" s="39"/>
      <c r="C355" s="40"/>
      <c r="D355" s="213" t="s">
        <v>141</v>
      </c>
      <c r="E355" s="40"/>
      <c r="F355" s="214" t="s">
        <v>704</v>
      </c>
      <c r="G355" s="40"/>
      <c r="H355" s="40"/>
      <c r="I355" s="215"/>
      <c r="J355" s="40"/>
      <c r="K355" s="40"/>
      <c r="L355" s="44"/>
      <c r="M355" s="216"/>
      <c r="N355" s="217"/>
      <c r="O355" s="85"/>
      <c r="P355" s="85"/>
      <c r="Q355" s="85"/>
      <c r="R355" s="85"/>
      <c r="S355" s="85"/>
      <c r="T355" s="86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T355" s="17" t="s">
        <v>141</v>
      </c>
      <c r="AU355" s="17" t="s">
        <v>138</v>
      </c>
    </row>
    <row r="356" s="2" customFormat="1" ht="16.5" customHeight="1">
      <c r="A356" s="38"/>
      <c r="B356" s="39"/>
      <c r="C356" s="199" t="s">
        <v>705</v>
      </c>
      <c r="D356" s="199" t="s">
        <v>133</v>
      </c>
      <c r="E356" s="200" t="s">
        <v>706</v>
      </c>
      <c r="F356" s="201" t="s">
        <v>707</v>
      </c>
      <c r="G356" s="202" t="s">
        <v>226</v>
      </c>
      <c r="H356" s="203">
        <v>1</v>
      </c>
      <c r="I356" s="204"/>
      <c r="J356" s="205">
        <f>ROUND(I356*H356,2)</f>
        <v>0</v>
      </c>
      <c r="K356" s="206"/>
      <c r="L356" s="44"/>
      <c r="M356" s="207" t="s">
        <v>19</v>
      </c>
      <c r="N356" s="208" t="s">
        <v>49</v>
      </c>
      <c r="O356" s="85"/>
      <c r="P356" s="209">
        <f>O356*H356</f>
        <v>0</v>
      </c>
      <c r="Q356" s="209">
        <v>0.00020000000000000001</v>
      </c>
      <c r="R356" s="209">
        <f>Q356*H356</f>
        <v>0.00020000000000000001</v>
      </c>
      <c r="S356" s="209">
        <v>0</v>
      </c>
      <c r="T356" s="210">
        <f>S356*H356</f>
        <v>0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211" t="s">
        <v>213</v>
      </c>
      <c r="AT356" s="211" t="s">
        <v>133</v>
      </c>
      <c r="AU356" s="211" t="s">
        <v>138</v>
      </c>
      <c r="AY356" s="17" t="s">
        <v>129</v>
      </c>
      <c r="BE356" s="212">
        <f>IF(N356="základní",J356,0)</f>
        <v>0</v>
      </c>
      <c r="BF356" s="212">
        <f>IF(N356="snížená",J356,0)</f>
        <v>0</v>
      </c>
      <c r="BG356" s="212">
        <f>IF(N356="zákl. přenesená",J356,0)</f>
        <v>0</v>
      </c>
      <c r="BH356" s="212">
        <f>IF(N356="sníž. přenesená",J356,0)</f>
        <v>0</v>
      </c>
      <c r="BI356" s="212">
        <f>IF(N356="nulová",J356,0)</f>
        <v>0</v>
      </c>
      <c r="BJ356" s="17" t="s">
        <v>139</v>
      </c>
      <c r="BK356" s="212">
        <f>ROUND(I356*H356,2)</f>
        <v>0</v>
      </c>
      <c r="BL356" s="17" t="s">
        <v>213</v>
      </c>
      <c r="BM356" s="211" t="s">
        <v>708</v>
      </c>
    </row>
    <row r="357" s="2" customFormat="1">
      <c r="A357" s="38"/>
      <c r="B357" s="39"/>
      <c r="C357" s="40"/>
      <c r="D357" s="213" t="s">
        <v>141</v>
      </c>
      <c r="E357" s="40"/>
      <c r="F357" s="214" t="s">
        <v>709</v>
      </c>
      <c r="G357" s="40"/>
      <c r="H357" s="40"/>
      <c r="I357" s="215"/>
      <c r="J357" s="40"/>
      <c r="K357" s="40"/>
      <c r="L357" s="44"/>
      <c r="M357" s="216"/>
      <c r="N357" s="217"/>
      <c r="O357" s="85"/>
      <c r="P357" s="85"/>
      <c r="Q357" s="85"/>
      <c r="R357" s="85"/>
      <c r="S357" s="85"/>
      <c r="T357" s="86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T357" s="17" t="s">
        <v>141</v>
      </c>
      <c r="AU357" s="17" t="s">
        <v>138</v>
      </c>
    </row>
    <row r="358" s="2" customFormat="1" ht="16.5" customHeight="1">
      <c r="A358" s="38"/>
      <c r="B358" s="39"/>
      <c r="C358" s="199" t="s">
        <v>710</v>
      </c>
      <c r="D358" s="199" t="s">
        <v>133</v>
      </c>
      <c r="E358" s="200" t="s">
        <v>711</v>
      </c>
      <c r="F358" s="201" t="s">
        <v>712</v>
      </c>
      <c r="G358" s="202" t="s">
        <v>171</v>
      </c>
      <c r="H358" s="203">
        <v>4</v>
      </c>
      <c r="I358" s="204"/>
      <c r="J358" s="205">
        <f>ROUND(I358*H358,2)</f>
        <v>0</v>
      </c>
      <c r="K358" s="206"/>
      <c r="L358" s="44"/>
      <c r="M358" s="207" t="s">
        <v>19</v>
      </c>
      <c r="N358" s="208" t="s">
        <v>49</v>
      </c>
      <c r="O358" s="85"/>
      <c r="P358" s="209">
        <f>O358*H358</f>
        <v>0</v>
      </c>
      <c r="Q358" s="209">
        <v>0.00050000000000000001</v>
      </c>
      <c r="R358" s="209">
        <f>Q358*H358</f>
        <v>0.002</v>
      </c>
      <c r="S358" s="209">
        <v>0</v>
      </c>
      <c r="T358" s="210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211" t="s">
        <v>213</v>
      </c>
      <c r="AT358" s="211" t="s">
        <v>133</v>
      </c>
      <c r="AU358" s="211" t="s">
        <v>138</v>
      </c>
      <c r="AY358" s="17" t="s">
        <v>129</v>
      </c>
      <c r="BE358" s="212">
        <f>IF(N358="základní",J358,0)</f>
        <v>0</v>
      </c>
      <c r="BF358" s="212">
        <f>IF(N358="snížená",J358,0)</f>
        <v>0</v>
      </c>
      <c r="BG358" s="212">
        <f>IF(N358="zákl. přenesená",J358,0)</f>
        <v>0</v>
      </c>
      <c r="BH358" s="212">
        <f>IF(N358="sníž. přenesená",J358,0)</f>
        <v>0</v>
      </c>
      <c r="BI358" s="212">
        <f>IF(N358="nulová",J358,0)</f>
        <v>0</v>
      </c>
      <c r="BJ358" s="17" t="s">
        <v>139</v>
      </c>
      <c r="BK358" s="212">
        <f>ROUND(I358*H358,2)</f>
        <v>0</v>
      </c>
      <c r="BL358" s="17" t="s">
        <v>213</v>
      </c>
      <c r="BM358" s="211" t="s">
        <v>713</v>
      </c>
    </row>
    <row r="359" s="2" customFormat="1">
      <c r="A359" s="38"/>
      <c r="B359" s="39"/>
      <c r="C359" s="40"/>
      <c r="D359" s="213" t="s">
        <v>141</v>
      </c>
      <c r="E359" s="40"/>
      <c r="F359" s="214" t="s">
        <v>714</v>
      </c>
      <c r="G359" s="40"/>
      <c r="H359" s="40"/>
      <c r="I359" s="215"/>
      <c r="J359" s="40"/>
      <c r="K359" s="40"/>
      <c r="L359" s="44"/>
      <c r="M359" s="216"/>
      <c r="N359" s="217"/>
      <c r="O359" s="85"/>
      <c r="P359" s="85"/>
      <c r="Q359" s="85"/>
      <c r="R359" s="85"/>
      <c r="S359" s="85"/>
      <c r="T359" s="86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T359" s="17" t="s">
        <v>141</v>
      </c>
      <c r="AU359" s="17" t="s">
        <v>138</v>
      </c>
    </row>
    <row r="360" s="2" customFormat="1" ht="16.5" customHeight="1">
      <c r="A360" s="38"/>
      <c r="B360" s="39"/>
      <c r="C360" s="199" t="s">
        <v>715</v>
      </c>
      <c r="D360" s="199" t="s">
        <v>133</v>
      </c>
      <c r="E360" s="200" t="s">
        <v>716</v>
      </c>
      <c r="F360" s="201" t="s">
        <v>717</v>
      </c>
      <c r="G360" s="202" t="s">
        <v>171</v>
      </c>
      <c r="H360" s="203">
        <v>3.5</v>
      </c>
      <c r="I360" s="204"/>
      <c r="J360" s="205">
        <f>ROUND(I360*H360,2)</f>
        <v>0</v>
      </c>
      <c r="K360" s="206"/>
      <c r="L360" s="44"/>
      <c r="M360" s="207" t="s">
        <v>19</v>
      </c>
      <c r="N360" s="208" t="s">
        <v>49</v>
      </c>
      <c r="O360" s="85"/>
      <c r="P360" s="209">
        <f>O360*H360</f>
        <v>0</v>
      </c>
      <c r="Q360" s="209">
        <v>3.0000000000000001E-05</v>
      </c>
      <c r="R360" s="209">
        <f>Q360*H360</f>
        <v>0.000105</v>
      </c>
      <c r="S360" s="209">
        <v>0</v>
      </c>
      <c r="T360" s="210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11" t="s">
        <v>213</v>
      </c>
      <c r="AT360" s="211" t="s">
        <v>133</v>
      </c>
      <c r="AU360" s="211" t="s">
        <v>138</v>
      </c>
      <c r="AY360" s="17" t="s">
        <v>129</v>
      </c>
      <c r="BE360" s="212">
        <f>IF(N360="základní",J360,0)</f>
        <v>0</v>
      </c>
      <c r="BF360" s="212">
        <f>IF(N360="snížená",J360,0)</f>
        <v>0</v>
      </c>
      <c r="BG360" s="212">
        <f>IF(N360="zákl. přenesená",J360,0)</f>
        <v>0</v>
      </c>
      <c r="BH360" s="212">
        <f>IF(N360="sníž. přenesená",J360,0)</f>
        <v>0</v>
      </c>
      <c r="BI360" s="212">
        <f>IF(N360="nulová",J360,0)</f>
        <v>0</v>
      </c>
      <c r="BJ360" s="17" t="s">
        <v>139</v>
      </c>
      <c r="BK360" s="212">
        <f>ROUND(I360*H360,2)</f>
        <v>0</v>
      </c>
      <c r="BL360" s="17" t="s">
        <v>213</v>
      </c>
      <c r="BM360" s="211" t="s">
        <v>718</v>
      </c>
    </row>
    <row r="361" s="2" customFormat="1">
      <c r="A361" s="38"/>
      <c r="B361" s="39"/>
      <c r="C361" s="40"/>
      <c r="D361" s="213" t="s">
        <v>141</v>
      </c>
      <c r="E361" s="40"/>
      <c r="F361" s="214" t="s">
        <v>719</v>
      </c>
      <c r="G361" s="40"/>
      <c r="H361" s="40"/>
      <c r="I361" s="215"/>
      <c r="J361" s="40"/>
      <c r="K361" s="40"/>
      <c r="L361" s="44"/>
      <c r="M361" s="216"/>
      <c r="N361" s="217"/>
      <c r="O361" s="85"/>
      <c r="P361" s="85"/>
      <c r="Q361" s="85"/>
      <c r="R361" s="85"/>
      <c r="S361" s="85"/>
      <c r="T361" s="86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T361" s="17" t="s">
        <v>141</v>
      </c>
      <c r="AU361" s="17" t="s">
        <v>138</v>
      </c>
    </row>
    <row r="362" s="2" customFormat="1" ht="16.5" customHeight="1">
      <c r="A362" s="38"/>
      <c r="B362" s="39"/>
      <c r="C362" s="199" t="s">
        <v>720</v>
      </c>
      <c r="D362" s="199" t="s">
        <v>133</v>
      </c>
      <c r="E362" s="200" t="s">
        <v>721</v>
      </c>
      <c r="F362" s="201" t="s">
        <v>722</v>
      </c>
      <c r="G362" s="202" t="s">
        <v>148</v>
      </c>
      <c r="H362" s="203">
        <v>1</v>
      </c>
      <c r="I362" s="204"/>
      <c r="J362" s="205">
        <f>ROUND(I362*H362,2)</f>
        <v>0</v>
      </c>
      <c r="K362" s="206"/>
      <c r="L362" s="44"/>
      <c r="M362" s="207" t="s">
        <v>19</v>
      </c>
      <c r="N362" s="208" t="s">
        <v>49</v>
      </c>
      <c r="O362" s="85"/>
      <c r="P362" s="209">
        <f>O362*H362</f>
        <v>0</v>
      </c>
      <c r="Q362" s="209">
        <v>5.0000000000000002E-05</v>
      </c>
      <c r="R362" s="209">
        <f>Q362*H362</f>
        <v>5.0000000000000002E-05</v>
      </c>
      <c r="S362" s="209">
        <v>0</v>
      </c>
      <c r="T362" s="210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11" t="s">
        <v>213</v>
      </c>
      <c r="AT362" s="211" t="s">
        <v>133</v>
      </c>
      <c r="AU362" s="211" t="s">
        <v>138</v>
      </c>
      <c r="AY362" s="17" t="s">
        <v>129</v>
      </c>
      <c r="BE362" s="212">
        <f>IF(N362="základní",J362,0)</f>
        <v>0</v>
      </c>
      <c r="BF362" s="212">
        <f>IF(N362="snížená",J362,0)</f>
        <v>0</v>
      </c>
      <c r="BG362" s="212">
        <f>IF(N362="zákl. přenesená",J362,0)</f>
        <v>0</v>
      </c>
      <c r="BH362" s="212">
        <f>IF(N362="sníž. přenesená",J362,0)</f>
        <v>0</v>
      </c>
      <c r="BI362" s="212">
        <f>IF(N362="nulová",J362,0)</f>
        <v>0</v>
      </c>
      <c r="BJ362" s="17" t="s">
        <v>139</v>
      </c>
      <c r="BK362" s="212">
        <f>ROUND(I362*H362,2)</f>
        <v>0</v>
      </c>
      <c r="BL362" s="17" t="s">
        <v>213</v>
      </c>
      <c r="BM362" s="211" t="s">
        <v>723</v>
      </c>
    </row>
    <row r="363" s="2" customFormat="1">
      <c r="A363" s="38"/>
      <c r="B363" s="39"/>
      <c r="C363" s="40"/>
      <c r="D363" s="213" t="s">
        <v>141</v>
      </c>
      <c r="E363" s="40"/>
      <c r="F363" s="214" t="s">
        <v>724</v>
      </c>
      <c r="G363" s="40"/>
      <c r="H363" s="40"/>
      <c r="I363" s="215"/>
      <c r="J363" s="40"/>
      <c r="K363" s="40"/>
      <c r="L363" s="44"/>
      <c r="M363" s="216"/>
      <c r="N363" s="217"/>
      <c r="O363" s="85"/>
      <c r="P363" s="85"/>
      <c r="Q363" s="85"/>
      <c r="R363" s="85"/>
      <c r="S363" s="85"/>
      <c r="T363" s="86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T363" s="17" t="s">
        <v>141</v>
      </c>
      <c r="AU363" s="17" t="s">
        <v>138</v>
      </c>
    </row>
    <row r="364" s="2" customFormat="1" ht="16.5" customHeight="1">
      <c r="A364" s="38"/>
      <c r="B364" s="39"/>
      <c r="C364" s="199" t="s">
        <v>725</v>
      </c>
      <c r="D364" s="199" t="s">
        <v>133</v>
      </c>
      <c r="E364" s="200" t="s">
        <v>726</v>
      </c>
      <c r="F364" s="201" t="s">
        <v>727</v>
      </c>
      <c r="G364" s="202" t="s">
        <v>148</v>
      </c>
      <c r="H364" s="203">
        <v>1</v>
      </c>
      <c r="I364" s="204"/>
      <c r="J364" s="205">
        <f>ROUND(I364*H364,2)</f>
        <v>0</v>
      </c>
      <c r="K364" s="206"/>
      <c r="L364" s="44"/>
      <c r="M364" s="207" t="s">
        <v>19</v>
      </c>
      <c r="N364" s="208" t="s">
        <v>49</v>
      </c>
      <c r="O364" s="85"/>
      <c r="P364" s="209">
        <f>O364*H364</f>
        <v>0</v>
      </c>
      <c r="Q364" s="209">
        <v>0</v>
      </c>
      <c r="R364" s="209">
        <f>Q364*H364</f>
        <v>0</v>
      </c>
      <c r="S364" s="209">
        <v>0</v>
      </c>
      <c r="T364" s="210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11" t="s">
        <v>213</v>
      </c>
      <c r="AT364" s="211" t="s">
        <v>133</v>
      </c>
      <c r="AU364" s="211" t="s">
        <v>138</v>
      </c>
      <c r="AY364" s="17" t="s">
        <v>129</v>
      </c>
      <c r="BE364" s="212">
        <f>IF(N364="základní",J364,0)</f>
        <v>0</v>
      </c>
      <c r="BF364" s="212">
        <f>IF(N364="snížená",J364,0)</f>
        <v>0</v>
      </c>
      <c r="BG364" s="212">
        <f>IF(N364="zákl. přenesená",J364,0)</f>
        <v>0</v>
      </c>
      <c r="BH364" s="212">
        <f>IF(N364="sníž. přenesená",J364,0)</f>
        <v>0</v>
      </c>
      <c r="BI364" s="212">
        <f>IF(N364="nulová",J364,0)</f>
        <v>0</v>
      </c>
      <c r="BJ364" s="17" t="s">
        <v>139</v>
      </c>
      <c r="BK364" s="212">
        <f>ROUND(I364*H364,2)</f>
        <v>0</v>
      </c>
      <c r="BL364" s="17" t="s">
        <v>213</v>
      </c>
      <c r="BM364" s="211" t="s">
        <v>728</v>
      </c>
    </row>
    <row r="365" s="2" customFormat="1">
      <c r="A365" s="38"/>
      <c r="B365" s="39"/>
      <c r="C365" s="40"/>
      <c r="D365" s="213" t="s">
        <v>141</v>
      </c>
      <c r="E365" s="40"/>
      <c r="F365" s="214" t="s">
        <v>729</v>
      </c>
      <c r="G365" s="40"/>
      <c r="H365" s="40"/>
      <c r="I365" s="215"/>
      <c r="J365" s="40"/>
      <c r="K365" s="40"/>
      <c r="L365" s="44"/>
      <c r="M365" s="216"/>
      <c r="N365" s="217"/>
      <c r="O365" s="85"/>
      <c r="P365" s="85"/>
      <c r="Q365" s="85"/>
      <c r="R365" s="85"/>
      <c r="S365" s="85"/>
      <c r="T365" s="86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T365" s="17" t="s">
        <v>141</v>
      </c>
      <c r="AU365" s="17" t="s">
        <v>138</v>
      </c>
    </row>
    <row r="366" s="12" customFormat="1" ht="22.8" customHeight="1">
      <c r="A366" s="12"/>
      <c r="B366" s="183"/>
      <c r="C366" s="184"/>
      <c r="D366" s="185" t="s">
        <v>74</v>
      </c>
      <c r="E366" s="197" t="s">
        <v>730</v>
      </c>
      <c r="F366" s="197" t="s">
        <v>731</v>
      </c>
      <c r="G366" s="184"/>
      <c r="H366" s="184"/>
      <c r="I366" s="187"/>
      <c r="J366" s="198">
        <f>BK366</f>
        <v>0</v>
      </c>
      <c r="K366" s="184"/>
      <c r="L366" s="189"/>
      <c r="M366" s="190"/>
      <c r="N366" s="191"/>
      <c r="O366" s="191"/>
      <c r="P366" s="192">
        <f>SUM(P367:P370)</f>
        <v>0</v>
      </c>
      <c r="Q366" s="191"/>
      <c r="R366" s="192">
        <f>SUM(R367:R370)</f>
        <v>0.00142</v>
      </c>
      <c r="S366" s="191"/>
      <c r="T366" s="193">
        <f>SUM(T367:T370)</f>
        <v>0</v>
      </c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R366" s="194" t="s">
        <v>138</v>
      </c>
      <c r="AT366" s="195" t="s">
        <v>74</v>
      </c>
      <c r="AU366" s="195" t="s">
        <v>80</v>
      </c>
      <c r="AY366" s="194" t="s">
        <v>129</v>
      </c>
      <c r="BK366" s="196">
        <f>SUM(BK367:BK370)</f>
        <v>0</v>
      </c>
    </row>
    <row r="367" s="2" customFormat="1" ht="16.5" customHeight="1">
      <c r="A367" s="38"/>
      <c r="B367" s="39"/>
      <c r="C367" s="199" t="s">
        <v>732</v>
      </c>
      <c r="D367" s="199" t="s">
        <v>133</v>
      </c>
      <c r="E367" s="200" t="s">
        <v>733</v>
      </c>
      <c r="F367" s="201" t="s">
        <v>734</v>
      </c>
      <c r="G367" s="202" t="s">
        <v>261</v>
      </c>
      <c r="H367" s="203">
        <v>2</v>
      </c>
      <c r="I367" s="204"/>
      <c r="J367" s="205">
        <f>ROUND(I367*H367,2)</f>
        <v>0</v>
      </c>
      <c r="K367" s="206"/>
      <c r="L367" s="44"/>
      <c r="M367" s="207" t="s">
        <v>19</v>
      </c>
      <c r="N367" s="208" t="s">
        <v>49</v>
      </c>
      <c r="O367" s="85"/>
      <c r="P367" s="209">
        <f>O367*H367</f>
        <v>0</v>
      </c>
      <c r="Q367" s="209">
        <v>0.00027</v>
      </c>
      <c r="R367" s="209">
        <f>Q367*H367</f>
        <v>0.00054000000000000001</v>
      </c>
      <c r="S367" s="209">
        <v>0</v>
      </c>
      <c r="T367" s="210">
        <f>S367*H367</f>
        <v>0</v>
      </c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R367" s="211" t="s">
        <v>213</v>
      </c>
      <c r="AT367" s="211" t="s">
        <v>133</v>
      </c>
      <c r="AU367" s="211" t="s">
        <v>138</v>
      </c>
      <c r="AY367" s="17" t="s">
        <v>129</v>
      </c>
      <c r="BE367" s="212">
        <f>IF(N367="základní",J367,0)</f>
        <v>0</v>
      </c>
      <c r="BF367" s="212">
        <f>IF(N367="snížená",J367,0)</f>
        <v>0</v>
      </c>
      <c r="BG367" s="212">
        <f>IF(N367="zákl. přenesená",J367,0)</f>
        <v>0</v>
      </c>
      <c r="BH367" s="212">
        <f>IF(N367="sníž. přenesená",J367,0)</f>
        <v>0</v>
      </c>
      <c r="BI367" s="212">
        <f>IF(N367="nulová",J367,0)</f>
        <v>0</v>
      </c>
      <c r="BJ367" s="17" t="s">
        <v>139</v>
      </c>
      <c r="BK367" s="212">
        <f>ROUND(I367*H367,2)</f>
        <v>0</v>
      </c>
      <c r="BL367" s="17" t="s">
        <v>213</v>
      </c>
      <c r="BM367" s="211" t="s">
        <v>735</v>
      </c>
    </row>
    <row r="368" s="2" customFormat="1">
      <c r="A368" s="38"/>
      <c r="B368" s="39"/>
      <c r="C368" s="40"/>
      <c r="D368" s="213" t="s">
        <v>141</v>
      </c>
      <c r="E368" s="40"/>
      <c r="F368" s="214" t="s">
        <v>736</v>
      </c>
      <c r="G368" s="40"/>
      <c r="H368" s="40"/>
      <c r="I368" s="215"/>
      <c r="J368" s="40"/>
      <c r="K368" s="40"/>
      <c r="L368" s="44"/>
      <c r="M368" s="216"/>
      <c r="N368" s="217"/>
      <c r="O368" s="85"/>
      <c r="P368" s="85"/>
      <c r="Q368" s="85"/>
      <c r="R368" s="85"/>
      <c r="S368" s="85"/>
      <c r="T368" s="86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T368" s="17" t="s">
        <v>141</v>
      </c>
      <c r="AU368" s="17" t="s">
        <v>138</v>
      </c>
    </row>
    <row r="369" s="2" customFormat="1" ht="16.5" customHeight="1">
      <c r="A369" s="38"/>
      <c r="B369" s="39"/>
      <c r="C369" s="199" t="s">
        <v>737</v>
      </c>
      <c r="D369" s="199" t="s">
        <v>133</v>
      </c>
      <c r="E369" s="200" t="s">
        <v>738</v>
      </c>
      <c r="F369" s="201" t="s">
        <v>739</v>
      </c>
      <c r="G369" s="202" t="s">
        <v>261</v>
      </c>
      <c r="H369" s="203">
        <v>2</v>
      </c>
      <c r="I369" s="204"/>
      <c r="J369" s="205">
        <f>ROUND(I369*H369,2)</f>
        <v>0</v>
      </c>
      <c r="K369" s="206"/>
      <c r="L369" s="44"/>
      <c r="M369" s="207" t="s">
        <v>19</v>
      </c>
      <c r="N369" s="208" t="s">
        <v>49</v>
      </c>
      <c r="O369" s="85"/>
      <c r="P369" s="209">
        <f>O369*H369</f>
        <v>0</v>
      </c>
      <c r="Q369" s="209">
        <v>0.00044000000000000002</v>
      </c>
      <c r="R369" s="209">
        <f>Q369*H369</f>
        <v>0.00088000000000000003</v>
      </c>
      <c r="S369" s="209">
        <v>0</v>
      </c>
      <c r="T369" s="210">
        <f>S369*H369</f>
        <v>0</v>
      </c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R369" s="211" t="s">
        <v>213</v>
      </c>
      <c r="AT369" s="211" t="s">
        <v>133</v>
      </c>
      <c r="AU369" s="211" t="s">
        <v>138</v>
      </c>
      <c r="AY369" s="17" t="s">
        <v>129</v>
      </c>
      <c r="BE369" s="212">
        <f>IF(N369="základní",J369,0)</f>
        <v>0</v>
      </c>
      <c r="BF369" s="212">
        <f>IF(N369="snížená",J369,0)</f>
        <v>0</v>
      </c>
      <c r="BG369" s="212">
        <f>IF(N369="zákl. přenesená",J369,0)</f>
        <v>0</v>
      </c>
      <c r="BH369" s="212">
        <f>IF(N369="sníž. přenesená",J369,0)</f>
        <v>0</v>
      </c>
      <c r="BI369" s="212">
        <f>IF(N369="nulová",J369,0)</f>
        <v>0</v>
      </c>
      <c r="BJ369" s="17" t="s">
        <v>139</v>
      </c>
      <c r="BK369" s="212">
        <f>ROUND(I369*H369,2)</f>
        <v>0</v>
      </c>
      <c r="BL369" s="17" t="s">
        <v>213</v>
      </c>
      <c r="BM369" s="211" t="s">
        <v>740</v>
      </c>
    </row>
    <row r="370" s="2" customFormat="1">
      <c r="A370" s="38"/>
      <c r="B370" s="39"/>
      <c r="C370" s="40"/>
      <c r="D370" s="213" t="s">
        <v>141</v>
      </c>
      <c r="E370" s="40"/>
      <c r="F370" s="214" t="s">
        <v>741</v>
      </c>
      <c r="G370" s="40"/>
      <c r="H370" s="40"/>
      <c r="I370" s="215"/>
      <c r="J370" s="40"/>
      <c r="K370" s="40"/>
      <c r="L370" s="44"/>
      <c r="M370" s="216"/>
      <c r="N370" s="217"/>
      <c r="O370" s="85"/>
      <c r="P370" s="85"/>
      <c r="Q370" s="85"/>
      <c r="R370" s="85"/>
      <c r="S370" s="85"/>
      <c r="T370" s="86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T370" s="17" t="s">
        <v>141</v>
      </c>
      <c r="AU370" s="17" t="s">
        <v>138</v>
      </c>
    </row>
    <row r="371" s="12" customFormat="1" ht="22.8" customHeight="1">
      <c r="A371" s="12"/>
      <c r="B371" s="183"/>
      <c r="C371" s="184"/>
      <c r="D371" s="185" t="s">
        <v>74</v>
      </c>
      <c r="E371" s="197" t="s">
        <v>742</v>
      </c>
      <c r="F371" s="197" t="s">
        <v>743</v>
      </c>
      <c r="G371" s="184"/>
      <c r="H371" s="184"/>
      <c r="I371" s="187"/>
      <c r="J371" s="198">
        <f>BK371</f>
        <v>0</v>
      </c>
      <c r="K371" s="184"/>
      <c r="L371" s="189"/>
      <c r="M371" s="190"/>
      <c r="N371" s="191"/>
      <c r="O371" s="191"/>
      <c r="P371" s="192">
        <f>SUM(P372:P395)</f>
        <v>0</v>
      </c>
      <c r="Q371" s="191"/>
      <c r="R371" s="192">
        <f>SUM(R372:R395)</f>
        <v>0.121848</v>
      </c>
      <c r="S371" s="191"/>
      <c r="T371" s="193">
        <f>SUM(T372:T395)</f>
        <v>0.0059999999999999993</v>
      </c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R371" s="194" t="s">
        <v>138</v>
      </c>
      <c r="AT371" s="195" t="s">
        <v>74</v>
      </c>
      <c r="AU371" s="195" t="s">
        <v>80</v>
      </c>
      <c r="AY371" s="194" t="s">
        <v>129</v>
      </c>
      <c r="BK371" s="196">
        <f>SUM(BK372:BK395)</f>
        <v>0</v>
      </c>
    </row>
    <row r="372" s="2" customFormat="1" ht="16.5" customHeight="1">
      <c r="A372" s="38"/>
      <c r="B372" s="39"/>
      <c r="C372" s="199" t="s">
        <v>744</v>
      </c>
      <c r="D372" s="199" t="s">
        <v>133</v>
      </c>
      <c r="E372" s="200" t="s">
        <v>745</v>
      </c>
      <c r="F372" s="201" t="s">
        <v>746</v>
      </c>
      <c r="G372" s="202" t="s">
        <v>148</v>
      </c>
      <c r="H372" s="203">
        <v>1</v>
      </c>
      <c r="I372" s="204"/>
      <c r="J372" s="205">
        <f>ROUND(I372*H372,2)</f>
        <v>0</v>
      </c>
      <c r="K372" s="206"/>
      <c r="L372" s="44"/>
      <c r="M372" s="207" t="s">
        <v>19</v>
      </c>
      <c r="N372" s="208" t="s">
        <v>49</v>
      </c>
      <c r="O372" s="85"/>
      <c r="P372" s="209">
        <f>O372*H372</f>
        <v>0</v>
      </c>
      <c r="Q372" s="209">
        <v>0</v>
      </c>
      <c r="R372" s="209">
        <f>Q372*H372</f>
        <v>0</v>
      </c>
      <c r="S372" s="209">
        <v>0</v>
      </c>
      <c r="T372" s="210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211" t="s">
        <v>213</v>
      </c>
      <c r="AT372" s="211" t="s">
        <v>133</v>
      </c>
      <c r="AU372" s="211" t="s">
        <v>138</v>
      </c>
      <c r="AY372" s="17" t="s">
        <v>129</v>
      </c>
      <c r="BE372" s="212">
        <f>IF(N372="základní",J372,0)</f>
        <v>0</v>
      </c>
      <c r="BF372" s="212">
        <f>IF(N372="snížená",J372,0)</f>
        <v>0</v>
      </c>
      <c r="BG372" s="212">
        <f>IF(N372="zákl. přenesená",J372,0)</f>
        <v>0</v>
      </c>
      <c r="BH372" s="212">
        <f>IF(N372="sníž. přenesená",J372,0)</f>
        <v>0</v>
      </c>
      <c r="BI372" s="212">
        <f>IF(N372="nulová",J372,0)</f>
        <v>0</v>
      </c>
      <c r="BJ372" s="17" t="s">
        <v>139</v>
      </c>
      <c r="BK372" s="212">
        <f>ROUND(I372*H372,2)</f>
        <v>0</v>
      </c>
      <c r="BL372" s="17" t="s">
        <v>213</v>
      </c>
      <c r="BM372" s="211" t="s">
        <v>747</v>
      </c>
    </row>
    <row r="373" s="2" customFormat="1">
      <c r="A373" s="38"/>
      <c r="B373" s="39"/>
      <c r="C373" s="40"/>
      <c r="D373" s="213" t="s">
        <v>141</v>
      </c>
      <c r="E373" s="40"/>
      <c r="F373" s="214" t="s">
        <v>748</v>
      </c>
      <c r="G373" s="40"/>
      <c r="H373" s="40"/>
      <c r="I373" s="215"/>
      <c r="J373" s="40"/>
      <c r="K373" s="40"/>
      <c r="L373" s="44"/>
      <c r="M373" s="216"/>
      <c r="N373" s="217"/>
      <c r="O373" s="85"/>
      <c r="P373" s="85"/>
      <c r="Q373" s="85"/>
      <c r="R373" s="85"/>
      <c r="S373" s="85"/>
      <c r="T373" s="86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T373" s="17" t="s">
        <v>141</v>
      </c>
      <c r="AU373" s="17" t="s">
        <v>138</v>
      </c>
    </row>
    <row r="374" s="2" customFormat="1" ht="16.5" customHeight="1">
      <c r="A374" s="38"/>
      <c r="B374" s="39"/>
      <c r="C374" s="199" t="s">
        <v>749</v>
      </c>
      <c r="D374" s="199" t="s">
        <v>133</v>
      </c>
      <c r="E374" s="200" t="s">
        <v>750</v>
      </c>
      <c r="F374" s="201" t="s">
        <v>751</v>
      </c>
      <c r="G374" s="202" t="s">
        <v>261</v>
      </c>
      <c r="H374" s="203">
        <v>6</v>
      </c>
      <c r="I374" s="204"/>
      <c r="J374" s="205">
        <f>ROUND(I374*H374,2)</f>
        <v>0</v>
      </c>
      <c r="K374" s="206"/>
      <c r="L374" s="44"/>
      <c r="M374" s="207" t="s">
        <v>19</v>
      </c>
      <c r="N374" s="208" t="s">
        <v>49</v>
      </c>
      <c r="O374" s="85"/>
      <c r="P374" s="209">
        <f>O374*H374</f>
        <v>0</v>
      </c>
      <c r="Q374" s="209">
        <v>0.00012</v>
      </c>
      <c r="R374" s="209">
        <f>Q374*H374</f>
        <v>0.00072000000000000005</v>
      </c>
      <c r="S374" s="209">
        <v>0</v>
      </c>
      <c r="T374" s="210">
        <f>S374*H374</f>
        <v>0</v>
      </c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R374" s="211" t="s">
        <v>213</v>
      </c>
      <c r="AT374" s="211" t="s">
        <v>133</v>
      </c>
      <c r="AU374" s="211" t="s">
        <v>138</v>
      </c>
      <c r="AY374" s="17" t="s">
        <v>129</v>
      </c>
      <c r="BE374" s="212">
        <f>IF(N374="základní",J374,0)</f>
        <v>0</v>
      </c>
      <c r="BF374" s="212">
        <f>IF(N374="snížená",J374,0)</f>
        <v>0</v>
      </c>
      <c r="BG374" s="212">
        <f>IF(N374="zákl. přenesená",J374,0)</f>
        <v>0</v>
      </c>
      <c r="BH374" s="212">
        <f>IF(N374="sníž. přenesená",J374,0)</f>
        <v>0</v>
      </c>
      <c r="BI374" s="212">
        <f>IF(N374="nulová",J374,0)</f>
        <v>0</v>
      </c>
      <c r="BJ374" s="17" t="s">
        <v>139</v>
      </c>
      <c r="BK374" s="212">
        <f>ROUND(I374*H374,2)</f>
        <v>0</v>
      </c>
      <c r="BL374" s="17" t="s">
        <v>213</v>
      </c>
      <c r="BM374" s="211" t="s">
        <v>752</v>
      </c>
    </row>
    <row r="375" s="2" customFormat="1">
      <c r="A375" s="38"/>
      <c r="B375" s="39"/>
      <c r="C375" s="40"/>
      <c r="D375" s="213" t="s">
        <v>141</v>
      </c>
      <c r="E375" s="40"/>
      <c r="F375" s="214" t="s">
        <v>753</v>
      </c>
      <c r="G375" s="40"/>
      <c r="H375" s="40"/>
      <c r="I375" s="215"/>
      <c r="J375" s="40"/>
      <c r="K375" s="40"/>
      <c r="L375" s="44"/>
      <c r="M375" s="216"/>
      <c r="N375" s="217"/>
      <c r="O375" s="85"/>
      <c r="P375" s="85"/>
      <c r="Q375" s="85"/>
      <c r="R375" s="85"/>
      <c r="S375" s="85"/>
      <c r="T375" s="86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T375" s="17" t="s">
        <v>141</v>
      </c>
      <c r="AU375" s="17" t="s">
        <v>138</v>
      </c>
    </row>
    <row r="376" s="2" customFormat="1" ht="16.5" customHeight="1">
      <c r="A376" s="38"/>
      <c r="B376" s="39"/>
      <c r="C376" s="199" t="s">
        <v>754</v>
      </c>
      <c r="D376" s="199" t="s">
        <v>133</v>
      </c>
      <c r="E376" s="200" t="s">
        <v>755</v>
      </c>
      <c r="F376" s="201" t="s">
        <v>756</v>
      </c>
      <c r="G376" s="202" t="s">
        <v>148</v>
      </c>
      <c r="H376" s="203">
        <v>40</v>
      </c>
      <c r="I376" s="204"/>
      <c r="J376" s="205">
        <f>ROUND(I376*H376,2)</f>
        <v>0</v>
      </c>
      <c r="K376" s="206"/>
      <c r="L376" s="44"/>
      <c r="M376" s="207" t="s">
        <v>19</v>
      </c>
      <c r="N376" s="208" t="s">
        <v>49</v>
      </c>
      <c r="O376" s="85"/>
      <c r="P376" s="209">
        <f>O376*H376</f>
        <v>0</v>
      </c>
      <c r="Q376" s="209">
        <v>0</v>
      </c>
      <c r="R376" s="209">
        <f>Q376*H376</f>
        <v>0</v>
      </c>
      <c r="S376" s="209">
        <v>0.00014999999999999999</v>
      </c>
      <c r="T376" s="210">
        <f>S376*H376</f>
        <v>0.0059999999999999993</v>
      </c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R376" s="211" t="s">
        <v>213</v>
      </c>
      <c r="AT376" s="211" t="s">
        <v>133</v>
      </c>
      <c r="AU376" s="211" t="s">
        <v>138</v>
      </c>
      <c r="AY376" s="17" t="s">
        <v>129</v>
      </c>
      <c r="BE376" s="212">
        <f>IF(N376="základní",J376,0)</f>
        <v>0</v>
      </c>
      <c r="BF376" s="212">
        <f>IF(N376="snížená",J376,0)</f>
        <v>0</v>
      </c>
      <c r="BG376" s="212">
        <f>IF(N376="zákl. přenesená",J376,0)</f>
        <v>0</v>
      </c>
      <c r="BH376" s="212">
        <f>IF(N376="sníž. přenesená",J376,0)</f>
        <v>0</v>
      </c>
      <c r="BI376" s="212">
        <f>IF(N376="nulová",J376,0)</f>
        <v>0</v>
      </c>
      <c r="BJ376" s="17" t="s">
        <v>139</v>
      </c>
      <c r="BK376" s="212">
        <f>ROUND(I376*H376,2)</f>
        <v>0</v>
      </c>
      <c r="BL376" s="17" t="s">
        <v>213</v>
      </c>
      <c r="BM376" s="211" t="s">
        <v>757</v>
      </c>
    </row>
    <row r="377" s="2" customFormat="1">
      <c r="A377" s="38"/>
      <c r="B377" s="39"/>
      <c r="C377" s="40"/>
      <c r="D377" s="213" t="s">
        <v>141</v>
      </c>
      <c r="E377" s="40"/>
      <c r="F377" s="214" t="s">
        <v>758</v>
      </c>
      <c r="G377" s="40"/>
      <c r="H377" s="40"/>
      <c r="I377" s="215"/>
      <c r="J377" s="40"/>
      <c r="K377" s="40"/>
      <c r="L377" s="44"/>
      <c r="M377" s="216"/>
      <c r="N377" s="217"/>
      <c r="O377" s="85"/>
      <c r="P377" s="85"/>
      <c r="Q377" s="85"/>
      <c r="R377" s="85"/>
      <c r="S377" s="85"/>
      <c r="T377" s="86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T377" s="17" t="s">
        <v>141</v>
      </c>
      <c r="AU377" s="17" t="s">
        <v>138</v>
      </c>
    </row>
    <row r="378" s="2" customFormat="1" ht="16.5" customHeight="1">
      <c r="A378" s="38"/>
      <c r="B378" s="39"/>
      <c r="C378" s="199" t="s">
        <v>759</v>
      </c>
      <c r="D378" s="199" t="s">
        <v>133</v>
      </c>
      <c r="E378" s="200" t="s">
        <v>760</v>
      </c>
      <c r="F378" s="201" t="s">
        <v>761</v>
      </c>
      <c r="G378" s="202" t="s">
        <v>148</v>
      </c>
      <c r="H378" s="203">
        <v>1.8999999999999999</v>
      </c>
      <c r="I378" s="204"/>
      <c r="J378" s="205">
        <f>ROUND(I378*H378,2)</f>
        <v>0</v>
      </c>
      <c r="K378" s="206"/>
      <c r="L378" s="44"/>
      <c r="M378" s="207" t="s">
        <v>19</v>
      </c>
      <c r="N378" s="208" t="s">
        <v>49</v>
      </c>
      <c r="O378" s="85"/>
      <c r="P378" s="209">
        <f>O378*H378</f>
        <v>0</v>
      </c>
      <c r="Q378" s="209">
        <v>0.062719999999999998</v>
      </c>
      <c r="R378" s="209">
        <f>Q378*H378</f>
        <v>0.119168</v>
      </c>
      <c r="S378" s="209">
        <v>0</v>
      </c>
      <c r="T378" s="210">
        <f>S378*H378</f>
        <v>0</v>
      </c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R378" s="211" t="s">
        <v>137</v>
      </c>
      <c r="AT378" s="211" t="s">
        <v>133</v>
      </c>
      <c r="AU378" s="211" t="s">
        <v>138</v>
      </c>
      <c r="AY378" s="17" t="s">
        <v>129</v>
      </c>
      <c r="BE378" s="212">
        <f>IF(N378="základní",J378,0)</f>
        <v>0</v>
      </c>
      <c r="BF378" s="212">
        <f>IF(N378="snížená",J378,0)</f>
        <v>0</v>
      </c>
      <c r="BG378" s="212">
        <f>IF(N378="zákl. přenesená",J378,0)</f>
        <v>0</v>
      </c>
      <c r="BH378" s="212">
        <f>IF(N378="sníž. přenesená",J378,0)</f>
        <v>0</v>
      </c>
      <c r="BI378" s="212">
        <f>IF(N378="nulová",J378,0)</f>
        <v>0</v>
      </c>
      <c r="BJ378" s="17" t="s">
        <v>139</v>
      </c>
      <c r="BK378" s="212">
        <f>ROUND(I378*H378,2)</f>
        <v>0</v>
      </c>
      <c r="BL378" s="17" t="s">
        <v>137</v>
      </c>
      <c r="BM378" s="211" t="s">
        <v>762</v>
      </c>
    </row>
    <row r="379" s="2" customFormat="1">
      <c r="A379" s="38"/>
      <c r="B379" s="39"/>
      <c r="C379" s="40"/>
      <c r="D379" s="213" t="s">
        <v>141</v>
      </c>
      <c r="E379" s="40"/>
      <c r="F379" s="214" t="s">
        <v>761</v>
      </c>
      <c r="G379" s="40"/>
      <c r="H379" s="40"/>
      <c r="I379" s="215"/>
      <c r="J379" s="40"/>
      <c r="K379" s="40"/>
      <c r="L379" s="44"/>
      <c r="M379" s="216"/>
      <c r="N379" s="217"/>
      <c r="O379" s="85"/>
      <c r="P379" s="85"/>
      <c r="Q379" s="85"/>
      <c r="R379" s="85"/>
      <c r="S379" s="85"/>
      <c r="T379" s="86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T379" s="17" t="s">
        <v>141</v>
      </c>
      <c r="AU379" s="17" t="s">
        <v>138</v>
      </c>
    </row>
    <row r="380" s="2" customFormat="1" ht="16.5" customHeight="1">
      <c r="A380" s="38"/>
      <c r="B380" s="39"/>
      <c r="C380" s="199" t="s">
        <v>763</v>
      </c>
      <c r="D380" s="199" t="s">
        <v>133</v>
      </c>
      <c r="E380" s="200" t="s">
        <v>764</v>
      </c>
      <c r="F380" s="201" t="s">
        <v>765</v>
      </c>
      <c r="G380" s="202" t="s">
        <v>171</v>
      </c>
      <c r="H380" s="203">
        <v>25</v>
      </c>
      <c r="I380" s="204"/>
      <c r="J380" s="205">
        <f>ROUND(I380*H380,2)</f>
        <v>0</v>
      </c>
      <c r="K380" s="206"/>
      <c r="L380" s="44"/>
      <c r="M380" s="207" t="s">
        <v>19</v>
      </c>
      <c r="N380" s="208" t="s">
        <v>49</v>
      </c>
      <c r="O380" s="85"/>
      <c r="P380" s="209">
        <f>O380*H380</f>
        <v>0</v>
      </c>
      <c r="Q380" s="209">
        <v>1.0000000000000001E-05</v>
      </c>
      <c r="R380" s="209">
        <f>Q380*H380</f>
        <v>0.00025000000000000001</v>
      </c>
      <c r="S380" s="209">
        <v>0</v>
      </c>
      <c r="T380" s="210">
        <f>S380*H380</f>
        <v>0</v>
      </c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R380" s="211" t="s">
        <v>213</v>
      </c>
      <c r="AT380" s="211" t="s">
        <v>133</v>
      </c>
      <c r="AU380" s="211" t="s">
        <v>138</v>
      </c>
      <c r="AY380" s="17" t="s">
        <v>129</v>
      </c>
      <c r="BE380" s="212">
        <f>IF(N380="základní",J380,0)</f>
        <v>0</v>
      </c>
      <c r="BF380" s="212">
        <f>IF(N380="snížená",J380,0)</f>
        <v>0</v>
      </c>
      <c r="BG380" s="212">
        <f>IF(N380="zákl. přenesená",J380,0)</f>
        <v>0</v>
      </c>
      <c r="BH380" s="212">
        <f>IF(N380="sníž. přenesená",J380,0)</f>
        <v>0</v>
      </c>
      <c r="BI380" s="212">
        <f>IF(N380="nulová",J380,0)</f>
        <v>0</v>
      </c>
      <c r="BJ380" s="17" t="s">
        <v>139</v>
      </c>
      <c r="BK380" s="212">
        <f>ROUND(I380*H380,2)</f>
        <v>0</v>
      </c>
      <c r="BL380" s="17" t="s">
        <v>213</v>
      </c>
      <c r="BM380" s="211" t="s">
        <v>766</v>
      </c>
    </row>
    <row r="381" s="2" customFormat="1">
      <c r="A381" s="38"/>
      <c r="B381" s="39"/>
      <c r="C381" s="40"/>
      <c r="D381" s="213" t="s">
        <v>141</v>
      </c>
      <c r="E381" s="40"/>
      <c r="F381" s="214" t="s">
        <v>767</v>
      </c>
      <c r="G381" s="40"/>
      <c r="H381" s="40"/>
      <c r="I381" s="215"/>
      <c r="J381" s="40"/>
      <c r="K381" s="40"/>
      <c r="L381" s="44"/>
      <c r="M381" s="216"/>
      <c r="N381" s="217"/>
      <c r="O381" s="85"/>
      <c r="P381" s="85"/>
      <c r="Q381" s="85"/>
      <c r="R381" s="85"/>
      <c r="S381" s="85"/>
      <c r="T381" s="86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T381" s="17" t="s">
        <v>141</v>
      </c>
      <c r="AU381" s="17" t="s">
        <v>138</v>
      </c>
    </row>
    <row r="382" s="2" customFormat="1" ht="16.5" customHeight="1">
      <c r="A382" s="38"/>
      <c r="B382" s="39"/>
      <c r="C382" s="199" t="s">
        <v>768</v>
      </c>
      <c r="D382" s="199" t="s">
        <v>133</v>
      </c>
      <c r="E382" s="200" t="s">
        <v>769</v>
      </c>
      <c r="F382" s="201" t="s">
        <v>770</v>
      </c>
      <c r="G382" s="202" t="s">
        <v>136</v>
      </c>
      <c r="H382" s="203">
        <v>1</v>
      </c>
      <c r="I382" s="204"/>
      <c r="J382" s="205">
        <f>ROUND(I382*H382,2)</f>
        <v>0</v>
      </c>
      <c r="K382" s="206"/>
      <c r="L382" s="44"/>
      <c r="M382" s="207" t="s">
        <v>19</v>
      </c>
      <c r="N382" s="208" t="s">
        <v>49</v>
      </c>
      <c r="O382" s="85"/>
      <c r="P382" s="209">
        <f>O382*H382</f>
        <v>0</v>
      </c>
      <c r="Q382" s="209">
        <v>0.0011999999999999999</v>
      </c>
      <c r="R382" s="209">
        <f>Q382*H382</f>
        <v>0.0011999999999999999</v>
      </c>
      <c r="S382" s="209">
        <v>0</v>
      </c>
      <c r="T382" s="210">
        <f>S382*H382</f>
        <v>0</v>
      </c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R382" s="211" t="s">
        <v>213</v>
      </c>
      <c r="AT382" s="211" t="s">
        <v>133</v>
      </c>
      <c r="AU382" s="211" t="s">
        <v>138</v>
      </c>
      <c r="AY382" s="17" t="s">
        <v>129</v>
      </c>
      <c r="BE382" s="212">
        <f>IF(N382="základní",J382,0)</f>
        <v>0</v>
      </c>
      <c r="BF382" s="212">
        <f>IF(N382="snížená",J382,0)</f>
        <v>0</v>
      </c>
      <c r="BG382" s="212">
        <f>IF(N382="zákl. přenesená",J382,0)</f>
        <v>0</v>
      </c>
      <c r="BH382" s="212">
        <f>IF(N382="sníž. přenesená",J382,0)</f>
        <v>0</v>
      </c>
      <c r="BI382" s="212">
        <f>IF(N382="nulová",J382,0)</f>
        <v>0</v>
      </c>
      <c r="BJ382" s="17" t="s">
        <v>139</v>
      </c>
      <c r="BK382" s="212">
        <f>ROUND(I382*H382,2)</f>
        <v>0</v>
      </c>
      <c r="BL382" s="17" t="s">
        <v>213</v>
      </c>
      <c r="BM382" s="211" t="s">
        <v>771</v>
      </c>
    </row>
    <row r="383" s="2" customFormat="1">
      <c r="A383" s="38"/>
      <c r="B383" s="39"/>
      <c r="C383" s="40"/>
      <c r="D383" s="213" t="s">
        <v>141</v>
      </c>
      <c r="E383" s="40"/>
      <c r="F383" s="214" t="s">
        <v>772</v>
      </c>
      <c r="G383" s="40"/>
      <c r="H383" s="40"/>
      <c r="I383" s="215"/>
      <c r="J383" s="40"/>
      <c r="K383" s="40"/>
      <c r="L383" s="44"/>
      <c r="M383" s="216"/>
      <c r="N383" s="217"/>
      <c r="O383" s="85"/>
      <c r="P383" s="85"/>
      <c r="Q383" s="85"/>
      <c r="R383" s="85"/>
      <c r="S383" s="85"/>
      <c r="T383" s="86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T383" s="17" t="s">
        <v>141</v>
      </c>
      <c r="AU383" s="17" t="s">
        <v>138</v>
      </c>
    </row>
    <row r="384" s="2" customFormat="1" ht="16.5" customHeight="1">
      <c r="A384" s="38"/>
      <c r="B384" s="39"/>
      <c r="C384" s="199" t="s">
        <v>773</v>
      </c>
      <c r="D384" s="199" t="s">
        <v>133</v>
      </c>
      <c r="E384" s="200" t="s">
        <v>774</v>
      </c>
      <c r="F384" s="201" t="s">
        <v>775</v>
      </c>
      <c r="G384" s="202" t="s">
        <v>136</v>
      </c>
      <c r="H384" s="203">
        <v>1</v>
      </c>
      <c r="I384" s="204"/>
      <c r="J384" s="205">
        <f>ROUND(I384*H384,2)</f>
        <v>0</v>
      </c>
      <c r="K384" s="206"/>
      <c r="L384" s="44"/>
      <c r="M384" s="207" t="s">
        <v>19</v>
      </c>
      <c r="N384" s="208" t="s">
        <v>49</v>
      </c>
      <c r="O384" s="85"/>
      <c r="P384" s="209">
        <f>O384*H384</f>
        <v>0</v>
      </c>
      <c r="Q384" s="209">
        <v>0</v>
      </c>
      <c r="R384" s="209">
        <f>Q384*H384</f>
        <v>0</v>
      </c>
      <c r="S384" s="209">
        <v>0</v>
      </c>
      <c r="T384" s="210">
        <f>S384*H384</f>
        <v>0</v>
      </c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R384" s="211" t="s">
        <v>213</v>
      </c>
      <c r="AT384" s="211" t="s">
        <v>133</v>
      </c>
      <c r="AU384" s="211" t="s">
        <v>138</v>
      </c>
      <c r="AY384" s="17" t="s">
        <v>129</v>
      </c>
      <c r="BE384" s="212">
        <f>IF(N384="základní",J384,0)</f>
        <v>0</v>
      </c>
      <c r="BF384" s="212">
        <f>IF(N384="snížená",J384,0)</f>
        <v>0</v>
      </c>
      <c r="BG384" s="212">
        <f>IF(N384="zákl. přenesená",J384,0)</f>
        <v>0</v>
      </c>
      <c r="BH384" s="212">
        <f>IF(N384="sníž. přenesená",J384,0)</f>
        <v>0</v>
      </c>
      <c r="BI384" s="212">
        <f>IF(N384="nulová",J384,0)</f>
        <v>0</v>
      </c>
      <c r="BJ384" s="17" t="s">
        <v>139</v>
      </c>
      <c r="BK384" s="212">
        <f>ROUND(I384*H384,2)</f>
        <v>0</v>
      </c>
      <c r="BL384" s="17" t="s">
        <v>213</v>
      </c>
      <c r="BM384" s="211" t="s">
        <v>776</v>
      </c>
    </row>
    <row r="385" s="2" customFormat="1">
      <c r="A385" s="38"/>
      <c r="B385" s="39"/>
      <c r="C385" s="40"/>
      <c r="D385" s="213" t="s">
        <v>141</v>
      </c>
      <c r="E385" s="40"/>
      <c r="F385" s="214" t="s">
        <v>777</v>
      </c>
      <c r="G385" s="40"/>
      <c r="H385" s="40"/>
      <c r="I385" s="215"/>
      <c r="J385" s="40"/>
      <c r="K385" s="40"/>
      <c r="L385" s="44"/>
      <c r="M385" s="216"/>
      <c r="N385" s="217"/>
      <c r="O385" s="85"/>
      <c r="P385" s="85"/>
      <c r="Q385" s="85"/>
      <c r="R385" s="85"/>
      <c r="S385" s="85"/>
      <c r="T385" s="86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T385" s="17" t="s">
        <v>141</v>
      </c>
      <c r="AU385" s="17" t="s">
        <v>138</v>
      </c>
    </row>
    <row r="386" s="2" customFormat="1" ht="16.5" customHeight="1">
      <c r="A386" s="38"/>
      <c r="B386" s="39"/>
      <c r="C386" s="199" t="s">
        <v>778</v>
      </c>
      <c r="D386" s="199" t="s">
        <v>133</v>
      </c>
      <c r="E386" s="200" t="s">
        <v>779</v>
      </c>
      <c r="F386" s="201" t="s">
        <v>780</v>
      </c>
      <c r="G386" s="202" t="s">
        <v>148</v>
      </c>
      <c r="H386" s="203">
        <v>30</v>
      </c>
      <c r="I386" s="204"/>
      <c r="J386" s="205">
        <f>ROUND(I386*H386,2)</f>
        <v>0</v>
      </c>
      <c r="K386" s="206"/>
      <c r="L386" s="44"/>
      <c r="M386" s="207" t="s">
        <v>19</v>
      </c>
      <c r="N386" s="208" t="s">
        <v>49</v>
      </c>
      <c r="O386" s="85"/>
      <c r="P386" s="209">
        <f>O386*H386</f>
        <v>0</v>
      </c>
      <c r="Q386" s="209">
        <v>0</v>
      </c>
      <c r="R386" s="209">
        <f>Q386*H386</f>
        <v>0</v>
      </c>
      <c r="S386" s="209">
        <v>0</v>
      </c>
      <c r="T386" s="210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11" t="s">
        <v>213</v>
      </c>
      <c r="AT386" s="211" t="s">
        <v>133</v>
      </c>
      <c r="AU386" s="211" t="s">
        <v>138</v>
      </c>
      <c r="AY386" s="17" t="s">
        <v>129</v>
      </c>
      <c r="BE386" s="212">
        <f>IF(N386="základní",J386,0)</f>
        <v>0</v>
      </c>
      <c r="BF386" s="212">
        <f>IF(N386="snížená",J386,0)</f>
        <v>0</v>
      </c>
      <c r="BG386" s="212">
        <f>IF(N386="zákl. přenesená",J386,0)</f>
        <v>0</v>
      </c>
      <c r="BH386" s="212">
        <f>IF(N386="sníž. přenesená",J386,0)</f>
        <v>0</v>
      </c>
      <c r="BI386" s="212">
        <f>IF(N386="nulová",J386,0)</f>
        <v>0</v>
      </c>
      <c r="BJ386" s="17" t="s">
        <v>139</v>
      </c>
      <c r="BK386" s="212">
        <f>ROUND(I386*H386,2)</f>
        <v>0</v>
      </c>
      <c r="BL386" s="17" t="s">
        <v>213</v>
      </c>
      <c r="BM386" s="211" t="s">
        <v>781</v>
      </c>
    </row>
    <row r="387" s="2" customFormat="1">
      <c r="A387" s="38"/>
      <c r="B387" s="39"/>
      <c r="C387" s="40"/>
      <c r="D387" s="213" t="s">
        <v>141</v>
      </c>
      <c r="E387" s="40"/>
      <c r="F387" s="214" t="s">
        <v>782</v>
      </c>
      <c r="G387" s="40"/>
      <c r="H387" s="40"/>
      <c r="I387" s="215"/>
      <c r="J387" s="40"/>
      <c r="K387" s="40"/>
      <c r="L387" s="44"/>
      <c r="M387" s="216"/>
      <c r="N387" s="217"/>
      <c r="O387" s="85"/>
      <c r="P387" s="85"/>
      <c r="Q387" s="85"/>
      <c r="R387" s="85"/>
      <c r="S387" s="85"/>
      <c r="T387" s="86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T387" s="17" t="s">
        <v>141</v>
      </c>
      <c r="AU387" s="17" t="s">
        <v>138</v>
      </c>
    </row>
    <row r="388" s="2" customFormat="1" ht="16.5" customHeight="1">
      <c r="A388" s="38"/>
      <c r="B388" s="39"/>
      <c r="C388" s="199" t="s">
        <v>783</v>
      </c>
      <c r="D388" s="199" t="s">
        <v>133</v>
      </c>
      <c r="E388" s="200" t="s">
        <v>784</v>
      </c>
      <c r="F388" s="201" t="s">
        <v>785</v>
      </c>
      <c r="G388" s="202" t="s">
        <v>136</v>
      </c>
      <c r="H388" s="203">
        <v>1</v>
      </c>
      <c r="I388" s="204"/>
      <c r="J388" s="205">
        <f>ROUND(I388*H388,2)</f>
        <v>0</v>
      </c>
      <c r="K388" s="206"/>
      <c r="L388" s="44"/>
      <c r="M388" s="207" t="s">
        <v>19</v>
      </c>
      <c r="N388" s="208" t="s">
        <v>49</v>
      </c>
      <c r="O388" s="85"/>
      <c r="P388" s="209">
        <f>O388*H388</f>
        <v>0</v>
      </c>
      <c r="Q388" s="209">
        <v>0.00020000000000000001</v>
      </c>
      <c r="R388" s="209">
        <f>Q388*H388</f>
        <v>0.00020000000000000001</v>
      </c>
      <c r="S388" s="209">
        <v>0</v>
      </c>
      <c r="T388" s="210">
        <f>S388*H388</f>
        <v>0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211" t="s">
        <v>213</v>
      </c>
      <c r="AT388" s="211" t="s">
        <v>133</v>
      </c>
      <c r="AU388" s="211" t="s">
        <v>138</v>
      </c>
      <c r="AY388" s="17" t="s">
        <v>129</v>
      </c>
      <c r="BE388" s="212">
        <f>IF(N388="základní",J388,0)</f>
        <v>0</v>
      </c>
      <c r="BF388" s="212">
        <f>IF(N388="snížená",J388,0)</f>
        <v>0</v>
      </c>
      <c r="BG388" s="212">
        <f>IF(N388="zákl. přenesená",J388,0)</f>
        <v>0</v>
      </c>
      <c r="BH388" s="212">
        <f>IF(N388="sníž. přenesená",J388,0)</f>
        <v>0</v>
      </c>
      <c r="BI388" s="212">
        <f>IF(N388="nulová",J388,0)</f>
        <v>0</v>
      </c>
      <c r="BJ388" s="17" t="s">
        <v>139</v>
      </c>
      <c r="BK388" s="212">
        <f>ROUND(I388*H388,2)</f>
        <v>0</v>
      </c>
      <c r="BL388" s="17" t="s">
        <v>213</v>
      </c>
      <c r="BM388" s="211" t="s">
        <v>786</v>
      </c>
    </row>
    <row r="389" s="2" customFormat="1">
      <c r="A389" s="38"/>
      <c r="B389" s="39"/>
      <c r="C389" s="40"/>
      <c r="D389" s="213" t="s">
        <v>141</v>
      </c>
      <c r="E389" s="40"/>
      <c r="F389" s="214" t="s">
        <v>787</v>
      </c>
      <c r="G389" s="40"/>
      <c r="H389" s="40"/>
      <c r="I389" s="215"/>
      <c r="J389" s="40"/>
      <c r="K389" s="40"/>
      <c r="L389" s="44"/>
      <c r="M389" s="216"/>
      <c r="N389" s="217"/>
      <c r="O389" s="85"/>
      <c r="P389" s="85"/>
      <c r="Q389" s="85"/>
      <c r="R389" s="85"/>
      <c r="S389" s="85"/>
      <c r="T389" s="86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T389" s="17" t="s">
        <v>141</v>
      </c>
      <c r="AU389" s="17" t="s">
        <v>138</v>
      </c>
    </row>
    <row r="390" s="2" customFormat="1" ht="16.5" customHeight="1">
      <c r="A390" s="38"/>
      <c r="B390" s="39"/>
      <c r="C390" s="199" t="s">
        <v>788</v>
      </c>
      <c r="D390" s="199" t="s">
        <v>133</v>
      </c>
      <c r="E390" s="200" t="s">
        <v>789</v>
      </c>
      <c r="F390" s="201" t="s">
        <v>790</v>
      </c>
      <c r="G390" s="202" t="s">
        <v>136</v>
      </c>
      <c r="H390" s="203">
        <v>1</v>
      </c>
      <c r="I390" s="204"/>
      <c r="J390" s="205">
        <f>ROUND(I390*H390,2)</f>
        <v>0</v>
      </c>
      <c r="K390" s="206"/>
      <c r="L390" s="44"/>
      <c r="M390" s="207" t="s">
        <v>19</v>
      </c>
      <c r="N390" s="208" t="s">
        <v>49</v>
      </c>
      <c r="O390" s="85"/>
      <c r="P390" s="209">
        <f>O390*H390</f>
        <v>0</v>
      </c>
      <c r="Q390" s="209">
        <v>1.0000000000000001E-05</v>
      </c>
      <c r="R390" s="209">
        <f>Q390*H390</f>
        <v>1.0000000000000001E-05</v>
      </c>
      <c r="S390" s="209">
        <v>0</v>
      </c>
      <c r="T390" s="210">
        <f>S390*H390</f>
        <v>0</v>
      </c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R390" s="211" t="s">
        <v>213</v>
      </c>
      <c r="AT390" s="211" t="s">
        <v>133</v>
      </c>
      <c r="AU390" s="211" t="s">
        <v>138</v>
      </c>
      <c r="AY390" s="17" t="s">
        <v>129</v>
      </c>
      <c r="BE390" s="212">
        <f>IF(N390="základní",J390,0)</f>
        <v>0</v>
      </c>
      <c r="BF390" s="212">
        <f>IF(N390="snížená",J390,0)</f>
        <v>0</v>
      </c>
      <c r="BG390" s="212">
        <f>IF(N390="zákl. přenesená",J390,0)</f>
        <v>0</v>
      </c>
      <c r="BH390" s="212">
        <f>IF(N390="sníž. přenesená",J390,0)</f>
        <v>0</v>
      </c>
      <c r="BI390" s="212">
        <f>IF(N390="nulová",J390,0)</f>
        <v>0</v>
      </c>
      <c r="BJ390" s="17" t="s">
        <v>139</v>
      </c>
      <c r="BK390" s="212">
        <f>ROUND(I390*H390,2)</f>
        <v>0</v>
      </c>
      <c r="BL390" s="17" t="s">
        <v>213</v>
      </c>
      <c r="BM390" s="211" t="s">
        <v>791</v>
      </c>
    </row>
    <row r="391" s="2" customFormat="1">
      <c r="A391" s="38"/>
      <c r="B391" s="39"/>
      <c r="C391" s="40"/>
      <c r="D391" s="213" t="s">
        <v>141</v>
      </c>
      <c r="E391" s="40"/>
      <c r="F391" s="214" t="s">
        <v>792</v>
      </c>
      <c r="G391" s="40"/>
      <c r="H391" s="40"/>
      <c r="I391" s="215"/>
      <c r="J391" s="40"/>
      <c r="K391" s="40"/>
      <c r="L391" s="44"/>
      <c r="M391" s="216"/>
      <c r="N391" s="217"/>
      <c r="O391" s="85"/>
      <c r="P391" s="85"/>
      <c r="Q391" s="85"/>
      <c r="R391" s="85"/>
      <c r="S391" s="85"/>
      <c r="T391" s="86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T391" s="17" t="s">
        <v>141</v>
      </c>
      <c r="AU391" s="17" t="s">
        <v>138</v>
      </c>
    </row>
    <row r="392" s="2" customFormat="1" ht="16.5" customHeight="1">
      <c r="A392" s="38"/>
      <c r="B392" s="39"/>
      <c r="C392" s="199" t="s">
        <v>793</v>
      </c>
      <c r="D392" s="199" t="s">
        <v>133</v>
      </c>
      <c r="E392" s="200" t="s">
        <v>794</v>
      </c>
      <c r="F392" s="201" t="s">
        <v>795</v>
      </c>
      <c r="G392" s="202" t="s">
        <v>136</v>
      </c>
      <c r="H392" s="203">
        <v>1</v>
      </c>
      <c r="I392" s="204"/>
      <c r="J392" s="205">
        <f>ROUND(I392*H392,2)</f>
        <v>0</v>
      </c>
      <c r="K392" s="206"/>
      <c r="L392" s="44"/>
      <c r="M392" s="207" t="s">
        <v>19</v>
      </c>
      <c r="N392" s="208" t="s">
        <v>49</v>
      </c>
      <c r="O392" s="85"/>
      <c r="P392" s="209">
        <f>O392*H392</f>
        <v>0</v>
      </c>
      <c r="Q392" s="209">
        <v>1.0000000000000001E-05</v>
      </c>
      <c r="R392" s="209">
        <f>Q392*H392</f>
        <v>1.0000000000000001E-05</v>
      </c>
      <c r="S392" s="209">
        <v>0</v>
      </c>
      <c r="T392" s="210">
        <f>S392*H392</f>
        <v>0</v>
      </c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R392" s="211" t="s">
        <v>213</v>
      </c>
      <c r="AT392" s="211" t="s">
        <v>133</v>
      </c>
      <c r="AU392" s="211" t="s">
        <v>138</v>
      </c>
      <c r="AY392" s="17" t="s">
        <v>129</v>
      </c>
      <c r="BE392" s="212">
        <f>IF(N392="základní",J392,0)</f>
        <v>0</v>
      </c>
      <c r="BF392" s="212">
        <f>IF(N392="snížená",J392,0)</f>
        <v>0</v>
      </c>
      <c r="BG392" s="212">
        <f>IF(N392="zákl. přenesená",J392,0)</f>
        <v>0</v>
      </c>
      <c r="BH392" s="212">
        <f>IF(N392="sníž. přenesená",J392,0)</f>
        <v>0</v>
      </c>
      <c r="BI392" s="212">
        <f>IF(N392="nulová",J392,0)</f>
        <v>0</v>
      </c>
      <c r="BJ392" s="17" t="s">
        <v>139</v>
      </c>
      <c r="BK392" s="212">
        <f>ROUND(I392*H392,2)</f>
        <v>0</v>
      </c>
      <c r="BL392" s="17" t="s">
        <v>213</v>
      </c>
      <c r="BM392" s="211" t="s">
        <v>796</v>
      </c>
    </row>
    <row r="393" s="2" customFormat="1">
      <c r="A393" s="38"/>
      <c r="B393" s="39"/>
      <c r="C393" s="40"/>
      <c r="D393" s="213" t="s">
        <v>141</v>
      </c>
      <c r="E393" s="40"/>
      <c r="F393" s="214" t="s">
        <v>797</v>
      </c>
      <c r="G393" s="40"/>
      <c r="H393" s="40"/>
      <c r="I393" s="215"/>
      <c r="J393" s="40"/>
      <c r="K393" s="40"/>
      <c r="L393" s="44"/>
      <c r="M393" s="216"/>
      <c r="N393" s="217"/>
      <c r="O393" s="85"/>
      <c r="P393" s="85"/>
      <c r="Q393" s="85"/>
      <c r="R393" s="85"/>
      <c r="S393" s="85"/>
      <c r="T393" s="86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T393" s="17" t="s">
        <v>141</v>
      </c>
      <c r="AU393" s="17" t="s">
        <v>138</v>
      </c>
    </row>
    <row r="394" s="2" customFormat="1" ht="16.5" customHeight="1">
      <c r="A394" s="38"/>
      <c r="B394" s="39"/>
      <c r="C394" s="199" t="s">
        <v>798</v>
      </c>
      <c r="D394" s="199" t="s">
        <v>133</v>
      </c>
      <c r="E394" s="200" t="s">
        <v>799</v>
      </c>
      <c r="F394" s="201" t="s">
        <v>800</v>
      </c>
      <c r="G394" s="202" t="s">
        <v>136</v>
      </c>
      <c r="H394" s="203">
        <v>1</v>
      </c>
      <c r="I394" s="204"/>
      <c r="J394" s="205">
        <f>ROUND(I394*H394,2)</f>
        <v>0</v>
      </c>
      <c r="K394" s="206"/>
      <c r="L394" s="44"/>
      <c r="M394" s="207" t="s">
        <v>19</v>
      </c>
      <c r="N394" s="208" t="s">
        <v>49</v>
      </c>
      <c r="O394" s="85"/>
      <c r="P394" s="209">
        <f>O394*H394</f>
        <v>0</v>
      </c>
      <c r="Q394" s="209">
        <v>0.00029</v>
      </c>
      <c r="R394" s="209">
        <f>Q394*H394</f>
        <v>0.00029</v>
      </c>
      <c r="S394" s="209">
        <v>0</v>
      </c>
      <c r="T394" s="210">
        <f>S394*H394</f>
        <v>0</v>
      </c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R394" s="211" t="s">
        <v>213</v>
      </c>
      <c r="AT394" s="211" t="s">
        <v>133</v>
      </c>
      <c r="AU394" s="211" t="s">
        <v>138</v>
      </c>
      <c r="AY394" s="17" t="s">
        <v>129</v>
      </c>
      <c r="BE394" s="212">
        <f>IF(N394="základní",J394,0)</f>
        <v>0</v>
      </c>
      <c r="BF394" s="212">
        <f>IF(N394="snížená",J394,0)</f>
        <v>0</v>
      </c>
      <c r="BG394" s="212">
        <f>IF(N394="zákl. přenesená",J394,0)</f>
        <v>0</v>
      </c>
      <c r="BH394" s="212">
        <f>IF(N394="sníž. přenesená",J394,0)</f>
        <v>0</v>
      </c>
      <c r="BI394" s="212">
        <f>IF(N394="nulová",J394,0)</f>
        <v>0</v>
      </c>
      <c r="BJ394" s="17" t="s">
        <v>139</v>
      </c>
      <c r="BK394" s="212">
        <f>ROUND(I394*H394,2)</f>
        <v>0</v>
      </c>
      <c r="BL394" s="17" t="s">
        <v>213</v>
      </c>
      <c r="BM394" s="211" t="s">
        <v>801</v>
      </c>
    </row>
    <row r="395" s="2" customFormat="1">
      <c r="A395" s="38"/>
      <c r="B395" s="39"/>
      <c r="C395" s="40"/>
      <c r="D395" s="213" t="s">
        <v>141</v>
      </c>
      <c r="E395" s="40"/>
      <c r="F395" s="214" t="s">
        <v>802</v>
      </c>
      <c r="G395" s="40"/>
      <c r="H395" s="40"/>
      <c r="I395" s="215"/>
      <c r="J395" s="40"/>
      <c r="K395" s="40"/>
      <c r="L395" s="44"/>
      <c r="M395" s="216"/>
      <c r="N395" s="217"/>
      <c r="O395" s="85"/>
      <c r="P395" s="85"/>
      <c r="Q395" s="85"/>
      <c r="R395" s="85"/>
      <c r="S395" s="85"/>
      <c r="T395" s="86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T395" s="17" t="s">
        <v>141</v>
      </c>
      <c r="AU395" s="17" t="s">
        <v>138</v>
      </c>
    </row>
    <row r="396" s="12" customFormat="1" ht="25.92" customHeight="1">
      <c r="A396" s="12"/>
      <c r="B396" s="183"/>
      <c r="C396" s="184"/>
      <c r="D396" s="185" t="s">
        <v>74</v>
      </c>
      <c r="E396" s="186" t="s">
        <v>223</v>
      </c>
      <c r="F396" s="186" t="s">
        <v>803</v>
      </c>
      <c r="G396" s="184"/>
      <c r="H396" s="184"/>
      <c r="I396" s="187"/>
      <c r="J396" s="188">
        <f>BK396</f>
        <v>0</v>
      </c>
      <c r="K396" s="184"/>
      <c r="L396" s="189"/>
      <c r="M396" s="190"/>
      <c r="N396" s="191"/>
      <c r="O396" s="191"/>
      <c r="P396" s="192">
        <f>P397+P420</f>
        <v>0</v>
      </c>
      <c r="Q396" s="191"/>
      <c r="R396" s="192">
        <f>R397+R420</f>
        <v>36.022170000000003</v>
      </c>
      <c r="S396" s="191"/>
      <c r="T396" s="193">
        <f>T397+T420</f>
        <v>0</v>
      </c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R396" s="194" t="s">
        <v>130</v>
      </c>
      <c r="AT396" s="195" t="s">
        <v>74</v>
      </c>
      <c r="AU396" s="195" t="s">
        <v>75</v>
      </c>
      <c r="AY396" s="194" t="s">
        <v>129</v>
      </c>
      <c r="BK396" s="196">
        <f>BK397+BK420</f>
        <v>0</v>
      </c>
    </row>
    <row r="397" s="12" customFormat="1" ht="22.8" customHeight="1">
      <c r="A397" s="12"/>
      <c r="B397" s="183"/>
      <c r="C397" s="184"/>
      <c r="D397" s="185" t="s">
        <v>74</v>
      </c>
      <c r="E397" s="197" t="s">
        <v>804</v>
      </c>
      <c r="F397" s="197" t="s">
        <v>805</v>
      </c>
      <c r="G397" s="184"/>
      <c r="H397" s="184"/>
      <c r="I397" s="187"/>
      <c r="J397" s="198">
        <f>BK397</f>
        <v>0</v>
      </c>
      <c r="K397" s="184"/>
      <c r="L397" s="189"/>
      <c r="M397" s="190"/>
      <c r="N397" s="191"/>
      <c r="O397" s="191"/>
      <c r="P397" s="192">
        <f>SUM(P398:P419)</f>
        <v>0</v>
      </c>
      <c r="Q397" s="191"/>
      <c r="R397" s="192">
        <f>SUM(R398:R419)</f>
        <v>36.022170000000003</v>
      </c>
      <c r="S397" s="191"/>
      <c r="T397" s="193">
        <f>SUM(T398:T419)</f>
        <v>0</v>
      </c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R397" s="194" t="s">
        <v>130</v>
      </c>
      <c r="AT397" s="195" t="s">
        <v>74</v>
      </c>
      <c r="AU397" s="195" t="s">
        <v>80</v>
      </c>
      <c r="AY397" s="194" t="s">
        <v>129</v>
      </c>
      <c r="BK397" s="196">
        <f>SUM(BK398:BK419)</f>
        <v>0</v>
      </c>
    </row>
    <row r="398" s="2" customFormat="1" ht="16.5" customHeight="1">
      <c r="A398" s="38"/>
      <c r="B398" s="39"/>
      <c r="C398" s="240" t="s">
        <v>806</v>
      </c>
      <c r="D398" s="240" t="s">
        <v>223</v>
      </c>
      <c r="E398" s="241" t="s">
        <v>807</v>
      </c>
      <c r="F398" s="242" t="s">
        <v>808</v>
      </c>
      <c r="G398" s="243" t="s">
        <v>226</v>
      </c>
      <c r="H398" s="244">
        <v>8</v>
      </c>
      <c r="I398" s="245"/>
      <c r="J398" s="246">
        <f>ROUND(I398*H398,2)</f>
        <v>0</v>
      </c>
      <c r="K398" s="247"/>
      <c r="L398" s="248"/>
      <c r="M398" s="249" t="s">
        <v>19</v>
      </c>
      <c r="N398" s="250" t="s">
        <v>49</v>
      </c>
      <c r="O398" s="85"/>
      <c r="P398" s="209">
        <f>O398*H398</f>
        <v>0</v>
      </c>
      <c r="Q398" s="209">
        <v>0.00010000000000000001</v>
      </c>
      <c r="R398" s="209">
        <f>Q398*H398</f>
        <v>0.00080000000000000004</v>
      </c>
      <c r="S398" s="209">
        <v>0</v>
      </c>
      <c r="T398" s="210">
        <f>S398*H398</f>
        <v>0</v>
      </c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R398" s="211" t="s">
        <v>227</v>
      </c>
      <c r="AT398" s="211" t="s">
        <v>223</v>
      </c>
      <c r="AU398" s="211" t="s">
        <v>138</v>
      </c>
      <c r="AY398" s="17" t="s">
        <v>129</v>
      </c>
      <c r="BE398" s="212">
        <f>IF(N398="základní",J398,0)</f>
        <v>0</v>
      </c>
      <c r="BF398" s="212">
        <f>IF(N398="snížená",J398,0)</f>
        <v>0</v>
      </c>
      <c r="BG398" s="212">
        <f>IF(N398="zákl. přenesená",J398,0)</f>
        <v>0</v>
      </c>
      <c r="BH398" s="212">
        <f>IF(N398="sníž. přenesená",J398,0)</f>
        <v>0</v>
      </c>
      <c r="BI398" s="212">
        <f>IF(N398="nulová",J398,0)</f>
        <v>0</v>
      </c>
      <c r="BJ398" s="17" t="s">
        <v>139</v>
      </c>
      <c r="BK398" s="212">
        <f>ROUND(I398*H398,2)</f>
        <v>0</v>
      </c>
      <c r="BL398" s="17" t="s">
        <v>213</v>
      </c>
      <c r="BM398" s="211" t="s">
        <v>809</v>
      </c>
    </row>
    <row r="399" s="2" customFormat="1">
      <c r="A399" s="38"/>
      <c r="B399" s="39"/>
      <c r="C399" s="40"/>
      <c r="D399" s="213" t="s">
        <v>141</v>
      </c>
      <c r="E399" s="40"/>
      <c r="F399" s="214" t="s">
        <v>810</v>
      </c>
      <c r="G399" s="40"/>
      <c r="H399" s="40"/>
      <c r="I399" s="215"/>
      <c r="J399" s="40"/>
      <c r="K399" s="40"/>
      <c r="L399" s="44"/>
      <c r="M399" s="216"/>
      <c r="N399" s="217"/>
      <c r="O399" s="85"/>
      <c r="P399" s="85"/>
      <c r="Q399" s="85"/>
      <c r="R399" s="85"/>
      <c r="S399" s="85"/>
      <c r="T399" s="86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T399" s="17" t="s">
        <v>141</v>
      </c>
      <c r="AU399" s="17" t="s">
        <v>138</v>
      </c>
    </row>
    <row r="400" s="2" customFormat="1" ht="16.5" customHeight="1">
      <c r="A400" s="38"/>
      <c r="B400" s="39"/>
      <c r="C400" s="240" t="s">
        <v>811</v>
      </c>
      <c r="D400" s="240" t="s">
        <v>223</v>
      </c>
      <c r="E400" s="241" t="s">
        <v>812</v>
      </c>
      <c r="F400" s="242" t="s">
        <v>813</v>
      </c>
      <c r="G400" s="243" t="s">
        <v>226</v>
      </c>
      <c r="H400" s="244">
        <v>10</v>
      </c>
      <c r="I400" s="245"/>
      <c r="J400" s="246">
        <f>ROUND(I400*H400,2)</f>
        <v>0</v>
      </c>
      <c r="K400" s="247"/>
      <c r="L400" s="248"/>
      <c r="M400" s="249" t="s">
        <v>19</v>
      </c>
      <c r="N400" s="250" t="s">
        <v>49</v>
      </c>
      <c r="O400" s="85"/>
      <c r="P400" s="209">
        <f>O400*H400</f>
        <v>0</v>
      </c>
      <c r="Q400" s="209">
        <v>4.0000000000000003E-05</v>
      </c>
      <c r="R400" s="209">
        <f>Q400*H400</f>
        <v>0.00040000000000000002</v>
      </c>
      <c r="S400" s="209">
        <v>0</v>
      </c>
      <c r="T400" s="210">
        <f>S400*H400</f>
        <v>0</v>
      </c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R400" s="211" t="s">
        <v>290</v>
      </c>
      <c r="AT400" s="211" t="s">
        <v>223</v>
      </c>
      <c r="AU400" s="211" t="s">
        <v>138</v>
      </c>
      <c r="AY400" s="17" t="s">
        <v>129</v>
      </c>
      <c r="BE400" s="212">
        <f>IF(N400="základní",J400,0)</f>
        <v>0</v>
      </c>
      <c r="BF400" s="212">
        <f>IF(N400="snížená",J400,0)</f>
        <v>0</v>
      </c>
      <c r="BG400" s="212">
        <f>IF(N400="zákl. přenesená",J400,0)</f>
        <v>0</v>
      </c>
      <c r="BH400" s="212">
        <f>IF(N400="sníž. přenesená",J400,0)</f>
        <v>0</v>
      </c>
      <c r="BI400" s="212">
        <f>IF(N400="nulová",J400,0)</f>
        <v>0</v>
      </c>
      <c r="BJ400" s="17" t="s">
        <v>139</v>
      </c>
      <c r="BK400" s="212">
        <f>ROUND(I400*H400,2)</f>
        <v>0</v>
      </c>
      <c r="BL400" s="17" t="s">
        <v>137</v>
      </c>
      <c r="BM400" s="211" t="s">
        <v>814</v>
      </c>
    </row>
    <row r="401" s="2" customFormat="1">
      <c r="A401" s="38"/>
      <c r="B401" s="39"/>
      <c r="C401" s="40"/>
      <c r="D401" s="213" t="s">
        <v>141</v>
      </c>
      <c r="E401" s="40"/>
      <c r="F401" s="214" t="s">
        <v>813</v>
      </c>
      <c r="G401" s="40"/>
      <c r="H401" s="40"/>
      <c r="I401" s="215"/>
      <c r="J401" s="40"/>
      <c r="K401" s="40"/>
      <c r="L401" s="44"/>
      <c r="M401" s="216"/>
      <c r="N401" s="217"/>
      <c r="O401" s="85"/>
      <c r="P401" s="85"/>
      <c r="Q401" s="85"/>
      <c r="R401" s="85"/>
      <c r="S401" s="85"/>
      <c r="T401" s="86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T401" s="17" t="s">
        <v>141</v>
      </c>
      <c r="AU401" s="17" t="s">
        <v>138</v>
      </c>
    </row>
    <row r="402" s="2" customFormat="1" ht="16.5" customHeight="1">
      <c r="A402" s="38"/>
      <c r="B402" s="39"/>
      <c r="C402" s="240" t="s">
        <v>815</v>
      </c>
      <c r="D402" s="240" t="s">
        <v>223</v>
      </c>
      <c r="E402" s="241" t="s">
        <v>816</v>
      </c>
      <c r="F402" s="242" t="s">
        <v>817</v>
      </c>
      <c r="G402" s="243" t="s">
        <v>226</v>
      </c>
      <c r="H402" s="244">
        <v>1</v>
      </c>
      <c r="I402" s="245"/>
      <c r="J402" s="246">
        <f>ROUND(I402*H402,2)</f>
        <v>0</v>
      </c>
      <c r="K402" s="247"/>
      <c r="L402" s="248"/>
      <c r="M402" s="249" t="s">
        <v>19</v>
      </c>
      <c r="N402" s="250" t="s">
        <v>49</v>
      </c>
      <c r="O402" s="85"/>
      <c r="P402" s="209">
        <f>O402*H402</f>
        <v>0</v>
      </c>
      <c r="Q402" s="209">
        <v>0.0178</v>
      </c>
      <c r="R402" s="209">
        <f>Q402*H402</f>
        <v>0.0178</v>
      </c>
      <c r="S402" s="209">
        <v>0</v>
      </c>
      <c r="T402" s="210">
        <f>S402*H402</f>
        <v>0</v>
      </c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R402" s="211" t="s">
        <v>290</v>
      </c>
      <c r="AT402" s="211" t="s">
        <v>223</v>
      </c>
      <c r="AU402" s="211" t="s">
        <v>138</v>
      </c>
      <c r="AY402" s="17" t="s">
        <v>129</v>
      </c>
      <c r="BE402" s="212">
        <f>IF(N402="základní",J402,0)</f>
        <v>0</v>
      </c>
      <c r="BF402" s="212">
        <f>IF(N402="snížená",J402,0)</f>
        <v>0</v>
      </c>
      <c r="BG402" s="212">
        <f>IF(N402="zákl. přenesená",J402,0)</f>
        <v>0</v>
      </c>
      <c r="BH402" s="212">
        <f>IF(N402="sníž. přenesená",J402,0)</f>
        <v>0</v>
      </c>
      <c r="BI402" s="212">
        <f>IF(N402="nulová",J402,0)</f>
        <v>0</v>
      </c>
      <c r="BJ402" s="17" t="s">
        <v>139</v>
      </c>
      <c r="BK402" s="212">
        <f>ROUND(I402*H402,2)</f>
        <v>0</v>
      </c>
      <c r="BL402" s="17" t="s">
        <v>137</v>
      </c>
      <c r="BM402" s="211" t="s">
        <v>818</v>
      </c>
    </row>
    <row r="403" s="2" customFormat="1">
      <c r="A403" s="38"/>
      <c r="B403" s="39"/>
      <c r="C403" s="40"/>
      <c r="D403" s="213" t="s">
        <v>141</v>
      </c>
      <c r="E403" s="40"/>
      <c r="F403" s="214" t="s">
        <v>817</v>
      </c>
      <c r="G403" s="40"/>
      <c r="H403" s="40"/>
      <c r="I403" s="215"/>
      <c r="J403" s="40"/>
      <c r="K403" s="40"/>
      <c r="L403" s="44"/>
      <c r="M403" s="216"/>
      <c r="N403" s="217"/>
      <c r="O403" s="85"/>
      <c r="P403" s="85"/>
      <c r="Q403" s="85"/>
      <c r="R403" s="85"/>
      <c r="S403" s="85"/>
      <c r="T403" s="86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T403" s="17" t="s">
        <v>141</v>
      </c>
      <c r="AU403" s="17" t="s">
        <v>138</v>
      </c>
    </row>
    <row r="404" s="2" customFormat="1" ht="16.5" customHeight="1">
      <c r="A404" s="38"/>
      <c r="B404" s="39"/>
      <c r="C404" s="240" t="s">
        <v>819</v>
      </c>
      <c r="D404" s="240" t="s">
        <v>223</v>
      </c>
      <c r="E404" s="241" t="s">
        <v>820</v>
      </c>
      <c r="F404" s="242" t="s">
        <v>821</v>
      </c>
      <c r="G404" s="243" t="s">
        <v>226</v>
      </c>
      <c r="H404" s="244">
        <v>1</v>
      </c>
      <c r="I404" s="245"/>
      <c r="J404" s="246">
        <f>ROUND(I404*H404,2)</f>
        <v>0</v>
      </c>
      <c r="K404" s="247"/>
      <c r="L404" s="248"/>
      <c r="M404" s="249" t="s">
        <v>19</v>
      </c>
      <c r="N404" s="250" t="s">
        <v>49</v>
      </c>
      <c r="O404" s="85"/>
      <c r="P404" s="209">
        <f>O404*H404</f>
        <v>0</v>
      </c>
      <c r="Q404" s="209">
        <v>8.0000000000000007E-05</v>
      </c>
      <c r="R404" s="209">
        <f>Q404*H404</f>
        <v>8.0000000000000007E-05</v>
      </c>
      <c r="S404" s="209">
        <v>0</v>
      </c>
      <c r="T404" s="210">
        <f>S404*H404</f>
        <v>0</v>
      </c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R404" s="211" t="s">
        <v>290</v>
      </c>
      <c r="AT404" s="211" t="s">
        <v>223</v>
      </c>
      <c r="AU404" s="211" t="s">
        <v>138</v>
      </c>
      <c r="AY404" s="17" t="s">
        <v>129</v>
      </c>
      <c r="BE404" s="212">
        <f>IF(N404="základní",J404,0)</f>
        <v>0</v>
      </c>
      <c r="BF404" s="212">
        <f>IF(N404="snížená",J404,0)</f>
        <v>0</v>
      </c>
      <c r="BG404" s="212">
        <f>IF(N404="zákl. přenesená",J404,0)</f>
        <v>0</v>
      </c>
      <c r="BH404" s="212">
        <f>IF(N404="sníž. přenesená",J404,0)</f>
        <v>0</v>
      </c>
      <c r="BI404" s="212">
        <f>IF(N404="nulová",J404,0)</f>
        <v>0</v>
      </c>
      <c r="BJ404" s="17" t="s">
        <v>139</v>
      </c>
      <c r="BK404" s="212">
        <f>ROUND(I404*H404,2)</f>
        <v>0</v>
      </c>
      <c r="BL404" s="17" t="s">
        <v>137</v>
      </c>
      <c r="BM404" s="211" t="s">
        <v>822</v>
      </c>
    </row>
    <row r="405" s="2" customFormat="1">
      <c r="A405" s="38"/>
      <c r="B405" s="39"/>
      <c r="C405" s="40"/>
      <c r="D405" s="213" t="s">
        <v>141</v>
      </c>
      <c r="E405" s="40"/>
      <c r="F405" s="214" t="s">
        <v>821</v>
      </c>
      <c r="G405" s="40"/>
      <c r="H405" s="40"/>
      <c r="I405" s="215"/>
      <c r="J405" s="40"/>
      <c r="K405" s="40"/>
      <c r="L405" s="44"/>
      <c r="M405" s="216"/>
      <c r="N405" s="217"/>
      <c r="O405" s="85"/>
      <c r="P405" s="85"/>
      <c r="Q405" s="85"/>
      <c r="R405" s="85"/>
      <c r="S405" s="85"/>
      <c r="T405" s="86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T405" s="17" t="s">
        <v>141</v>
      </c>
      <c r="AU405" s="17" t="s">
        <v>138</v>
      </c>
    </row>
    <row r="406" s="2" customFormat="1" ht="16.5" customHeight="1">
      <c r="A406" s="38"/>
      <c r="B406" s="39"/>
      <c r="C406" s="240" t="s">
        <v>823</v>
      </c>
      <c r="D406" s="240" t="s">
        <v>223</v>
      </c>
      <c r="E406" s="241" t="s">
        <v>824</v>
      </c>
      <c r="F406" s="242" t="s">
        <v>825</v>
      </c>
      <c r="G406" s="243" t="s">
        <v>171</v>
      </c>
      <c r="H406" s="244">
        <v>100</v>
      </c>
      <c r="I406" s="245"/>
      <c r="J406" s="246">
        <f>ROUND(I406*H406,2)</f>
        <v>0</v>
      </c>
      <c r="K406" s="247"/>
      <c r="L406" s="248"/>
      <c r="M406" s="249" t="s">
        <v>19</v>
      </c>
      <c r="N406" s="250" t="s">
        <v>49</v>
      </c>
      <c r="O406" s="85"/>
      <c r="P406" s="209">
        <f>O406*H406</f>
        <v>0</v>
      </c>
      <c r="Q406" s="209">
        <v>0.12</v>
      </c>
      <c r="R406" s="209">
        <f>Q406*H406</f>
        <v>12</v>
      </c>
      <c r="S406" s="209">
        <v>0</v>
      </c>
      <c r="T406" s="210">
        <f>S406*H406</f>
        <v>0</v>
      </c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R406" s="211" t="s">
        <v>484</v>
      </c>
      <c r="AT406" s="211" t="s">
        <v>223</v>
      </c>
      <c r="AU406" s="211" t="s">
        <v>138</v>
      </c>
      <c r="AY406" s="17" t="s">
        <v>129</v>
      </c>
      <c r="BE406" s="212">
        <f>IF(N406="základní",J406,0)</f>
        <v>0</v>
      </c>
      <c r="BF406" s="212">
        <f>IF(N406="snížená",J406,0)</f>
        <v>0</v>
      </c>
      <c r="BG406" s="212">
        <f>IF(N406="zákl. přenesená",J406,0)</f>
        <v>0</v>
      </c>
      <c r="BH406" s="212">
        <f>IF(N406="sníž. přenesená",J406,0)</f>
        <v>0</v>
      </c>
      <c r="BI406" s="212">
        <f>IF(N406="nulová",J406,0)</f>
        <v>0</v>
      </c>
      <c r="BJ406" s="17" t="s">
        <v>139</v>
      </c>
      <c r="BK406" s="212">
        <f>ROUND(I406*H406,2)</f>
        <v>0</v>
      </c>
      <c r="BL406" s="17" t="s">
        <v>484</v>
      </c>
      <c r="BM406" s="211" t="s">
        <v>826</v>
      </c>
    </row>
    <row r="407" s="2" customFormat="1">
      <c r="A407" s="38"/>
      <c r="B407" s="39"/>
      <c r="C407" s="40"/>
      <c r="D407" s="213" t="s">
        <v>141</v>
      </c>
      <c r="E407" s="40"/>
      <c r="F407" s="214" t="s">
        <v>827</v>
      </c>
      <c r="G407" s="40"/>
      <c r="H407" s="40"/>
      <c r="I407" s="215"/>
      <c r="J407" s="40"/>
      <c r="K407" s="40"/>
      <c r="L407" s="44"/>
      <c r="M407" s="216"/>
      <c r="N407" s="217"/>
      <c r="O407" s="85"/>
      <c r="P407" s="85"/>
      <c r="Q407" s="85"/>
      <c r="R407" s="85"/>
      <c r="S407" s="85"/>
      <c r="T407" s="86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T407" s="17" t="s">
        <v>141</v>
      </c>
      <c r="AU407" s="17" t="s">
        <v>138</v>
      </c>
    </row>
    <row r="408" s="2" customFormat="1" ht="16.5" customHeight="1">
      <c r="A408" s="38"/>
      <c r="B408" s="39"/>
      <c r="C408" s="240" t="s">
        <v>828</v>
      </c>
      <c r="D408" s="240" t="s">
        <v>223</v>
      </c>
      <c r="E408" s="241" t="s">
        <v>829</v>
      </c>
      <c r="F408" s="242" t="s">
        <v>830</v>
      </c>
      <c r="G408" s="243" t="s">
        <v>171</v>
      </c>
      <c r="H408" s="244">
        <v>90</v>
      </c>
      <c r="I408" s="245"/>
      <c r="J408" s="246">
        <f>ROUND(I408*H408,2)</f>
        <v>0</v>
      </c>
      <c r="K408" s="247"/>
      <c r="L408" s="248"/>
      <c r="M408" s="249" t="s">
        <v>19</v>
      </c>
      <c r="N408" s="250" t="s">
        <v>49</v>
      </c>
      <c r="O408" s="85"/>
      <c r="P408" s="209">
        <f>O408*H408</f>
        <v>0</v>
      </c>
      <c r="Q408" s="209">
        <v>0.17000000000000001</v>
      </c>
      <c r="R408" s="209">
        <f>Q408*H408</f>
        <v>15.300000000000001</v>
      </c>
      <c r="S408" s="209">
        <v>0</v>
      </c>
      <c r="T408" s="210">
        <f>S408*H408</f>
        <v>0</v>
      </c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R408" s="211" t="s">
        <v>484</v>
      </c>
      <c r="AT408" s="211" t="s">
        <v>223</v>
      </c>
      <c r="AU408" s="211" t="s">
        <v>138</v>
      </c>
      <c r="AY408" s="17" t="s">
        <v>129</v>
      </c>
      <c r="BE408" s="212">
        <f>IF(N408="základní",J408,0)</f>
        <v>0</v>
      </c>
      <c r="BF408" s="212">
        <f>IF(N408="snížená",J408,0)</f>
        <v>0</v>
      </c>
      <c r="BG408" s="212">
        <f>IF(N408="zákl. přenesená",J408,0)</f>
        <v>0</v>
      </c>
      <c r="BH408" s="212">
        <f>IF(N408="sníž. přenesená",J408,0)</f>
        <v>0</v>
      </c>
      <c r="BI408" s="212">
        <f>IF(N408="nulová",J408,0)</f>
        <v>0</v>
      </c>
      <c r="BJ408" s="17" t="s">
        <v>139</v>
      </c>
      <c r="BK408" s="212">
        <f>ROUND(I408*H408,2)</f>
        <v>0</v>
      </c>
      <c r="BL408" s="17" t="s">
        <v>484</v>
      </c>
      <c r="BM408" s="211" t="s">
        <v>831</v>
      </c>
    </row>
    <row r="409" s="2" customFormat="1">
      <c r="A409" s="38"/>
      <c r="B409" s="39"/>
      <c r="C409" s="40"/>
      <c r="D409" s="213" t="s">
        <v>141</v>
      </c>
      <c r="E409" s="40"/>
      <c r="F409" s="214" t="s">
        <v>830</v>
      </c>
      <c r="G409" s="40"/>
      <c r="H409" s="40"/>
      <c r="I409" s="215"/>
      <c r="J409" s="40"/>
      <c r="K409" s="40"/>
      <c r="L409" s="44"/>
      <c r="M409" s="216"/>
      <c r="N409" s="217"/>
      <c r="O409" s="85"/>
      <c r="P409" s="85"/>
      <c r="Q409" s="85"/>
      <c r="R409" s="85"/>
      <c r="S409" s="85"/>
      <c r="T409" s="86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T409" s="17" t="s">
        <v>141</v>
      </c>
      <c r="AU409" s="17" t="s">
        <v>138</v>
      </c>
    </row>
    <row r="410" s="2" customFormat="1" ht="16.5" customHeight="1">
      <c r="A410" s="38"/>
      <c r="B410" s="39"/>
      <c r="C410" s="240" t="s">
        <v>832</v>
      </c>
      <c r="D410" s="240" t="s">
        <v>223</v>
      </c>
      <c r="E410" s="241" t="s">
        <v>833</v>
      </c>
      <c r="F410" s="242" t="s">
        <v>834</v>
      </c>
      <c r="G410" s="243" t="s">
        <v>171</v>
      </c>
      <c r="H410" s="244">
        <v>30</v>
      </c>
      <c r="I410" s="245"/>
      <c r="J410" s="246">
        <f>ROUND(I410*H410,2)</f>
        <v>0</v>
      </c>
      <c r="K410" s="247"/>
      <c r="L410" s="248"/>
      <c r="M410" s="249" t="s">
        <v>19</v>
      </c>
      <c r="N410" s="250" t="s">
        <v>49</v>
      </c>
      <c r="O410" s="85"/>
      <c r="P410" s="209">
        <f>O410*H410</f>
        <v>0</v>
      </c>
      <c r="Q410" s="209">
        <v>0.25</v>
      </c>
      <c r="R410" s="209">
        <f>Q410*H410</f>
        <v>7.5</v>
      </c>
      <c r="S410" s="209">
        <v>0</v>
      </c>
      <c r="T410" s="210">
        <f>S410*H410</f>
        <v>0</v>
      </c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R410" s="211" t="s">
        <v>484</v>
      </c>
      <c r="AT410" s="211" t="s">
        <v>223</v>
      </c>
      <c r="AU410" s="211" t="s">
        <v>138</v>
      </c>
      <c r="AY410" s="17" t="s">
        <v>129</v>
      </c>
      <c r="BE410" s="212">
        <f>IF(N410="základní",J410,0)</f>
        <v>0</v>
      </c>
      <c r="BF410" s="212">
        <f>IF(N410="snížená",J410,0)</f>
        <v>0</v>
      </c>
      <c r="BG410" s="212">
        <f>IF(N410="zákl. přenesená",J410,0)</f>
        <v>0</v>
      </c>
      <c r="BH410" s="212">
        <f>IF(N410="sníž. přenesená",J410,0)</f>
        <v>0</v>
      </c>
      <c r="BI410" s="212">
        <f>IF(N410="nulová",J410,0)</f>
        <v>0</v>
      </c>
      <c r="BJ410" s="17" t="s">
        <v>139</v>
      </c>
      <c r="BK410" s="212">
        <f>ROUND(I410*H410,2)</f>
        <v>0</v>
      </c>
      <c r="BL410" s="17" t="s">
        <v>484</v>
      </c>
      <c r="BM410" s="211" t="s">
        <v>835</v>
      </c>
    </row>
    <row r="411" s="2" customFormat="1">
      <c r="A411" s="38"/>
      <c r="B411" s="39"/>
      <c r="C411" s="40"/>
      <c r="D411" s="213" t="s">
        <v>141</v>
      </c>
      <c r="E411" s="40"/>
      <c r="F411" s="214" t="s">
        <v>834</v>
      </c>
      <c r="G411" s="40"/>
      <c r="H411" s="40"/>
      <c r="I411" s="215"/>
      <c r="J411" s="40"/>
      <c r="K411" s="40"/>
      <c r="L411" s="44"/>
      <c r="M411" s="216"/>
      <c r="N411" s="217"/>
      <c r="O411" s="85"/>
      <c r="P411" s="85"/>
      <c r="Q411" s="85"/>
      <c r="R411" s="85"/>
      <c r="S411" s="85"/>
      <c r="T411" s="86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T411" s="17" t="s">
        <v>141</v>
      </c>
      <c r="AU411" s="17" t="s">
        <v>138</v>
      </c>
    </row>
    <row r="412" s="2" customFormat="1" ht="16.5" customHeight="1">
      <c r="A412" s="38"/>
      <c r="B412" s="39"/>
      <c r="C412" s="240" t="s">
        <v>836</v>
      </c>
      <c r="D412" s="240" t="s">
        <v>223</v>
      </c>
      <c r="E412" s="241" t="s">
        <v>837</v>
      </c>
      <c r="F412" s="242" t="s">
        <v>838</v>
      </c>
      <c r="G412" s="243" t="s">
        <v>171</v>
      </c>
      <c r="H412" s="244">
        <v>20</v>
      </c>
      <c r="I412" s="245"/>
      <c r="J412" s="246">
        <f>ROUND(I412*H412,2)</f>
        <v>0</v>
      </c>
      <c r="K412" s="247"/>
      <c r="L412" s="248"/>
      <c r="M412" s="249" t="s">
        <v>19</v>
      </c>
      <c r="N412" s="250" t="s">
        <v>49</v>
      </c>
      <c r="O412" s="85"/>
      <c r="P412" s="209">
        <f>O412*H412</f>
        <v>0</v>
      </c>
      <c r="Q412" s="209">
        <v>0.059999999999999998</v>
      </c>
      <c r="R412" s="209">
        <f>Q412*H412</f>
        <v>1.2</v>
      </c>
      <c r="S412" s="209">
        <v>0</v>
      </c>
      <c r="T412" s="210">
        <f>S412*H412</f>
        <v>0</v>
      </c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R412" s="211" t="s">
        <v>484</v>
      </c>
      <c r="AT412" s="211" t="s">
        <v>223</v>
      </c>
      <c r="AU412" s="211" t="s">
        <v>138</v>
      </c>
      <c r="AY412" s="17" t="s">
        <v>129</v>
      </c>
      <c r="BE412" s="212">
        <f>IF(N412="základní",J412,0)</f>
        <v>0</v>
      </c>
      <c r="BF412" s="212">
        <f>IF(N412="snížená",J412,0)</f>
        <v>0</v>
      </c>
      <c r="BG412" s="212">
        <f>IF(N412="zákl. přenesená",J412,0)</f>
        <v>0</v>
      </c>
      <c r="BH412" s="212">
        <f>IF(N412="sníž. přenesená",J412,0)</f>
        <v>0</v>
      </c>
      <c r="BI412" s="212">
        <f>IF(N412="nulová",J412,0)</f>
        <v>0</v>
      </c>
      <c r="BJ412" s="17" t="s">
        <v>139</v>
      </c>
      <c r="BK412" s="212">
        <f>ROUND(I412*H412,2)</f>
        <v>0</v>
      </c>
      <c r="BL412" s="17" t="s">
        <v>484</v>
      </c>
      <c r="BM412" s="211" t="s">
        <v>839</v>
      </c>
    </row>
    <row r="413" s="2" customFormat="1">
      <c r="A413" s="38"/>
      <c r="B413" s="39"/>
      <c r="C413" s="40"/>
      <c r="D413" s="213" t="s">
        <v>141</v>
      </c>
      <c r="E413" s="40"/>
      <c r="F413" s="214" t="s">
        <v>838</v>
      </c>
      <c r="G413" s="40"/>
      <c r="H413" s="40"/>
      <c r="I413" s="215"/>
      <c r="J413" s="40"/>
      <c r="K413" s="40"/>
      <c r="L413" s="44"/>
      <c r="M413" s="216"/>
      <c r="N413" s="217"/>
      <c r="O413" s="85"/>
      <c r="P413" s="85"/>
      <c r="Q413" s="85"/>
      <c r="R413" s="85"/>
      <c r="S413" s="85"/>
      <c r="T413" s="86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T413" s="17" t="s">
        <v>141</v>
      </c>
      <c r="AU413" s="17" t="s">
        <v>138</v>
      </c>
    </row>
    <row r="414" s="2" customFormat="1" ht="16.5" customHeight="1">
      <c r="A414" s="38"/>
      <c r="B414" s="39"/>
      <c r="C414" s="240" t="s">
        <v>840</v>
      </c>
      <c r="D414" s="240" t="s">
        <v>223</v>
      </c>
      <c r="E414" s="241" t="s">
        <v>841</v>
      </c>
      <c r="F414" s="242" t="s">
        <v>842</v>
      </c>
      <c r="G414" s="243" t="s">
        <v>226</v>
      </c>
      <c r="H414" s="244">
        <v>20</v>
      </c>
      <c r="I414" s="245"/>
      <c r="J414" s="246">
        <f>ROUND(I414*H414,2)</f>
        <v>0</v>
      </c>
      <c r="K414" s="247"/>
      <c r="L414" s="248"/>
      <c r="M414" s="249" t="s">
        <v>19</v>
      </c>
      <c r="N414" s="250" t="s">
        <v>49</v>
      </c>
      <c r="O414" s="85"/>
      <c r="P414" s="209">
        <f>O414*H414</f>
        <v>0</v>
      </c>
      <c r="Q414" s="209">
        <v>4.0000000000000003E-05</v>
      </c>
      <c r="R414" s="209">
        <f>Q414*H414</f>
        <v>0.00080000000000000004</v>
      </c>
      <c r="S414" s="209">
        <v>0</v>
      </c>
      <c r="T414" s="210">
        <f>S414*H414</f>
        <v>0</v>
      </c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R414" s="211" t="s">
        <v>484</v>
      </c>
      <c r="AT414" s="211" t="s">
        <v>223</v>
      </c>
      <c r="AU414" s="211" t="s">
        <v>138</v>
      </c>
      <c r="AY414" s="17" t="s">
        <v>129</v>
      </c>
      <c r="BE414" s="212">
        <f>IF(N414="základní",J414,0)</f>
        <v>0</v>
      </c>
      <c r="BF414" s="212">
        <f>IF(N414="snížená",J414,0)</f>
        <v>0</v>
      </c>
      <c r="BG414" s="212">
        <f>IF(N414="zákl. přenesená",J414,0)</f>
        <v>0</v>
      </c>
      <c r="BH414" s="212">
        <f>IF(N414="sníž. přenesená",J414,0)</f>
        <v>0</v>
      </c>
      <c r="BI414" s="212">
        <f>IF(N414="nulová",J414,0)</f>
        <v>0</v>
      </c>
      <c r="BJ414" s="17" t="s">
        <v>139</v>
      </c>
      <c r="BK414" s="212">
        <f>ROUND(I414*H414,2)</f>
        <v>0</v>
      </c>
      <c r="BL414" s="17" t="s">
        <v>484</v>
      </c>
      <c r="BM414" s="211" t="s">
        <v>843</v>
      </c>
    </row>
    <row r="415" s="2" customFormat="1">
      <c r="A415" s="38"/>
      <c r="B415" s="39"/>
      <c r="C415" s="40"/>
      <c r="D415" s="213" t="s">
        <v>141</v>
      </c>
      <c r="E415" s="40"/>
      <c r="F415" s="214" t="s">
        <v>842</v>
      </c>
      <c r="G415" s="40"/>
      <c r="H415" s="40"/>
      <c r="I415" s="215"/>
      <c r="J415" s="40"/>
      <c r="K415" s="40"/>
      <c r="L415" s="44"/>
      <c r="M415" s="216"/>
      <c r="N415" s="217"/>
      <c r="O415" s="85"/>
      <c r="P415" s="85"/>
      <c r="Q415" s="85"/>
      <c r="R415" s="85"/>
      <c r="S415" s="85"/>
      <c r="T415" s="86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T415" s="17" t="s">
        <v>141</v>
      </c>
      <c r="AU415" s="17" t="s">
        <v>138</v>
      </c>
    </row>
    <row r="416" s="2" customFormat="1" ht="16.5" customHeight="1">
      <c r="A416" s="38"/>
      <c r="B416" s="39"/>
      <c r="C416" s="240" t="s">
        <v>844</v>
      </c>
      <c r="D416" s="240" t="s">
        <v>223</v>
      </c>
      <c r="E416" s="241" t="s">
        <v>845</v>
      </c>
      <c r="F416" s="242" t="s">
        <v>846</v>
      </c>
      <c r="G416" s="243" t="s">
        <v>226</v>
      </c>
      <c r="H416" s="244">
        <v>1</v>
      </c>
      <c r="I416" s="245"/>
      <c r="J416" s="246">
        <f>ROUND(I416*H416,2)</f>
        <v>0</v>
      </c>
      <c r="K416" s="247"/>
      <c r="L416" s="248"/>
      <c r="M416" s="249" t="s">
        <v>19</v>
      </c>
      <c r="N416" s="250" t="s">
        <v>49</v>
      </c>
      <c r="O416" s="85"/>
      <c r="P416" s="209">
        <f>O416*H416</f>
        <v>0</v>
      </c>
      <c r="Q416" s="209">
        <v>0.0012099999999999999</v>
      </c>
      <c r="R416" s="209">
        <f>Q416*H416</f>
        <v>0.0012099999999999999</v>
      </c>
      <c r="S416" s="209">
        <v>0</v>
      </c>
      <c r="T416" s="210">
        <f>S416*H416</f>
        <v>0</v>
      </c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R416" s="211" t="s">
        <v>484</v>
      </c>
      <c r="AT416" s="211" t="s">
        <v>223</v>
      </c>
      <c r="AU416" s="211" t="s">
        <v>138</v>
      </c>
      <c r="AY416" s="17" t="s">
        <v>129</v>
      </c>
      <c r="BE416" s="212">
        <f>IF(N416="základní",J416,0)</f>
        <v>0</v>
      </c>
      <c r="BF416" s="212">
        <f>IF(N416="snížená",J416,0)</f>
        <v>0</v>
      </c>
      <c r="BG416" s="212">
        <f>IF(N416="zákl. přenesená",J416,0)</f>
        <v>0</v>
      </c>
      <c r="BH416" s="212">
        <f>IF(N416="sníž. přenesená",J416,0)</f>
        <v>0</v>
      </c>
      <c r="BI416" s="212">
        <f>IF(N416="nulová",J416,0)</f>
        <v>0</v>
      </c>
      <c r="BJ416" s="17" t="s">
        <v>139</v>
      </c>
      <c r="BK416" s="212">
        <f>ROUND(I416*H416,2)</f>
        <v>0</v>
      </c>
      <c r="BL416" s="17" t="s">
        <v>484</v>
      </c>
      <c r="BM416" s="211" t="s">
        <v>847</v>
      </c>
    </row>
    <row r="417" s="2" customFormat="1">
      <c r="A417" s="38"/>
      <c r="B417" s="39"/>
      <c r="C417" s="40"/>
      <c r="D417" s="213" t="s">
        <v>141</v>
      </c>
      <c r="E417" s="40"/>
      <c r="F417" s="214" t="s">
        <v>848</v>
      </c>
      <c r="G417" s="40"/>
      <c r="H417" s="40"/>
      <c r="I417" s="215"/>
      <c r="J417" s="40"/>
      <c r="K417" s="40"/>
      <c r="L417" s="44"/>
      <c r="M417" s="216"/>
      <c r="N417" s="217"/>
      <c r="O417" s="85"/>
      <c r="P417" s="85"/>
      <c r="Q417" s="85"/>
      <c r="R417" s="85"/>
      <c r="S417" s="85"/>
      <c r="T417" s="86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T417" s="17" t="s">
        <v>141</v>
      </c>
      <c r="AU417" s="17" t="s">
        <v>138</v>
      </c>
    </row>
    <row r="418" s="2" customFormat="1" ht="16.5" customHeight="1">
      <c r="A418" s="38"/>
      <c r="B418" s="39"/>
      <c r="C418" s="240" t="s">
        <v>849</v>
      </c>
      <c r="D418" s="240" t="s">
        <v>223</v>
      </c>
      <c r="E418" s="241" t="s">
        <v>850</v>
      </c>
      <c r="F418" s="242" t="s">
        <v>851</v>
      </c>
      <c r="G418" s="243" t="s">
        <v>226</v>
      </c>
      <c r="H418" s="244">
        <v>12</v>
      </c>
      <c r="I418" s="245"/>
      <c r="J418" s="246">
        <f>ROUND(I418*H418,2)</f>
        <v>0</v>
      </c>
      <c r="K418" s="247"/>
      <c r="L418" s="248"/>
      <c r="M418" s="249" t="s">
        <v>19</v>
      </c>
      <c r="N418" s="250" t="s">
        <v>49</v>
      </c>
      <c r="O418" s="85"/>
      <c r="P418" s="209">
        <f>O418*H418</f>
        <v>0</v>
      </c>
      <c r="Q418" s="209">
        <v>9.0000000000000006E-05</v>
      </c>
      <c r="R418" s="209">
        <f>Q418*H418</f>
        <v>0.00108</v>
      </c>
      <c r="S418" s="209">
        <v>0</v>
      </c>
      <c r="T418" s="210">
        <f>S418*H418</f>
        <v>0</v>
      </c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R418" s="211" t="s">
        <v>484</v>
      </c>
      <c r="AT418" s="211" t="s">
        <v>223</v>
      </c>
      <c r="AU418" s="211" t="s">
        <v>138</v>
      </c>
      <c r="AY418" s="17" t="s">
        <v>129</v>
      </c>
      <c r="BE418" s="212">
        <f>IF(N418="základní",J418,0)</f>
        <v>0</v>
      </c>
      <c r="BF418" s="212">
        <f>IF(N418="snížená",J418,0)</f>
        <v>0</v>
      </c>
      <c r="BG418" s="212">
        <f>IF(N418="zákl. přenesená",J418,0)</f>
        <v>0</v>
      </c>
      <c r="BH418" s="212">
        <f>IF(N418="sníž. přenesená",J418,0)</f>
        <v>0</v>
      </c>
      <c r="BI418" s="212">
        <f>IF(N418="nulová",J418,0)</f>
        <v>0</v>
      </c>
      <c r="BJ418" s="17" t="s">
        <v>139</v>
      </c>
      <c r="BK418" s="212">
        <f>ROUND(I418*H418,2)</f>
        <v>0</v>
      </c>
      <c r="BL418" s="17" t="s">
        <v>484</v>
      </c>
      <c r="BM418" s="211" t="s">
        <v>852</v>
      </c>
    </row>
    <row r="419" s="2" customFormat="1">
      <c r="A419" s="38"/>
      <c r="B419" s="39"/>
      <c r="C419" s="40"/>
      <c r="D419" s="213" t="s">
        <v>141</v>
      </c>
      <c r="E419" s="40"/>
      <c r="F419" s="214" t="s">
        <v>851</v>
      </c>
      <c r="G419" s="40"/>
      <c r="H419" s="40"/>
      <c r="I419" s="215"/>
      <c r="J419" s="40"/>
      <c r="K419" s="40"/>
      <c r="L419" s="44"/>
      <c r="M419" s="216"/>
      <c r="N419" s="217"/>
      <c r="O419" s="85"/>
      <c r="P419" s="85"/>
      <c r="Q419" s="85"/>
      <c r="R419" s="85"/>
      <c r="S419" s="85"/>
      <c r="T419" s="86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T419" s="17" t="s">
        <v>141</v>
      </c>
      <c r="AU419" s="17" t="s">
        <v>138</v>
      </c>
    </row>
    <row r="420" s="12" customFormat="1" ht="22.8" customHeight="1">
      <c r="A420" s="12"/>
      <c r="B420" s="183"/>
      <c r="C420" s="184"/>
      <c r="D420" s="185" t="s">
        <v>74</v>
      </c>
      <c r="E420" s="197" t="s">
        <v>853</v>
      </c>
      <c r="F420" s="197" t="s">
        <v>854</v>
      </c>
      <c r="G420" s="184"/>
      <c r="H420" s="184"/>
      <c r="I420" s="187"/>
      <c r="J420" s="198">
        <f>BK420</f>
        <v>0</v>
      </c>
      <c r="K420" s="184"/>
      <c r="L420" s="189"/>
      <c r="M420" s="190"/>
      <c r="N420" s="191"/>
      <c r="O420" s="191"/>
      <c r="P420" s="192">
        <f>SUM(P421:P424)</f>
        <v>0</v>
      </c>
      <c r="Q420" s="191"/>
      <c r="R420" s="192">
        <f>SUM(R421:R424)</f>
        <v>0</v>
      </c>
      <c r="S420" s="191"/>
      <c r="T420" s="193">
        <f>SUM(T421:T424)</f>
        <v>0</v>
      </c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R420" s="194" t="s">
        <v>130</v>
      </c>
      <c r="AT420" s="195" t="s">
        <v>74</v>
      </c>
      <c r="AU420" s="195" t="s">
        <v>80</v>
      </c>
      <c r="AY420" s="194" t="s">
        <v>129</v>
      </c>
      <c r="BK420" s="196">
        <f>SUM(BK421:BK424)</f>
        <v>0</v>
      </c>
    </row>
    <row r="421" s="2" customFormat="1" ht="21.75" customHeight="1">
      <c r="A421" s="38"/>
      <c r="B421" s="39"/>
      <c r="C421" s="199" t="s">
        <v>855</v>
      </c>
      <c r="D421" s="199" t="s">
        <v>133</v>
      </c>
      <c r="E421" s="200" t="s">
        <v>856</v>
      </c>
      <c r="F421" s="201" t="s">
        <v>857</v>
      </c>
      <c r="G421" s="202" t="s">
        <v>858</v>
      </c>
      <c r="H421" s="203">
        <v>1</v>
      </c>
      <c r="I421" s="204"/>
      <c r="J421" s="205">
        <f>ROUND(I421*H421,2)</f>
        <v>0</v>
      </c>
      <c r="K421" s="206"/>
      <c r="L421" s="44"/>
      <c r="M421" s="207" t="s">
        <v>19</v>
      </c>
      <c r="N421" s="208" t="s">
        <v>49</v>
      </c>
      <c r="O421" s="85"/>
      <c r="P421" s="209">
        <f>O421*H421</f>
        <v>0</v>
      </c>
      <c r="Q421" s="209">
        <v>0</v>
      </c>
      <c r="R421" s="209">
        <f>Q421*H421</f>
        <v>0</v>
      </c>
      <c r="S421" s="209">
        <v>0</v>
      </c>
      <c r="T421" s="210">
        <f>S421*H421</f>
        <v>0</v>
      </c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R421" s="211" t="s">
        <v>253</v>
      </c>
      <c r="AT421" s="211" t="s">
        <v>133</v>
      </c>
      <c r="AU421" s="211" t="s">
        <v>138</v>
      </c>
      <c r="AY421" s="17" t="s">
        <v>129</v>
      </c>
      <c r="BE421" s="212">
        <f>IF(N421="základní",J421,0)</f>
        <v>0</v>
      </c>
      <c r="BF421" s="212">
        <f>IF(N421="snížená",J421,0)</f>
        <v>0</v>
      </c>
      <c r="BG421" s="212">
        <f>IF(N421="zákl. přenesená",J421,0)</f>
        <v>0</v>
      </c>
      <c r="BH421" s="212">
        <f>IF(N421="sníž. přenesená",J421,0)</f>
        <v>0</v>
      </c>
      <c r="BI421" s="212">
        <f>IF(N421="nulová",J421,0)</f>
        <v>0</v>
      </c>
      <c r="BJ421" s="17" t="s">
        <v>139</v>
      </c>
      <c r="BK421" s="212">
        <f>ROUND(I421*H421,2)</f>
        <v>0</v>
      </c>
      <c r="BL421" s="17" t="s">
        <v>253</v>
      </c>
      <c r="BM421" s="211" t="s">
        <v>859</v>
      </c>
    </row>
    <row r="422" s="2" customFormat="1">
      <c r="A422" s="38"/>
      <c r="B422" s="39"/>
      <c r="C422" s="40"/>
      <c r="D422" s="213" t="s">
        <v>141</v>
      </c>
      <c r="E422" s="40"/>
      <c r="F422" s="214" t="s">
        <v>860</v>
      </c>
      <c r="G422" s="40"/>
      <c r="H422" s="40"/>
      <c r="I422" s="215"/>
      <c r="J422" s="40"/>
      <c r="K422" s="40"/>
      <c r="L422" s="44"/>
      <c r="M422" s="216"/>
      <c r="N422" s="217"/>
      <c r="O422" s="85"/>
      <c r="P422" s="85"/>
      <c r="Q422" s="85"/>
      <c r="R422" s="85"/>
      <c r="S422" s="85"/>
      <c r="T422" s="86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T422" s="17" t="s">
        <v>141</v>
      </c>
      <c r="AU422" s="17" t="s">
        <v>138</v>
      </c>
    </row>
    <row r="423" s="2" customFormat="1" ht="21.75" customHeight="1">
      <c r="A423" s="38"/>
      <c r="B423" s="39"/>
      <c r="C423" s="199" t="s">
        <v>861</v>
      </c>
      <c r="D423" s="199" t="s">
        <v>133</v>
      </c>
      <c r="E423" s="200" t="s">
        <v>862</v>
      </c>
      <c r="F423" s="201" t="s">
        <v>863</v>
      </c>
      <c r="G423" s="202" t="s">
        <v>226</v>
      </c>
      <c r="H423" s="203">
        <v>1</v>
      </c>
      <c r="I423" s="204"/>
      <c r="J423" s="205">
        <f>ROUND(I423*H423,2)</f>
        <v>0</v>
      </c>
      <c r="K423" s="206"/>
      <c r="L423" s="44"/>
      <c r="M423" s="207" t="s">
        <v>19</v>
      </c>
      <c r="N423" s="208" t="s">
        <v>49</v>
      </c>
      <c r="O423" s="85"/>
      <c r="P423" s="209">
        <f>O423*H423</f>
        <v>0</v>
      </c>
      <c r="Q423" s="209">
        <v>0</v>
      </c>
      <c r="R423" s="209">
        <f>Q423*H423</f>
        <v>0</v>
      </c>
      <c r="S423" s="209">
        <v>0</v>
      </c>
      <c r="T423" s="210">
        <f>S423*H423</f>
        <v>0</v>
      </c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R423" s="211" t="s">
        <v>253</v>
      </c>
      <c r="AT423" s="211" t="s">
        <v>133</v>
      </c>
      <c r="AU423" s="211" t="s">
        <v>138</v>
      </c>
      <c r="AY423" s="17" t="s">
        <v>129</v>
      </c>
      <c r="BE423" s="212">
        <f>IF(N423="základní",J423,0)</f>
        <v>0</v>
      </c>
      <c r="BF423" s="212">
        <f>IF(N423="snížená",J423,0)</f>
        <v>0</v>
      </c>
      <c r="BG423" s="212">
        <f>IF(N423="zákl. přenesená",J423,0)</f>
        <v>0</v>
      </c>
      <c r="BH423" s="212">
        <f>IF(N423="sníž. přenesená",J423,0)</f>
        <v>0</v>
      </c>
      <c r="BI423" s="212">
        <f>IF(N423="nulová",J423,0)</f>
        <v>0</v>
      </c>
      <c r="BJ423" s="17" t="s">
        <v>139</v>
      </c>
      <c r="BK423" s="212">
        <f>ROUND(I423*H423,2)</f>
        <v>0</v>
      </c>
      <c r="BL423" s="17" t="s">
        <v>253</v>
      </c>
      <c r="BM423" s="211" t="s">
        <v>864</v>
      </c>
    </row>
    <row r="424" s="2" customFormat="1">
      <c r="A424" s="38"/>
      <c r="B424" s="39"/>
      <c r="C424" s="40"/>
      <c r="D424" s="213" t="s">
        <v>141</v>
      </c>
      <c r="E424" s="40"/>
      <c r="F424" s="214" t="s">
        <v>865</v>
      </c>
      <c r="G424" s="40"/>
      <c r="H424" s="40"/>
      <c r="I424" s="215"/>
      <c r="J424" s="40"/>
      <c r="K424" s="40"/>
      <c r="L424" s="44"/>
      <c r="M424" s="216"/>
      <c r="N424" s="217"/>
      <c r="O424" s="85"/>
      <c r="P424" s="85"/>
      <c r="Q424" s="85"/>
      <c r="R424" s="85"/>
      <c r="S424" s="85"/>
      <c r="T424" s="86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T424" s="17" t="s">
        <v>141</v>
      </c>
      <c r="AU424" s="17" t="s">
        <v>138</v>
      </c>
    </row>
    <row r="425" s="12" customFormat="1" ht="25.92" customHeight="1">
      <c r="A425" s="12"/>
      <c r="B425" s="183"/>
      <c r="C425" s="184"/>
      <c r="D425" s="185" t="s">
        <v>74</v>
      </c>
      <c r="E425" s="186" t="s">
        <v>866</v>
      </c>
      <c r="F425" s="186" t="s">
        <v>867</v>
      </c>
      <c r="G425" s="184"/>
      <c r="H425" s="184"/>
      <c r="I425" s="187"/>
      <c r="J425" s="188">
        <f>BK425</f>
        <v>0</v>
      </c>
      <c r="K425" s="184"/>
      <c r="L425" s="189"/>
      <c r="M425" s="190"/>
      <c r="N425" s="191"/>
      <c r="O425" s="191"/>
      <c r="P425" s="192">
        <f>P426+P429+P434+P437</f>
        <v>0</v>
      </c>
      <c r="Q425" s="191"/>
      <c r="R425" s="192">
        <f>R426+R429+R434+R437</f>
        <v>0</v>
      </c>
      <c r="S425" s="191"/>
      <c r="T425" s="193">
        <f>T426+T429+T434+T437</f>
        <v>0</v>
      </c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R425" s="194" t="s">
        <v>139</v>
      </c>
      <c r="AT425" s="195" t="s">
        <v>74</v>
      </c>
      <c r="AU425" s="195" t="s">
        <v>75</v>
      </c>
      <c r="AY425" s="194" t="s">
        <v>129</v>
      </c>
      <c r="BK425" s="196">
        <f>BK426+BK429+BK434+BK437</f>
        <v>0</v>
      </c>
    </row>
    <row r="426" s="12" customFormat="1" ht="22.8" customHeight="1">
      <c r="A426" s="12"/>
      <c r="B426" s="183"/>
      <c r="C426" s="184"/>
      <c r="D426" s="185" t="s">
        <v>74</v>
      </c>
      <c r="E426" s="197" t="s">
        <v>868</v>
      </c>
      <c r="F426" s="197" t="s">
        <v>869</v>
      </c>
      <c r="G426" s="184"/>
      <c r="H426" s="184"/>
      <c r="I426" s="187"/>
      <c r="J426" s="198">
        <f>BK426</f>
        <v>0</v>
      </c>
      <c r="K426" s="184"/>
      <c r="L426" s="189"/>
      <c r="M426" s="190"/>
      <c r="N426" s="191"/>
      <c r="O426" s="191"/>
      <c r="P426" s="192">
        <f>SUM(P427:P428)</f>
        <v>0</v>
      </c>
      <c r="Q426" s="191"/>
      <c r="R426" s="192">
        <f>SUM(R427:R428)</f>
        <v>0</v>
      </c>
      <c r="S426" s="191"/>
      <c r="T426" s="193">
        <f>SUM(T427:T428)</f>
        <v>0</v>
      </c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R426" s="194" t="s">
        <v>139</v>
      </c>
      <c r="AT426" s="195" t="s">
        <v>74</v>
      </c>
      <c r="AU426" s="195" t="s">
        <v>80</v>
      </c>
      <c r="AY426" s="194" t="s">
        <v>129</v>
      </c>
      <c r="BK426" s="196">
        <f>SUM(BK427:BK428)</f>
        <v>0</v>
      </c>
    </row>
    <row r="427" s="2" customFormat="1" ht="16.5" customHeight="1">
      <c r="A427" s="38"/>
      <c r="B427" s="39"/>
      <c r="C427" s="199" t="s">
        <v>80</v>
      </c>
      <c r="D427" s="199" t="s">
        <v>133</v>
      </c>
      <c r="E427" s="200" t="s">
        <v>870</v>
      </c>
      <c r="F427" s="201" t="s">
        <v>869</v>
      </c>
      <c r="G427" s="202" t="s">
        <v>871</v>
      </c>
      <c r="H427" s="203">
        <v>1</v>
      </c>
      <c r="I427" s="204"/>
      <c r="J427" s="205">
        <f>ROUND(I427*H427,2)</f>
        <v>0</v>
      </c>
      <c r="K427" s="206"/>
      <c r="L427" s="44"/>
      <c r="M427" s="207" t="s">
        <v>19</v>
      </c>
      <c r="N427" s="208" t="s">
        <v>49</v>
      </c>
      <c r="O427" s="85"/>
      <c r="P427" s="209">
        <f>O427*H427</f>
        <v>0</v>
      </c>
      <c r="Q427" s="209">
        <v>0</v>
      </c>
      <c r="R427" s="209">
        <f>Q427*H427</f>
        <v>0</v>
      </c>
      <c r="S427" s="209">
        <v>0</v>
      </c>
      <c r="T427" s="210">
        <f>S427*H427</f>
        <v>0</v>
      </c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R427" s="211" t="s">
        <v>872</v>
      </c>
      <c r="AT427" s="211" t="s">
        <v>133</v>
      </c>
      <c r="AU427" s="211" t="s">
        <v>138</v>
      </c>
      <c r="AY427" s="17" t="s">
        <v>129</v>
      </c>
      <c r="BE427" s="212">
        <f>IF(N427="základní",J427,0)</f>
        <v>0</v>
      </c>
      <c r="BF427" s="212">
        <f>IF(N427="snížená",J427,0)</f>
        <v>0</v>
      </c>
      <c r="BG427" s="212">
        <f>IF(N427="zákl. přenesená",J427,0)</f>
        <v>0</v>
      </c>
      <c r="BH427" s="212">
        <f>IF(N427="sníž. přenesená",J427,0)</f>
        <v>0</v>
      </c>
      <c r="BI427" s="212">
        <f>IF(N427="nulová",J427,0)</f>
        <v>0</v>
      </c>
      <c r="BJ427" s="17" t="s">
        <v>139</v>
      </c>
      <c r="BK427" s="212">
        <f>ROUND(I427*H427,2)</f>
        <v>0</v>
      </c>
      <c r="BL427" s="17" t="s">
        <v>872</v>
      </c>
      <c r="BM427" s="211" t="s">
        <v>873</v>
      </c>
    </row>
    <row r="428" s="2" customFormat="1">
      <c r="A428" s="38"/>
      <c r="B428" s="39"/>
      <c r="C428" s="40"/>
      <c r="D428" s="213" t="s">
        <v>141</v>
      </c>
      <c r="E428" s="40"/>
      <c r="F428" s="214" t="s">
        <v>869</v>
      </c>
      <c r="G428" s="40"/>
      <c r="H428" s="40"/>
      <c r="I428" s="215"/>
      <c r="J428" s="40"/>
      <c r="K428" s="40"/>
      <c r="L428" s="44"/>
      <c r="M428" s="216"/>
      <c r="N428" s="217"/>
      <c r="O428" s="85"/>
      <c r="P428" s="85"/>
      <c r="Q428" s="85"/>
      <c r="R428" s="85"/>
      <c r="S428" s="85"/>
      <c r="T428" s="86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T428" s="17" t="s">
        <v>141</v>
      </c>
      <c r="AU428" s="17" t="s">
        <v>138</v>
      </c>
    </row>
    <row r="429" s="12" customFormat="1" ht="22.8" customHeight="1">
      <c r="A429" s="12"/>
      <c r="B429" s="183"/>
      <c r="C429" s="184"/>
      <c r="D429" s="185" t="s">
        <v>74</v>
      </c>
      <c r="E429" s="197" t="s">
        <v>874</v>
      </c>
      <c r="F429" s="197" t="s">
        <v>875</v>
      </c>
      <c r="G429" s="184"/>
      <c r="H429" s="184"/>
      <c r="I429" s="187"/>
      <c r="J429" s="198">
        <f>BK429</f>
        <v>0</v>
      </c>
      <c r="K429" s="184"/>
      <c r="L429" s="189"/>
      <c r="M429" s="190"/>
      <c r="N429" s="191"/>
      <c r="O429" s="191"/>
      <c r="P429" s="192">
        <f>SUM(P430:P433)</f>
        <v>0</v>
      </c>
      <c r="Q429" s="191"/>
      <c r="R429" s="192">
        <f>SUM(R430:R433)</f>
        <v>0</v>
      </c>
      <c r="S429" s="191"/>
      <c r="T429" s="193">
        <f>SUM(T430:T433)</f>
        <v>0</v>
      </c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R429" s="194" t="s">
        <v>139</v>
      </c>
      <c r="AT429" s="195" t="s">
        <v>74</v>
      </c>
      <c r="AU429" s="195" t="s">
        <v>80</v>
      </c>
      <c r="AY429" s="194" t="s">
        <v>129</v>
      </c>
      <c r="BK429" s="196">
        <f>SUM(BK430:BK433)</f>
        <v>0</v>
      </c>
    </row>
    <row r="430" s="2" customFormat="1" ht="16.5" customHeight="1">
      <c r="A430" s="38"/>
      <c r="B430" s="39"/>
      <c r="C430" s="199" t="s">
        <v>138</v>
      </c>
      <c r="D430" s="199" t="s">
        <v>133</v>
      </c>
      <c r="E430" s="200" t="s">
        <v>876</v>
      </c>
      <c r="F430" s="201" t="s">
        <v>877</v>
      </c>
      <c r="G430" s="202" t="s">
        <v>871</v>
      </c>
      <c r="H430" s="203">
        <v>1</v>
      </c>
      <c r="I430" s="204"/>
      <c r="J430" s="205">
        <f>ROUND(I430*H430,2)</f>
        <v>0</v>
      </c>
      <c r="K430" s="206"/>
      <c r="L430" s="44"/>
      <c r="M430" s="207" t="s">
        <v>19</v>
      </c>
      <c r="N430" s="208" t="s">
        <v>49</v>
      </c>
      <c r="O430" s="85"/>
      <c r="P430" s="209">
        <f>O430*H430</f>
        <v>0</v>
      </c>
      <c r="Q430" s="209">
        <v>0</v>
      </c>
      <c r="R430" s="209">
        <f>Q430*H430</f>
        <v>0</v>
      </c>
      <c r="S430" s="209">
        <v>0</v>
      </c>
      <c r="T430" s="210">
        <f>S430*H430</f>
        <v>0</v>
      </c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R430" s="211" t="s">
        <v>872</v>
      </c>
      <c r="AT430" s="211" t="s">
        <v>133</v>
      </c>
      <c r="AU430" s="211" t="s">
        <v>138</v>
      </c>
      <c r="AY430" s="17" t="s">
        <v>129</v>
      </c>
      <c r="BE430" s="212">
        <f>IF(N430="základní",J430,0)</f>
        <v>0</v>
      </c>
      <c r="BF430" s="212">
        <f>IF(N430="snížená",J430,0)</f>
        <v>0</v>
      </c>
      <c r="BG430" s="212">
        <f>IF(N430="zákl. přenesená",J430,0)</f>
        <v>0</v>
      </c>
      <c r="BH430" s="212">
        <f>IF(N430="sníž. přenesená",J430,0)</f>
        <v>0</v>
      </c>
      <c r="BI430" s="212">
        <f>IF(N430="nulová",J430,0)</f>
        <v>0</v>
      </c>
      <c r="BJ430" s="17" t="s">
        <v>139</v>
      </c>
      <c r="BK430" s="212">
        <f>ROUND(I430*H430,2)</f>
        <v>0</v>
      </c>
      <c r="BL430" s="17" t="s">
        <v>872</v>
      </c>
      <c r="BM430" s="211" t="s">
        <v>878</v>
      </c>
    </row>
    <row r="431" s="2" customFormat="1">
      <c r="A431" s="38"/>
      <c r="B431" s="39"/>
      <c r="C431" s="40"/>
      <c r="D431" s="213" t="s">
        <v>141</v>
      </c>
      <c r="E431" s="40"/>
      <c r="F431" s="214" t="s">
        <v>877</v>
      </c>
      <c r="G431" s="40"/>
      <c r="H431" s="40"/>
      <c r="I431" s="215"/>
      <c r="J431" s="40"/>
      <c r="K431" s="40"/>
      <c r="L431" s="44"/>
      <c r="M431" s="216"/>
      <c r="N431" s="217"/>
      <c r="O431" s="85"/>
      <c r="P431" s="85"/>
      <c r="Q431" s="85"/>
      <c r="R431" s="85"/>
      <c r="S431" s="85"/>
      <c r="T431" s="86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T431" s="17" t="s">
        <v>141</v>
      </c>
      <c r="AU431" s="17" t="s">
        <v>138</v>
      </c>
    </row>
    <row r="432" s="2" customFormat="1" ht="16.5" customHeight="1">
      <c r="A432" s="38"/>
      <c r="B432" s="39"/>
      <c r="C432" s="199" t="s">
        <v>139</v>
      </c>
      <c r="D432" s="199" t="s">
        <v>133</v>
      </c>
      <c r="E432" s="200" t="s">
        <v>879</v>
      </c>
      <c r="F432" s="201" t="s">
        <v>880</v>
      </c>
      <c r="G432" s="202" t="s">
        <v>871</v>
      </c>
      <c r="H432" s="203">
        <v>1</v>
      </c>
      <c r="I432" s="204"/>
      <c r="J432" s="205">
        <f>ROUND(I432*H432,2)</f>
        <v>0</v>
      </c>
      <c r="K432" s="206"/>
      <c r="L432" s="44"/>
      <c r="M432" s="207" t="s">
        <v>19</v>
      </c>
      <c r="N432" s="208" t="s">
        <v>49</v>
      </c>
      <c r="O432" s="85"/>
      <c r="P432" s="209">
        <f>O432*H432</f>
        <v>0</v>
      </c>
      <c r="Q432" s="209">
        <v>0</v>
      </c>
      <c r="R432" s="209">
        <f>Q432*H432</f>
        <v>0</v>
      </c>
      <c r="S432" s="209">
        <v>0</v>
      </c>
      <c r="T432" s="210">
        <f>S432*H432</f>
        <v>0</v>
      </c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R432" s="211" t="s">
        <v>872</v>
      </c>
      <c r="AT432" s="211" t="s">
        <v>133</v>
      </c>
      <c r="AU432" s="211" t="s">
        <v>138</v>
      </c>
      <c r="AY432" s="17" t="s">
        <v>129</v>
      </c>
      <c r="BE432" s="212">
        <f>IF(N432="základní",J432,0)</f>
        <v>0</v>
      </c>
      <c r="BF432" s="212">
        <f>IF(N432="snížená",J432,0)</f>
        <v>0</v>
      </c>
      <c r="BG432" s="212">
        <f>IF(N432="zákl. přenesená",J432,0)</f>
        <v>0</v>
      </c>
      <c r="BH432" s="212">
        <f>IF(N432="sníž. přenesená",J432,0)</f>
        <v>0</v>
      </c>
      <c r="BI432" s="212">
        <f>IF(N432="nulová",J432,0)</f>
        <v>0</v>
      </c>
      <c r="BJ432" s="17" t="s">
        <v>139</v>
      </c>
      <c r="BK432" s="212">
        <f>ROUND(I432*H432,2)</f>
        <v>0</v>
      </c>
      <c r="BL432" s="17" t="s">
        <v>872</v>
      </c>
      <c r="BM432" s="211" t="s">
        <v>881</v>
      </c>
    </row>
    <row r="433" s="2" customFormat="1">
      <c r="A433" s="38"/>
      <c r="B433" s="39"/>
      <c r="C433" s="40"/>
      <c r="D433" s="213" t="s">
        <v>141</v>
      </c>
      <c r="E433" s="40"/>
      <c r="F433" s="214" t="s">
        <v>880</v>
      </c>
      <c r="G433" s="40"/>
      <c r="H433" s="40"/>
      <c r="I433" s="215"/>
      <c r="J433" s="40"/>
      <c r="K433" s="40"/>
      <c r="L433" s="44"/>
      <c r="M433" s="216"/>
      <c r="N433" s="217"/>
      <c r="O433" s="85"/>
      <c r="P433" s="85"/>
      <c r="Q433" s="85"/>
      <c r="R433" s="85"/>
      <c r="S433" s="85"/>
      <c r="T433" s="86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T433" s="17" t="s">
        <v>141</v>
      </c>
      <c r="AU433" s="17" t="s">
        <v>138</v>
      </c>
    </row>
    <row r="434" s="12" customFormat="1" ht="22.8" customHeight="1">
      <c r="A434" s="12"/>
      <c r="B434" s="183"/>
      <c r="C434" s="184"/>
      <c r="D434" s="185" t="s">
        <v>74</v>
      </c>
      <c r="E434" s="197" t="s">
        <v>882</v>
      </c>
      <c r="F434" s="197" t="s">
        <v>883</v>
      </c>
      <c r="G434" s="184"/>
      <c r="H434" s="184"/>
      <c r="I434" s="187"/>
      <c r="J434" s="198">
        <f>BK434</f>
        <v>0</v>
      </c>
      <c r="K434" s="184"/>
      <c r="L434" s="189"/>
      <c r="M434" s="190"/>
      <c r="N434" s="191"/>
      <c r="O434" s="191"/>
      <c r="P434" s="192">
        <f>SUM(P435:P436)</f>
        <v>0</v>
      </c>
      <c r="Q434" s="191"/>
      <c r="R434" s="192">
        <f>SUM(R435:R436)</f>
        <v>0</v>
      </c>
      <c r="S434" s="191"/>
      <c r="T434" s="193">
        <f>SUM(T435:T436)</f>
        <v>0</v>
      </c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R434" s="194" t="s">
        <v>139</v>
      </c>
      <c r="AT434" s="195" t="s">
        <v>74</v>
      </c>
      <c r="AU434" s="195" t="s">
        <v>80</v>
      </c>
      <c r="AY434" s="194" t="s">
        <v>129</v>
      </c>
      <c r="BK434" s="196">
        <f>SUM(BK435:BK436)</f>
        <v>0</v>
      </c>
    </row>
    <row r="435" s="2" customFormat="1" ht="16.5" customHeight="1">
      <c r="A435" s="38"/>
      <c r="B435" s="39"/>
      <c r="C435" s="199" t="s">
        <v>130</v>
      </c>
      <c r="D435" s="199" t="s">
        <v>133</v>
      </c>
      <c r="E435" s="200" t="s">
        <v>884</v>
      </c>
      <c r="F435" s="201" t="s">
        <v>885</v>
      </c>
      <c r="G435" s="202" t="s">
        <v>871</v>
      </c>
      <c r="H435" s="203">
        <v>1</v>
      </c>
      <c r="I435" s="204"/>
      <c r="J435" s="205">
        <f>ROUND(I435*H435,2)</f>
        <v>0</v>
      </c>
      <c r="K435" s="206"/>
      <c r="L435" s="44"/>
      <c r="M435" s="207" t="s">
        <v>19</v>
      </c>
      <c r="N435" s="208" t="s">
        <v>49</v>
      </c>
      <c r="O435" s="85"/>
      <c r="P435" s="209">
        <f>O435*H435</f>
        <v>0</v>
      </c>
      <c r="Q435" s="209">
        <v>0</v>
      </c>
      <c r="R435" s="209">
        <f>Q435*H435</f>
        <v>0</v>
      </c>
      <c r="S435" s="209">
        <v>0</v>
      </c>
      <c r="T435" s="210">
        <f>S435*H435</f>
        <v>0</v>
      </c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R435" s="211" t="s">
        <v>872</v>
      </c>
      <c r="AT435" s="211" t="s">
        <v>133</v>
      </c>
      <c r="AU435" s="211" t="s">
        <v>138</v>
      </c>
      <c r="AY435" s="17" t="s">
        <v>129</v>
      </c>
      <c r="BE435" s="212">
        <f>IF(N435="základní",J435,0)</f>
        <v>0</v>
      </c>
      <c r="BF435" s="212">
        <f>IF(N435="snížená",J435,0)</f>
        <v>0</v>
      </c>
      <c r="BG435" s="212">
        <f>IF(N435="zákl. přenesená",J435,0)</f>
        <v>0</v>
      </c>
      <c r="BH435" s="212">
        <f>IF(N435="sníž. přenesená",J435,0)</f>
        <v>0</v>
      </c>
      <c r="BI435" s="212">
        <f>IF(N435="nulová",J435,0)</f>
        <v>0</v>
      </c>
      <c r="BJ435" s="17" t="s">
        <v>139</v>
      </c>
      <c r="BK435" s="212">
        <f>ROUND(I435*H435,2)</f>
        <v>0</v>
      </c>
      <c r="BL435" s="17" t="s">
        <v>872</v>
      </c>
      <c r="BM435" s="211" t="s">
        <v>886</v>
      </c>
    </row>
    <row r="436" s="2" customFormat="1">
      <c r="A436" s="38"/>
      <c r="B436" s="39"/>
      <c r="C436" s="40"/>
      <c r="D436" s="213" t="s">
        <v>141</v>
      </c>
      <c r="E436" s="40"/>
      <c r="F436" s="214" t="s">
        <v>885</v>
      </c>
      <c r="G436" s="40"/>
      <c r="H436" s="40"/>
      <c r="I436" s="215"/>
      <c r="J436" s="40"/>
      <c r="K436" s="40"/>
      <c r="L436" s="44"/>
      <c r="M436" s="216"/>
      <c r="N436" s="217"/>
      <c r="O436" s="85"/>
      <c r="P436" s="85"/>
      <c r="Q436" s="85"/>
      <c r="R436" s="85"/>
      <c r="S436" s="85"/>
      <c r="T436" s="86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T436" s="17" t="s">
        <v>141</v>
      </c>
      <c r="AU436" s="17" t="s">
        <v>138</v>
      </c>
    </row>
    <row r="437" s="12" customFormat="1" ht="22.8" customHeight="1">
      <c r="A437" s="12"/>
      <c r="B437" s="183"/>
      <c r="C437" s="184"/>
      <c r="D437" s="185" t="s">
        <v>74</v>
      </c>
      <c r="E437" s="197" t="s">
        <v>887</v>
      </c>
      <c r="F437" s="197" t="s">
        <v>888</v>
      </c>
      <c r="G437" s="184"/>
      <c r="H437" s="184"/>
      <c r="I437" s="187"/>
      <c r="J437" s="198">
        <f>BK437</f>
        <v>0</v>
      </c>
      <c r="K437" s="184"/>
      <c r="L437" s="189"/>
      <c r="M437" s="190"/>
      <c r="N437" s="191"/>
      <c r="O437" s="191"/>
      <c r="P437" s="192">
        <f>SUM(P438:P439)</f>
        <v>0</v>
      </c>
      <c r="Q437" s="191"/>
      <c r="R437" s="192">
        <f>SUM(R438:R439)</f>
        <v>0</v>
      </c>
      <c r="S437" s="191"/>
      <c r="T437" s="193">
        <f>SUM(T438:T439)</f>
        <v>0</v>
      </c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R437" s="194" t="s">
        <v>139</v>
      </c>
      <c r="AT437" s="195" t="s">
        <v>74</v>
      </c>
      <c r="AU437" s="195" t="s">
        <v>80</v>
      </c>
      <c r="AY437" s="194" t="s">
        <v>129</v>
      </c>
      <c r="BK437" s="196">
        <f>SUM(BK438:BK439)</f>
        <v>0</v>
      </c>
    </row>
    <row r="438" s="2" customFormat="1" ht="16.5" customHeight="1">
      <c r="A438" s="38"/>
      <c r="B438" s="39"/>
      <c r="C438" s="199" t="s">
        <v>137</v>
      </c>
      <c r="D438" s="199" t="s">
        <v>133</v>
      </c>
      <c r="E438" s="200" t="s">
        <v>889</v>
      </c>
      <c r="F438" s="201" t="s">
        <v>890</v>
      </c>
      <c r="G438" s="202" t="s">
        <v>871</v>
      </c>
      <c r="H438" s="203">
        <v>1</v>
      </c>
      <c r="I438" s="204"/>
      <c r="J438" s="205">
        <f>ROUND(I438*H438,2)</f>
        <v>0</v>
      </c>
      <c r="K438" s="206"/>
      <c r="L438" s="44"/>
      <c r="M438" s="207" t="s">
        <v>19</v>
      </c>
      <c r="N438" s="208" t="s">
        <v>49</v>
      </c>
      <c r="O438" s="85"/>
      <c r="P438" s="209">
        <f>O438*H438</f>
        <v>0</v>
      </c>
      <c r="Q438" s="209">
        <v>0</v>
      </c>
      <c r="R438" s="209">
        <f>Q438*H438</f>
        <v>0</v>
      </c>
      <c r="S438" s="209">
        <v>0</v>
      </c>
      <c r="T438" s="210">
        <f>S438*H438</f>
        <v>0</v>
      </c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R438" s="211" t="s">
        <v>872</v>
      </c>
      <c r="AT438" s="211" t="s">
        <v>133</v>
      </c>
      <c r="AU438" s="211" t="s">
        <v>138</v>
      </c>
      <c r="AY438" s="17" t="s">
        <v>129</v>
      </c>
      <c r="BE438" s="212">
        <f>IF(N438="základní",J438,0)</f>
        <v>0</v>
      </c>
      <c r="BF438" s="212">
        <f>IF(N438="snížená",J438,0)</f>
        <v>0</v>
      </c>
      <c r="BG438" s="212">
        <f>IF(N438="zákl. přenesená",J438,0)</f>
        <v>0</v>
      </c>
      <c r="BH438" s="212">
        <f>IF(N438="sníž. přenesená",J438,0)</f>
        <v>0</v>
      </c>
      <c r="BI438" s="212">
        <f>IF(N438="nulová",J438,0)</f>
        <v>0</v>
      </c>
      <c r="BJ438" s="17" t="s">
        <v>139</v>
      </c>
      <c r="BK438" s="212">
        <f>ROUND(I438*H438,2)</f>
        <v>0</v>
      </c>
      <c r="BL438" s="17" t="s">
        <v>872</v>
      </c>
      <c r="BM438" s="211" t="s">
        <v>891</v>
      </c>
    </row>
    <row r="439" s="2" customFormat="1">
      <c r="A439" s="38"/>
      <c r="B439" s="39"/>
      <c r="C439" s="40"/>
      <c r="D439" s="213" t="s">
        <v>141</v>
      </c>
      <c r="E439" s="40"/>
      <c r="F439" s="214" t="s">
        <v>890</v>
      </c>
      <c r="G439" s="40"/>
      <c r="H439" s="40"/>
      <c r="I439" s="215"/>
      <c r="J439" s="40"/>
      <c r="K439" s="40"/>
      <c r="L439" s="44"/>
      <c r="M439" s="251"/>
      <c r="N439" s="252"/>
      <c r="O439" s="253"/>
      <c r="P439" s="253"/>
      <c r="Q439" s="253"/>
      <c r="R439" s="253"/>
      <c r="S439" s="253"/>
      <c r="T439" s="254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T439" s="17" t="s">
        <v>141</v>
      </c>
      <c r="AU439" s="17" t="s">
        <v>138</v>
      </c>
    </row>
    <row r="440" s="2" customFormat="1" ht="6.96" customHeight="1">
      <c r="A440" s="38"/>
      <c r="B440" s="60"/>
      <c r="C440" s="61"/>
      <c r="D440" s="61"/>
      <c r="E440" s="61"/>
      <c r="F440" s="61"/>
      <c r="G440" s="61"/>
      <c r="H440" s="61"/>
      <c r="I440" s="61"/>
      <c r="J440" s="61"/>
      <c r="K440" s="61"/>
      <c r="L440" s="44"/>
      <c r="M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</row>
  </sheetData>
  <sheetProtection sheet="1" autoFilter="0" formatColumns="0" formatRows="0" objects="1" scenarios="1" spinCount="100000" saltValue="KoUZnqan0gqhrsJzG2S69ZquzqW4TvnM3ac/B9O/e3tWGLQ3AQQ3w/PD+NQjwhJd4ZtvwLjjo3uZ6Y7G5GZUJg==" hashValue="iVPgcuJFcmt6ILLMo7jrHX9fneiAYQc9XfKiyWKTEN8bv4VzYp0/BiqMavJ1DoT2DWbUuLLhOz3/LOT4on/IZw==" algorithmName="SHA-512" password="CC35"/>
  <autoFilter ref="C99:K439"/>
  <mergeCells count="6">
    <mergeCell ref="E7:H7"/>
    <mergeCell ref="E16:H16"/>
    <mergeCell ref="E25:H25"/>
    <mergeCell ref="E46:H46"/>
    <mergeCell ref="E92:H9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55" customWidth="1"/>
    <col min="2" max="2" width="1.667969" style="255" customWidth="1"/>
    <col min="3" max="4" width="5" style="255" customWidth="1"/>
    <col min="5" max="5" width="11.66016" style="255" customWidth="1"/>
    <col min="6" max="6" width="9.160156" style="255" customWidth="1"/>
    <col min="7" max="7" width="5" style="255" customWidth="1"/>
    <col min="8" max="8" width="77.83203" style="255" customWidth="1"/>
    <col min="9" max="10" width="20" style="255" customWidth="1"/>
    <col min="11" max="11" width="1.667969" style="255" customWidth="1"/>
  </cols>
  <sheetData>
    <row r="1" s="1" customFormat="1" ht="37.5" customHeight="1"/>
    <row r="2" s="1" customFormat="1" ht="7.5" customHeight="1">
      <c r="B2" s="256"/>
      <c r="C2" s="257"/>
      <c r="D2" s="257"/>
      <c r="E2" s="257"/>
      <c r="F2" s="257"/>
      <c r="G2" s="257"/>
      <c r="H2" s="257"/>
      <c r="I2" s="257"/>
      <c r="J2" s="257"/>
      <c r="K2" s="258"/>
    </row>
    <row r="3" s="15" customFormat="1" ht="45" customHeight="1">
      <c r="B3" s="259"/>
      <c r="C3" s="260" t="s">
        <v>892</v>
      </c>
      <c r="D3" s="260"/>
      <c r="E3" s="260"/>
      <c r="F3" s="260"/>
      <c r="G3" s="260"/>
      <c r="H3" s="260"/>
      <c r="I3" s="260"/>
      <c r="J3" s="260"/>
      <c r="K3" s="261"/>
    </row>
    <row r="4" s="1" customFormat="1" ht="25.5" customHeight="1">
      <c r="B4" s="262"/>
      <c r="C4" s="263" t="s">
        <v>893</v>
      </c>
      <c r="D4" s="263"/>
      <c r="E4" s="263"/>
      <c r="F4" s="263"/>
      <c r="G4" s="263"/>
      <c r="H4" s="263"/>
      <c r="I4" s="263"/>
      <c r="J4" s="263"/>
      <c r="K4" s="264"/>
    </row>
    <row r="5" s="1" customFormat="1" ht="5.25" customHeight="1">
      <c r="B5" s="262"/>
      <c r="C5" s="265"/>
      <c r="D5" s="265"/>
      <c r="E5" s="265"/>
      <c r="F5" s="265"/>
      <c r="G5" s="265"/>
      <c r="H5" s="265"/>
      <c r="I5" s="265"/>
      <c r="J5" s="265"/>
      <c r="K5" s="264"/>
    </row>
    <row r="6" s="1" customFormat="1" ht="15" customHeight="1">
      <c r="B6" s="262"/>
      <c r="C6" s="266" t="s">
        <v>894</v>
      </c>
      <c r="D6" s="266"/>
      <c r="E6" s="266"/>
      <c r="F6" s="266"/>
      <c r="G6" s="266"/>
      <c r="H6" s="266"/>
      <c r="I6" s="266"/>
      <c r="J6" s="266"/>
      <c r="K6" s="264"/>
    </row>
    <row r="7" s="1" customFormat="1" ht="15" customHeight="1">
      <c r="B7" s="267"/>
      <c r="C7" s="266" t="s">
        <v>895</v>
      </c>
      <c r="D7" s="266"/>
      <c r="E7" s="266"/>
      <c r="F7" s="266"/>
      <c r="G7" s="266"/>
      <c r="H7" s="266"/>
      <c r="I7" s="266"/>
      <c r="J7" s="266"/>
      <c r="K7" s="264"/>
    </row>
    <row r="8" s="1" customFormat="1" ht="12.75" customHeight="1">
      <c r="B8" s="267"/>
      <c r="C8" s="266"/>
      <c r="D8" s="266"/>
      <c r="E8" s="266"/>
      <c r="F8" s="266"/>
      <c r="G8" s="266"/>
      <c r="H8" s="266"/>
      <c r="I8" s="266"/>
      <c r="J8" s="266"/>
      <c r="K8" s="264"/>
    </row>
    <row r="9" s="1" customFormat="1" ht="15" customHeight="1">
      <c r="B9" s="267"/>
      <c r="C9" s="266" t="s">
        <v>896</v>
      </c>
      <c r="D9" s="266"/>
      <c r="E9" s="266"/>
      <c r="F9" s="266"/>
      <c r="G9" s="266"/>
      <c r="H9" s="266"/>
      <c r="I9" s="266"/>
      <c r="J9" s="266"/>
      <c r="K9" s="264"/>
    </row>
    <row r="10" s="1" customFormat="1" ht="15" customHeight="1">
      <c r="B10" s="267"/>
      <c r="C10" s="266"/>
      <c r="D10" s="266" t="s">
        <v>897</v>
      </c>
      <c r="E10" s="266"/>
      <c r="F10" s="266"/>
      <c r="G10" s="266"/>
      <c r="H10" s="266"/>
      <c r="I10" s="266"/>
      <c r="J10" s="266"/>
      <c r="K10" s="264"/>
    </row>
    <row r="11" s="1" customFormat="1" ht="15" customHeight="1">
      <c r="B11" s="267"/>
      <c r="C11" s="268"/>
      <c r="D11" s="266" t="s">
        <v>898</v>
      </c>
      <c r="E11" s="266"/>
      <c r="F11" s="266"/>
      <c r="G11" s="266"/>
      <c r="H11" s="266"/>
      <c r="I11" s="266"/>
      <c r="J11" s="266"/>
      <c r="K11" s="264"/>
    </row>
    <row r="12" s="1" customFormat="1" ht="15" customHeight="1">
      <c r="B12" s="267"/>
      <c r="C12" s="268"/>
      <c r="D12" s="266"/>
      <c r="E12" s="266"/>
      <c r="F12" s="266"/>
      <c r="G12" s="266"/>
      <c r="H12" s="266"/>
      <c r="I12" s="266"/>
      <c r="J12" s="266"/>
      <c r="K12" s="264"/>
    </row>
    <row r="13" s="1" customFormat="1" ht="15" customHeight="1">
      <c r="B13" s="267"/>
      <c r="C13" s="268"/>
      <c r="D13" s="269" t="s">
        <v>899</v>
      </c>
      <c r="E13" s="266"/>
      <c r="F13" s="266"/>
      <c r="G13" s="266"/>
      <c r="H13" s="266"/>
      <c r="I13" s="266"/>
      <c r="J13" s="266"/>
      <c r="K13" s="264"/>
    </row>
    <row r="14" s="1" customFormat="1" ht="12.75" customHeight="1">
      <c r="B14" s="267"/>
      <c r="C14" s="268"/>
      <c r="D14" s="268"/>
      <c r="E14" s="268"/>
      <c r="F14" s="268"/>
      <c r="G14" s="268"/>
      <c r="H14" s="268"/>
      <c r="I14" s="268"/>
      <c r="J14" s="268"/>
      <c r="K14" s="264"/>
    </row>
    <row r="15" s="1" customFormat="1" ht="15" customHeight="1">
      <c r="B15" s="267"/>
      <c r="C15" s="268"/>
      <c r="D15" s="266" t="s">
        <v>900</v>
      </c>
      <c r="E15" s="266"/>
      <c r="F15" s="266"/>
      <c r="G15" s="266"/>
      <c r="H15" s="266"/>
      <c r="I15" s="266"/>
      <c r="J15" s="266"/>
      <c r="K15" s="264"/>
    </row>
    <row r="16" s="1" customFormat="1" ht="15" customHeight="1">
      <c r="B16" s="267"/>
      <c r="C16" s="268"/>
      <c r="D16" s="266" t="s">
        <v>901</v>
      </c>
      <c r="E16" s="266"/>
      <c r="F16" s="266"/>
      <c r="G16" s="266"/>
      <c r="H16" s="266"/>
      <c r="I16" s="266"/>
      <c r="J16" s="266"/>
      <c r="K16" s="264"/>
    </row>
    <row r="17" s="1" customFormat="1" ht="15" customHeight="1">
      <c r="B17" s="267"/>
      <c r="C17" s="268"/>
      <c r="D17" s="266" t="s">
        <v>902</v>
      </c>
      <c r="E17" s="266"/>
      <c r="F17" s="266"/>
      <c r="G17" s="266"/>
      <c r="H17" s="266"/>
      <c r="I17" s="266"/>
      <c r="J17" s="266"/>
      <c r="K17" s="264"/>
    </row>
    <row r="18" s="1" customFormat="1" ht="15" customHeight="1">
      <c r="B18" s="267"/>
      <c r="C18" s="268"/>
      <c r="D18" s="268"/>
      <c r="E18" s="270" t="s">
        <v>79</v>
      </c>
      <c r="F18" s="266" t="s">
        <v>903</v>
      </c>
      <c r="G18" s="266"/>
      <c r="H18" s="266"/>
      <c r="I18" s="266"/>
      <c r="J18" s="266"/>
      <c r="K18" s="264"/>
    </row>
    <row r="19" s="1" customFormat="1" ht="15" customHeight="1">
      <c r="B19" s="267"/>
      <c r="C19" s="268"/>
      <c r="D19" s="268"/>
      <c r="E19" s="270" t="s">
        <v>904</v>
      </c>
      <c r="F19" s="266" t="s">
        <v>905</v>
      </c>
      <c r="G19" s="266"/>
      <c r="H19" s="266"/>
      <c r="I19" s="266"/>
      <c r="J19" s="266"/>
      <c r="K19" s="264"/>
    </row>
    <row r="20" s="1" customFormat="1" ht="15" customHeight="1">
      <c r="B20" s="267"/>
      <c r="C20" s="268"/>
      <c r="D20" s="268"/>
      <c r="E20" s="270" t="s">
        <v>906</v>
      </c>
      <c r="F20" s="266" t="s">
        <v>907</v>
      </c>
      <c r="G20" s="266"/>
      <c r="H20" s="266"/>
      <c r="I20" s="266"/>
      <c r="J20" s="266"/>
      <c r="K20" s="264"/>
    </row>
    <row r="21" s="1" customFormat="1" ht="15" customHeight="1">
      <c r="B21" s="267"/>
      <c r="C21" s="268"/>
      <c r="D21" s="268"/>
      <c r="E21" s="270" t="s">
        <v>908</v>
      </c>
      <c r="F21" s="266" t="s">
        <v>909</v>
      </c>
      <c r="G21" s="266"/>
      <c r="H21" s="266"/>
      <c r="I21" s="266"/>
      <c r="J21" s="266"/>
      <c r="K21" s="264"/>
    </row>
    <row r="22" s="1" customFormat="1" ht="15" customHeight="1">
      <c r="B22" s="267"/>
      <c r="C22" s="268"/>
      <c r="D22" s="268"/>
      <c r="E22" s="270" t="s">
        <v>910</v>
      </c>
      <c r="F22" s="266" t="s">
        <v>911</v>
      </c>
      <c r="G22" s="266"/>
      <c r="H22" s="266"/>
      <c r="I22" s="266"/>
      <c r="J22" s="266"/>
      <c r="K22" s="264"/>
    </row>
    <row r="23" s="1" customFormat="1" ht="15" customHeight="1">
      <c r="B23" s="267"/>
      <c r="C23" s="268"/>
      <c r="D23" s="268"/>
      <c r="E23" s="270" t="s">
        <v>912</v>
      </c>
      <c r="F23" s="266" t="s">
        <v>913</v>
      </c>
      <c r="G23" s="266"/>
      <c r="H23" s="266"/>
      <c r="I23" s="266"/>
      <c r="J23" s="266"/>
      <c r="K23" s="264"/>
    </row>
    <row r="24" s="1" customFormat="1" ht="12.75" customHeight="1">
      <c r="B24" s="267"/>
      <c r="C24" s="268"/>
      <c r="D24" s="268"/>
      <c r="E24" s="268"/>
      <c r="F24" s="268"/>
      <c r="G24" s="268"/>
      <c r="H24" s="268"/>
      <c r="I24" s="268"/>
      <c r="J24" s="268"/>
      <c r="K24" s="264"/>
    </row>
    <row r="25" s="1" customFormat="1" ht="15" customHeight="1">
      <c r="B25" s="267"/>
      <c r="C25" s="266" t="s">
        <v>914</v>
      </c>
      <c r="D25" s="266"/>
      <c r="E25" s="266"/>
      <c r="F25" s="266"/>
      <c r="G25" s="266"/>
      <c r="H25" s="266"/>
      <c r="I25" s="266"/>
      <c r="J25" s="266"/>
      <c r="K25" s="264"/>
    </row>
    <row r="26" s="1" customFormat="1" ht="15" customHeight="1">
      <c r="B26" s="267"/>
      <c r="C26" s="266" t="s">
        <v>915</v>
      </c>
      <c r="D26" s="266"/>
      <c r="E26" s="266"/>
      <c r="F26" s="266"/>
      <c r="G26" s="266"/>
      <c r="H26" s="266"/>
      <c r="I26" s="266"/>
      <c r="J26" s="266"/>
      <c r="K26" s="264"/>
    </row>
    <row r="27" s="1" customFormat="1" ht="15" customHeight="1">
      <c r="B27" s="267"/>
      <c r="C27" s="266"/>
      <c r="D27" s="266" t="s">
        <v>916</v>
      </c>
      <c r="E27" s="266"/>
      <c r="F27" s="266"/>
      <c r="G27" s="266"/>
      <c r="H27" s="266"/>
      <c r="I27" s="266"/>
      <c r="J27" s="266"/>
      <c r="K27" s="264"/>
    </row>
    <row r="28" s="1" customFormat="1" ht="15" customHeight="1">
      <c r="B28" s="267"/>
      <c r="C28" s="268"/>
      <c r="D28" s="266" t="s">
        <v>917</v>
      </c>
      <c r="E28" s="266"/>
      <c r="F28" s="266"/>
      <c r="G28" s="266"/>
      <c r="H28" s="266"/>
      <c r="I28" s="266"/>
      <c r="J28" s="266"/>
      <c r="K28" s="264"/>
    </row>
    <row r="29" s="1" customFormat="1" ht="12.75" customHeight="1">
      <c r="B29" s="267"/>
      <c r="C29" s="268"/>
      <c r="D29" s="268"/>
      <c r="E29" s="268"/>
      <c r="F29" s="268"/>
      <c r="G29" s="268"/>
      <c r="H29" s="268"/>
      <c r="I29" s="268"/>
      <c r="J29" s="268"/>
      <c r="K29" s="264"/>
    </row>
    <row r="30" s="1" customFormat="1" ht="15" customHeight="1">
      <c r="B30" s="267"/>
      <c r="C30" s="268"/>
      <c r="D30" s="266" t="s">
        <v>918</v>
      </c>
      <c r="E30" s="266"/>
      <c r="F30" s="266"/>
      <c r="G30" s="266"/>
      <c r="H30" s="266"/>
      <c r="I30" s="266"/>
      <c r="J30" s="266"/>
      <c r="K30" s="264"/>
    </row>
    <row r="31" s="1" customFormat="1" ht="15" customHeight="1">
      <c r="B31" s="267"/>
      <c r="C31" s="268"/>
      <c r="D31" s="266" t="s">
        <v>919</v>
      </c>
      <c r="E31" s="266"/>
      <c r="F31" s="266"/>
      <c r="G31" s="266"/>
      <c r="H31" s="266"/>
      <c r="I31" s="266"/>
      <c r="J31" s="266"/>
      <c r="K31" s="264"/>
    </row>
    <row r="32" s="1" customFormat="1" ht="12.75" customHeight="1">
      <c r="B32" s="267"/>
      <c r="C32" s="268"/>
      <c r="D32" s="268"/>
      <c r="E32" s="268"/>
      <c r="F32" s="268"/>
      <c r="G32" s="268"/>
      <c r="H32" s="268"/>
      <c r="I32" s="268"/>
      <c r="J32" s="268"/>
      <c r="K32" s="264"/>
    </row>
    <row r="33" s="1" customFormat="1" ht="15" customHeight="1">
      <c r="B33" s="267"/>
      <c r="C33" s="268"/>
      <c r="D33" s="266" t="s">
        <v>920</v>
      </c>
      <c r="E33" s="266"/>
      <c r="F33" s="266"/>
      <c r="G33" s="266"/>
      <c r="H33" s="266"/>
      <c r="I33" s="266"/>
      <c r="J33" s="266"/>
      <c r="K33" s="264"/>
    </row>
    <row r="34" s="1" customFormat="1" ht="15" customHeight="1">
      <c r="B34" s="267"/>
      <c r="C34" s="268"/>
      <c r="D34" s="266" t="s">
        <v>921</v>
      </c>
      <c r="E34" s="266"/>
      <c r="F34" s="266"/>
      <c r="G34" s="266"/>
      <c r="H34" s="266"/>
      <c r="I34" s="266"/>
      <c r="J34" s="266"/>
      <c r="K34" s="264"/>
    </row>
    <row r="35" s="1" customFormat="1" ht="15" customHeight="1">
      <c r="B35" s="267"/>
      <c r="C35" s="268"/>
      <c r="D35" s="266" t="s">
        <v>922</v>
      </c>
      <c r="E35" s="266"/>
      <c r="F35" s="266"/>
      <c r="G35" s="266"/>
      <c r="H35" s="266"/>
      <c r="I35" s="266"/>
      <c r="J35" s="266"/>
      <c r="K35" s="264"/>
    </row>
    <row r="36" s="1" customFormat="1" ht="15" customHeight="1">
      <c r="B36" s="267"/>
      <c r="C36" s="268"/>
      <c r="D36" s="266"/>
      <c r="E36" s="269" t="s">
        <v>115</v>
      </c>
      <c r="F36" s="266"/>
      <c r="G36" s="266" t="s">
        <v>923</v>
      </c>
      <c r="H36" s="266"/>
      <c r="I36" s="266"/>
      <c r="J36" s="266"/>
      <c r="K36" s="264"/>
    </row>
    <row r="37" s="1" customFormat="1" ht="30.75" customHeight="1">
      <c r="B37" s="267"/>
      <c r="C37" s="268"/>
      <c r="D37" s="266"/>
      <c r="E37" s="269" t="s">
        <v>924</v>
      </c>
      <c r="F37" s="266"/>
      <c r="G37" s="266" t="s">
        <v>925</v>
      </c>
      <c r="H37" s="266"/>
      <c r="I37" s="266"/>
      <c r="J37" s="266"/>
      <c r="K37" s="264"/>
    </row>
    <row r="38" s="1" customFormat="1" ht="15" customHeight="1">
      <c r="B38" s="267"/>
      <c r="C38" s="268"/>
      <c r="D38" s="266"/>
      <c r="E38" s="269" t="s">
        <v>56</v>
      </c>
      <c r="F38" s="266"/>
      <c r="G38" s="266" t="s">
        <v>926</v>
      </c>
      <c r="H38" s="266"/>
      <c r="I38" s="266"/>
      <c r="J38" s="266"/>
      <c r="K38" s="264"/>
    </row>
    <row r="39" s="1" customFormat="1" ht="15" customHeight="1">
      <c r="B39" s="267"/>
      <c r="C39" s="268"/>
      <c r="D39" s="266"/>
      <c r="E39" s="269" t="s">
        <v>57</v>
      </c>
      <c r="F39" s="266"/>
      <c r="G39" s="266" t="s">
        <v>927</v>
      </c>
      <c r="H39" s="266"/>
      <c r="I39" s="266"/>
      <c r="J39" s="266"/>
      <c r="K39" s="264"/>
    </row>
    <row r="40" s="1" customFormat="1" ht="15" customHeight="1">
      <c r="B40" s="267"/>
      <c r="C40" s="268"/>
      <c r="D40" s="266"/>
      <c r="E40" s="269" t="s">
        <v>116</v>
      </c>
      <c r="F40" s="266"/>
      <c r="G40" s="266" t="s">
        <v>928</v>
      </c>
      <c r="H40" s="266"/>
      <c r="I40" s="266"/>
      <c r="J40" s="266"/>
      <c r="K40" s="264"/>
    </row>
    <row r="41" s="1" customFormat="1" ht="15" customHeight="1">
      <c r="B41" s="267"/>
      <c r="C41" s="268"/>
      <c r="D41" s="266"/>
      <c r="E41" s="269" t="s">
        <v>117</v>
      </c>
      <c r="F41" s="266"/>
      <c r="G41" s="266" t="s">
        <v>929</v>
      </c>
      <c r="H41" s="266"/>
      <c r="I41" s="266"/>
      <c r="J41" s="266"/>
      <c r="K41" s="264"/>
    </row>
    <row r="42" s="1" customFormat="1" ht="15" customHeight="1">
      <c r="B42" s="267"/>
      <c r="C42" s="268"/>
      <c r="D42" s="266"/>
      <c r="E42" s="269" t="s">
        <v>930</v>
      </c>
      <c r="F42" s="266"/>
      <c r="G42" s="266" t="s">
        <v>931</v>
      </c>
      <c r="H42" s="266"/>
      <c r="I42" s="266"/>
      <c r="J42" s="266"/>
      <c r="K42" s="264"/>
    </row>
    <row r="43" s="1" customFormat="1" ht="15" customHeight="1">
      <c r="B43" s="267"/>
      <c r="C43" s="268"/>
      <c r="D43" s="266"/>
      <c r="E43" s="269"/>
      <c r="F43" s="266"/>
      <c r="G43" s="266" t="s">
        <v>932</v>
      </c>
      <c r="H43" s="266"/>
      <c r="I43" s="266"/>
      <c r="J43" s="266"/>
      <c r="K43" s="264"/>
    </row>
    <row r="44" s="1" customFormat="1" ht="15" customHeight="1">
      <c r="B44" s="267"/>
      <c r="C44" s="268"/>
      <c r="D44" s="266"/>
      <c r="E44" s="269" t="s">
        <v>933</v>
      </c>
      <c r="F44" s="266"/>
      <c r="G44" s="266" t="s">
        <v>934</v>
      </c>
      <c r="H44" s="266"/>
      <c r="I44" s="266"/>
      <c r="J44" s="266"/>
      <c r="K44" s="264"/>
    </row>
    <row r="45" s="1" customFormat="1" ht="15" customHeight="1">
      <c r="B45" s="267"/>
      <c r="C45" s="268"/>
      <c r="D45" s="266"/>
      <c r="E45" s="269" t="s">
        <v>119</v>
      </c>
      <c r="F45" s="266"/>
      <c r="G45" s="266" t="s">
        <v>935</v>
      </c>
      <c r="H45" s="266"/>
      <c r="I45" s="266"/>
      <c r="J45" s="266"/>
      <c r="K45" s="264"/>
    </row>
    <row r="46" s="1" customFormat="1" ht="12.75" customHeight="1">
      <c r="B46" s="267"/>
      <c r="C46" s="268"/>
      <c r="D46" s="266"/>
      <c r="E46" s="266"/>
      <c r="F46" s="266"/>
      <c r="G46" s="266"/>
      <c r="H46" s="266"/>
      <c r="I46" s="266"/>
      <c r="J46" s="266"/>
      <c r="K46" s="264"/>
    </row>
    <row r="47" s="1" customFormat="1" ht="15" customHeight="1">
      <c r="B47" s="267"/>
      <c r="C47" s="268"/>
      <c r="D47" s="266" t="s">
        <v>936</v>
      </c>
      <c r="E47" s="266"/>
      <c r="F47" s="266"/>
      <c r="G47" s="266"/>
      <c r="H47" s="266"/>
      <c r="I47" s="266"/>
      <c r="J47" s="266"/>
      <c r="K47" s="264"/>
    </row>
    <row r="48" s="1" customFormat="1" ht="15" customHeight="1">
      <c r="B48" s="267"/>
      <c r="C48" s="268"/>
      <c r="D48" s="268"/>
      <c r="E48" s="266" t="s">
        <v>937</v>
      </c>
      <c r="F48" s="266"/>
      <c r="G48" s="266"/>
      <c r="H48" s="266"/>
      <c r="I48" s="266"/>
      <c r="J48" s="266"/>
      <c r="K48" s="264"/>
    </row>
    <row r="49" s="1" customFormat="1" ht="15" customHeight="1">
      <c r="B49" s="267"/>
      <c r="C49" s="268"/>
      <c r="D49" s="268"/>
      <c r="E49" s="266" t="s">
        <v>938</v>
      </c>
      <c r="F49" s="266"/>
      <c r="G49" s="266"/>
      <c r="H49" s="266"/>
      <c r="I49" s="266"/>
      <c r="J49" s="266"/>
      <c r="K49" s="264"/>
    </row>
    <row r="50" s="1" customFormat="1" ht="15" customHeight="1">
      <c r="B50" s="267"/>
      <c r="C50" s="268"/>
      <c r="D50" s="268"/>
      <c r="E50" s="266" t="s">
        <v>939</v>
      </c>
      <c r="F50" s="266"/>
      <c r="G50" s="266"/>
      <c r="H50" s="266"/>
      <c r="I50" s="266"/>
      <c r="J50" s="266"/>
      <c r="K50" s="264"/>
    </row>
    <row r="51" s="1" customFormat="1" ht="15" customHeight="1">
      <c r="B51" s="267"/>
      <c r="C51" s="268"/>
      <c r="D51" s="266" t="s">
        <v>940</v>
      </c>
      <c r="E51" s="266"/>
      <c r="F51" s="266"/>
      <c r="G51" s="266"/>
      <c r="H51" s="266"/>
      <c r="I51" s="266"/>
      <c r="J51" s="266"/>
      <c r="K51" s="264"/>
    </row>
    <row r="52" s="1" customFormat="1" ht="25.5" customHeight="1">
      <c r="B52" s="262"/>
      <c r="C52" s="263" t="s">
        <v>941</v>
      </c>
      <c r="D52" s="263"/>
      <c r="E52" s="263"/>
      <c r="F52" s="263"/>
      <c r="G52" s="263"/>
      <c r="H52" s="263"/>
      <c r="I52" s="263"/>
      <c r="J52" s="263"/>
      <c r="K52" s="264"/>
    </row>
    <row r="53" s="1" customFormat="1" ht="5.25" customHeight="1">
      <c r="B53" s="262"/>
      <c r="C53" s="265"/>
      <c r="D53" s="265"/>
      <c r="E53" s="265"/>
      <c r="F53" s="265"/>
      <c r="G53" s="265"/>
      <c r="H53" s="265"/>
      <c r="I53" s="265"/>
      <c r="J53" s="265"/>
      <c r="K53" s="264"/>
    </row>
    <row r="54" s="1" customFormat="1" ht="15" customHeight="1">
      <c r="B54" s="262"/>
      <c r="C54" s="266" t="s">
        <v>942</v>
      </c>
      <c r="D54" s="266"/>
      <c r="E54" s="266"/>
      <c r="F54" s="266"/>
      <c r="G54" s="266"/>
      <c r="H54" s="266"/>
      <c r="I54" s="266"/>
      <c r="J54" s="266"/>
      <c r="K54" s="264"/>
    </row>
    <row r="55" s="1" customFormat="1" ht="15" customHeight="1">
      <c r="B55" s="262"/>
      <c r="C55" s="266" t="s">
        <v>943</v>
      </c>
      <c r="D55" s="266"/>
      <c r="E55" s="266"/>
      <c r="F55" s="266"/>
      <c r="G55" s="266"/>
      <c r="H55" s="266"/>
      <c r="I55" s="266"/>
      <c r="J55" s="266"/>
      <c r="K55" s="264"/>
    </row>
    <row r="56" s="1" customFormat="1" ht="12.75" customHeight="1">
      <c r="B56" s="262"/>
      <c r="C56" s="266"/>
      <c r="D56" s="266"/>
      <c r="E56" s="266"/>
      <c r="F56" s="266"/>
      <c r="G56" s="266"/>
      <c r="H56" s="266"/>
      <c r="I56" s="266"/>
      <c r="J56" s="266"/>
      <c r="K56" s="264"/>
    </row>
    <row r="57" s="1" customFormat="1" ht="15" customHeight="1">
      <c r="B57" s="262"/>
      <c r="C57" s="266" t="s">
        <v>944</v>
      </c>
      <c r="D57" s="266"/>
      <c r="E57" s="266"/>
      <c r="F57" s="266"/>
      <c r="G57" s="266"/>
      <c r="H57" s="266"/>
      <c r="I57" s="266"/>
      <c r="J57" s="266"/>
      <c r="K57" s="264"/>
    </row>
    <row r="58" s="1" customFormat="1" ht="15" customHeight="1">
      <c r="B58" s="262"/>
      <c r="C58" s="268"/>
      <c r="D58" s="266" t="s">
        <v>945</v>
      </c>
      <c r="E58" s="266"/>
      <c r="F58" s="266"/>
      <c r="G58" s="266"/>
      <c r="H58" s="266"/>
      <c r="I58" s="266"/>
      <c r="J58" s="266"/>
      <c r="K58" s="264"/>
    </row>
    <row r="59" s="1" customFormat="1" ht="15" customHeight="1">
      <c r="B59" s="262"/>
      <c r="C59" s="268"/>
      <c r="D59" s="266" t="s">
        <v>946</v>
      </c>
      <c r="E59" s="266"/>
      <c r="F59" s="266"/>
      <c r="G59" s="266"/>
      <c r="H59" s="266"/>
      <c r="I59" s="266"/>
      <c r="J59" s="266"/>
      <c r="K59" s="264"/>
    </row>
    <row r="60" s="1" customFormat="1" ht="15" customHeight="1">
      <c r="B60" s="262"/>
      <c r="C60" s="268"/>
      <c r="D60" s="266" t="s">
        <v>947</v>
      </c>
      <c r="E60" s="266"/>
      <c r="F60" s="266"/>
      <c r="G60" s="266"/>
      <c r="H60" s="266"/>
      <c r="I60" s="266"/>
      <c r="J60" s="266"/>
      <c r="K60" s="264"/>
    </row>
    <row r="61" s="1" customFormat="1" ht="15" customHeight="1">
      <c r="B61" s="262"/>
      <c r="C61" s="268"/>
      <c r="D61" s="266" t="s">
        <v>948</v>
      </c>
      <c r="E61" s="266"/>
      <c r="F61" s="266"/>
      <c r="G61" s="266"/>
      <c r="H61" s="266"/>
      <c r="I61" s="266"/>
      <c r="J61" s="266"/>
      <c r="K61" s="264"/>
    </row>
    <row r="62" s="1" customFormat="1" ht="15" customHeight="1">
      <c r="B62" s="262"/>
      <c r="C62" s="268"/>
      <c r="D62" s="271" t="s">
        <v>949</v>
      </c>
      <c r="E62" s="271"/>
      <c r="F62" s="271"/>
      <c r="G62" s="271"/>
      <c r="H62" s="271"/>
      <c r="I62" s="271"/>
      <c r="J62" s="271"/>
      <c r="K62" s="264"/>
    </row>
    <row r="63" s="1" customFormat="1" ht="15" customHeight="1">
      <c r="B63" s="262"/>
      <c r="C63" s="268"/>
      <c r="D63" s="266" t="s">
        <v>950</v>
      </c>
      <c r="E63" s="266"/>
      <c r="F63" s="266"/>
      <c r="G63" s="266"/>
      <c r="H63" s="266"/>
      <c r="I63" s="266"/>
      <c r="J63" s="266"/>
      <c r="K63" s="264"/>
    </row>
    <row r="64" s="1" customFormat="1" ht="12.75" customHeight="1">
      <c r="B64" s="262"/>
      <c r="C64" s="268"/>
      <c r="D64" s="268"/>
      <c r="E64" s="272"/>
      <c r="F64" s="268"/>
      <c r="G64" s="268"/>
      <c r="H64" s="268"/>
      <c r="I64" s="268"/>
      <c r="J64" s="268"/>
      <c r="K64" s="264"/>
    </row>
    <row r="65" s="1" customFormat="1" ht="15" customHeight="1">
      <c r="B65" s="262"/>
      <c r="C65" s="268"/>
      <c r="D65" s="266" t="s">
        <v>951</v>
      </c>
      <c r="E65" s="266"/>
      <c r="F65" s="266"/>
      <c r="G65" s="266"/>
      <c r="H65" s="266"/>
      <c r="I65" s="266"/>
      <c r="J65" s="266"/>
      <c r="K65" s="264"/>
    </row>
    <row r="66" s="1" customFormat="1" ht="15" customHeight="1">
      <c r="B66" s="262"/>
      <c r="C66" s="268"/>
      <c r="D66" s="271" t="s">
        <v>952</v>
      </c>
      <c r="E66" s="271"/>
      <c r="F66" s="271"/>
      <c r="G66" s="271"/>
      <c r="H66" s="271"/>
      <c r="I66" s="271"/>
      <c r="J66" s="271"/>
      <c r="K66" s="264"/>
    </row>
    <row r="67" s="1" customFormat="1" ht="15" customHeight="1">
      <c r="B67" s="262"/>
      <c r="C67" s="268"/>
      <c r="D67" s="266" t="s">
        <v>953</v>
      </c>
      <c r="E67" s="266"/>
      <c r="F67" s="266"/>
      <c r="G67" s="266"/>
      <c r="H67" s="266"/>
      <c r="I67" s="266"/>
      <c r="J67" s="266"/>
      <c r="K67" s="264"/>
    </row>
    <row r="68" s="1" customFormat="1" ht="15" customHeight="1">
      <c r="B68" s="262"/>
      <c r="C68" s="268"/>
      <c r="D68" s="266" t="s">
        <v>954</v>
      </c>
      <c r="E68" s="266"/>
      <c r="F68" s="266"/>
      <c r="G68" s="266"/>
      <c r="H68" s="266"/>
      <c r="I68" s="266"/>
      <c r="J68" s="266"/>
      <c r="K68" s="264"/>
    </row>
    <row r="69" s="1" customFormat="1" ht="15" customHeight="1">
      <c r="B69" s="262"/>
      <c r="C69" s="268"/>
      <c r="D69" s="266" t="s">
        <v>955</v>
      </c>
      <c r="E69" s="266"/>
      <c r="F69" s="266"/>
      <c r="G69" s="266"/>
      <c r="H69" s="266"/>
      <c r="I69" s="266"/>
      <c r="J69" s="266"/>
      <c r="K69" s="264"/>
    </row>
    <row r="70" s="1" customFormat="1" ht="15" customHeight="1">
      <c r="B70" s="262"/>
      <c r="C70" s="268"/>
      <c r="D70" s="266" t="s">
        <v>956</v>
      </c>
      <c r="E70" s="266"/>
      <c r="F70" s="266"/>
      <c r="G70" s="266"/>
      <c r="H70" s="266"/>
      <c r="I70" s="266"/>
      <c r="J70" s="266"/>
      <c r="K70" s="264"/>
    </row>
    <row r="71" s="1" customFormat="1" ht="12.75" customHeight="1">
      <c r="B71" s="273"/>
      <c r="C71" s="274"/>
      <c r="D71" s="274"/>
      <c r="E71" s="274"/>
      <c r="F71" s="274"/>
      <c r="G71" s="274"/>
      <c r="H71" s="274"/>
      <c r="I71" s="274"/>
      <c r="J71" s="274"/>
      <c r="K71" s="275"/>
    </row>
    <row r="72" s="1" customFormat="1" ht="18.75" customHeight="1">
      <c r="B72" s="276"/>
      <c r="C72" s="276"/>
      <c r="D72" s="276"/>
      <c r="E72" s="276"/>
      <c r="F72" s="276"/>
      <c r="G72" s="276"/>
      <c r="H72" s="276"/>
      <c r="I72" s="276"/>
      <c r="J72" s="276"/>
      <c r="K72" s="277"/>
    </row>
    <row r="73" s="1" customFormat="1" ht="18.75" customHeight="1">
      <c r="B73" s="277"/>
      <c r="C73" s="277"/>
      <c r="D73" s="277"/>
      <c r="E73" s="277"/>
      <c r="F73" s="277"/>
      <c r="G73" s="277"/>
      <c r="H73" s="277"/>
      <c r="I73" s="277"/>
      <c r="J73" s="277"/>
      <c r="K73" s="277"/>
    </row>
    <row r="74" s="1" customFormat="1" ht="7.5" customHeight="1">
      <c r="B74" s="278"/>
      <c r="C74" s="279"/>
      <c r="D74" s="279"/>
      <c r="E74" s="279"/>
      <c r="F74" s="279"/>
      <c r="G74" s="279"/>
      <c r="H74" s="279"/>
      <c r="I74" s="279"/>
      <c r="J74" s="279"/>
      <c r="K74" s="280"/>
    </row>
    <row r="75" s="1" customFormat="1" ht="45" customHeight="1">
      <c r="B75" s="281"/>
      <c r="C75" s="282" t="s">
        <v>957</v>
      </c>
      <c r="D75" s="282"/>
      <c r="E75" s="282"/>
      <c r="F75" s="282"/>
      <c r="G75" s="282"/>
      <c r="H75" s="282"/>
      <c r="I75" s="282"/>
      <c r="J75" s="282"/>
      <c r="K75" s="283"/>
    </row>
    <row r="76" s="1" customFormat="1" ht="17.25" customHeight="1">
      <c r="B76" s="281"/>
      <c r="C76" s="284" t="s">
        <v>958</v>
      </c>
      <c r="D76" s="284"/>
      <c r="E76" s="284"/>
      <c r="F76" s="284" t="s">
        <v>959</v>
      </c>
      <c r="G76" s="285"/>
      <c r="H76" s="284" t="s">
        <v>57</v>
      </c>
      <c r="I76" s="284" t="s">
        <v>60</v>
      </c>
      <c r="J76" s="284" t="s">
        <v>960</v>
      </c>
      <c r="K76" s="283"/>
    </row>
    <row r="77" s="1" customFormat="1" ht="17.25" customHeight="1">
      <c r="B77" s="281"/>
      <c r="C77" s="286" t="s">
        <v>961</v>
      </c>
      <c r="D77" s="286"/>
      <c r="E77" s="286"/>
      <c r="F77" s="287" t="s">
        <v>962</v>
      </c>
      <c r="G77" s="288"/>
      <c r="H77" s="286"/>
      <c r="I77" s="286"/>
      <c r="J77" s="286" t="s">
        <v>963</v>
      </c>
      <c r="K77" s="283"/>
    </row>
    <row r="78" s="1" customFormat="1" ht="5.25" customHeight="1">
      <c r="B78" s="281"/>
      <c r="C78" s="289"/>
      <c r="D78" s="289"/>
      <c r="E78" s="289"/>
      <c r="F78" s="289"/>
      <c r="G78" s="290"/>
      <c r="H78" s="289"/>
      <c r="I78" s="289"/>
      <c r="J78" s="289"/>
      <c r="K78" s="283"/>
    </row>
    <row r="79" s="1" customFormat="1" ht="15" customHeight="1">
      <c r="B79" s="281"/>
      <c r="C79" s="269" t="s">
        <v>56</v>
      </c>
      <c r="D79" s="291"/>
      <c r="E79" s="291"/>
      <c r="F79" s="292" t="s">
        <v>964</v>
      </c>
      <c r="G79" s="293"/>
      <c r="H79" s="269" t="s">
        <v>965</v>
      </c>
      <c r="I79" s="269" t="s">
        <v>966</v>
      </c>
      <c r="J79" s="269">
        <v>20</v>
      </c>
      <c r="K79" s="283"/>
    </row>
    <row r="80" s="1" customFormat="1" ht="15" customHeight="1">
      <c r="B80" s="281"/>
      <c r="C80" s="269" t="s">
        <v>967</v>
      </c>
      <c r="D80" s="269"/>
      <c r="E80" s="269"/>
      <c r="F80" s="292" t="s">
        <v>964</v>
      </c>
      <c r="G80" s="293"/>
      <c r="H80" s="269" t="s">
        <v>968</v>
      </c>
      <c r="I80" s="269" t="s">
        <v>966</v>
      </c>
      <c r="J80" s="269">
        <v>120</v>
      </c>
      <c r="K80" s="283"/>
    </row>
    <row r="81" s="1" customFormat="1" ht="15" customHeight="1">
      <c r="B81" s="294"/>
      <c r="C81" s="269" t="s">
        <v>969</v>
      </c>
      <c r="D81" s="269"/>
      <c r="E81" s="269"/>
      <c r="F81" s="292" t="s">
        <v>970</v>
      </c>
      <c r="G81" s="293"/>
      <c r="H81" s="269" t="s">
        <v>971</v>
      </c>
      <c r="I81" s="269" t="s">
        <v>966</v>
      </c>
      <c r="J81" s="269">
        <v>50</v>
      </c>
      <c r="K81" s="283"/>
    </row>
    <row r="82" s="1" customFormat="1" ht="15" customHeight="1">
      <c r="B82" s="294"/>
      <c r="C82" s="269" t="s">
        <v>972</v>
      </c>
      <c r="D82" s="269"/>
      <c r="E82" s="269"/>
      <c r="F82" s="292" t="s">
        <v>964</v>
      </c>
      <c r="G82" s="293"/>
      <c r="H82" s="269" t="s">
        <v>973</v>
      </c>
      <c r="I82" s="269" t="s">
        <v>974</v>
      </c>
      <c r="J82" s="269"/>
      <c r="K82" s="283"/>
    </row>
    <row r="83" s="1" customFormat="1" ht="15" customHeight="1">
      <c r="B83" s="294"/>
      <c r="C83" s="295" t="s">
        <v>975</v>
      </c>
      <c r="D83" s="295"/>
      <c r="E83" s="295"/>
      <c r="F83" s="296" t="s">
        <v>970</v>
      </c>
      <c r="G83" s="295"/>
      <c r="H83" s="295" t="s">
        <v>976</v>
      </c>
      <c r="I83" s="295" t="s">
        <v>966</v>
      </c>
      <c r="J83" s="295">
        <v>15</v>
      </c>
      <c r="K83" s="283"/>
    </row>
    <row r="84" s="1" customFormat="1" ht="15" customHeight="1">
      <c r="B84" s="294"/>
      <c r="C84" s="295" t="s">
        <v>977</v>
      </c>
      <c r="D84" s="295"/>
      <c r="E84" s="295"/>
      <c r="F84" s="296" t="s">
        <v>970</v>
      </c>
      <c r="G84" s="295"/>
      <c r="H84" s="295" t="s">
        <v>978</v>
      </c>
      <c r="I84" s="295" t="s">
        <v>966</v>
      </c>
      <c r="J84" s="295">
        <v>15</v>
      </c>
      <c r="K84" s="283"/>
    </row>
    <row r="85" s="1" customFormat="1" ht="15" customHeight="1">
      <c r="B85" s="294"/>
      <c r="C85" s="295" t="s">
        <v>979</v>
      </c>
      <c r="D85" s="295"/>
      <c r="E85" s="295"/>
      <c r="F85" s="296" t="s">
        <v>970</v>
      </c>
      <c r="G85" s="295"/>
      <c r="H85" s="295" t="s">
        <v>980</v>
      </c>
      <c r="I85" s="295" t="s">
        <v>966</v>
      </c>
      <c r="J85" s="295">
        <v>20</v>
      </c>
      <c r="K85" s="283"/>
    </row>
    <row r="86" s="1" customFormat="1" ht="15" customHeight="1">
      <c r="B86" s="294"/>
      <c r="C86" s="295" t="s">
        <v>981</v>
      </c>
      <c r="D86" s="295"/>
      <c r="E86" s="295"/>
      <c r="F86" s="296" t="s">
        <v>970</v>
      </c>
      <c r="G86" s="295"/>
      <c r="H86" s="295" t="s">
        <v>982</v>
      </c>
      <c r="I86" s="295" t="s">
        <v>966</v>
      </c>
      <c r="J86" s="295">
        <v>20</v>
      </c>
      <c r="K86" s="283"/>
    </row>
    <row r="87" s="1" customFormat="1" ht="15" customHeight="1">
      <c r="B87" s="294"/>
      <c r="C87" s="269" t="s">
        <v>983</v>
      </c>
      <c r="D87" s="269"/>
      <c r="E87" s="269"/>
      <c r="F87" s="292" t="s">
        <v>970</v>
      </c>
      <c r="G87" s="293"/>
      <c r="H87" s="269" t="s">
        <v>984</v>
      </c>
      <c r="I87" s="269" t="s">
        <v>966</v>
      </c>
      <c r="J87" s="269">
        <v>50</v>
      </c>
      <c r="K87" s="283"/>
    </row>
    <row r="88" s="1" customFormat="1" ht="15" customHeight="1">
      <c r="B88" s="294"/>
      <c r="C88" s="269" t="s">
        <v>985</v>
      </c>
      <c r="D88" s="269"/>
      <c r="E88" s="269"/>
      <c r="F88" s="292" t="s">
        <v>970</v>
      </c>
      <c r="G88" s="293"/>
      <c r="H88" s="269" t="s">
        <v>986</v>
      </c>
      <c r="I88" s="269" t="s">
        <v>966</v>
      </c>
      <c r="J88" s="269">
        <v>20</v>
      </c>
      <c r="K88" s="283"/>
    </row>
    <row r="89" s="1" customFormat="1" ht="15" customHeight="1">
      <c r="B89" s="294"/>
      <c r="C89" s="269" t="s">
        <v>987</v>
      </c>
      <c r="D89" s="269"/>
      <c r="E89" s="269"/>
      <c r="F89" s="292" t="s">
        <v>970</v>
      </c>
      <c r="G89" s="293"/>
      <c r="H89" s="269" t="s">
        <v>988</v>
      </c>
      <c r="I89" s="269" t="s">
        <v>966</v>
      </c>
      <c r="J89" s="269">
        <v>20</v>
      </c>
      <c r="K89" s="283"/>
    </row>
    <row r="90" s="1" customFormat="1" ht="15" customHeight="1">
      <c r="B90" s="294"/>
      <c r="C90" s="269" t="s">
        <v>989</v>
      </c>
      <c r="D90" s="269"/>
      <c r="E90" s="269"/>
      <c r="F90" s="292" t="s">
        <v>970</v>
      </c>
      <c r="G90" s="293"/>
      <c r="H90" s="269" t="s">
        <v>990</v>
      </c>
      <c r="I90" s="269" t="s">
        <v>966</v>
      </c>
      <c r="J90" s="269">
        <v>50</v>
      </c>
      <c r="K90" s="283"/>
    </row>
    <row r="91" s="1" customFormat="1" ht="15" customHeight="1">
      <c r="B91" s="294"/>
      <c r="C91" s="269" t="s">
        <v>991</v>
      </c>
      <c r="D91" s="269"/>
      <c r="E91" s="269"/>
      <c r="F91" s="292" t="s">
        <v>970</v>
      </c>
      <c r="G91" s="293"/>
      <c r="H91" s="269" t="s">
        <v>991</v>
      </c>
      <c r="I91" s="269" t="s">
        <v>966</v>
      </c>
      <c r="J91" s="269">
        <v>50</v>
      </c>
      <c r="K91" s="283"/>
    </row>
    <row r="92" s="1" customFormat="1" ht="15" customHeight="1">
      <c r="B92" s="294"/>
      <c r="C92" s="269" t="s">
        <v>992</v>
      </c>
      <c r="D92" s="269"/>
      <c r="E92" s="269"/>
      <c r="F92" s="292" t="s">
        <v>970</v>
      </c>
      <c r="G92" s="293"/>
      <c r="H92" s="269" t="s">
        <v>993</v>
      </c>
      <c r="I92" s="269" t="s">
        <v>966</v>
      </c>
      <c r="J92" s="269">
        <v>255</v>
      </c>
      <c r="K92" s="283"/>
    </row>
    <row r="93" s="1" customFormat="1" ht="15" customHeight="1">
      <c r="B93" s="294"/>
      <c r="C93" s="269" t="s">
        <v>994</v>
      </c>
      <c r="D93" s="269"/>
      <c r="E93" s="269"/>
      <c r="F93" s="292" t="s">
        <v>964</v>
      </c>
      <c r="G93" s="293"/>
      <c r="H93" s="269" t="s">
        <v>995</v>
      </c>
      <c r="I93" s="269" t="s">
        <v>996</v>
      </c>
      <c r="J93" s="269"/>
      <c r="K93" s="283"/>
    </row>
    <row r="94" s="1" customFormat="1" ht="15" customHeight="1">
      <c r="B94" s="294"/>
      <c r="C94" s="269" t="s">
        <v>997</v>
      </c>
      <c r="D94" s="269"/>
      <c r="E94" s="269"/>
      <c r="F94" s="292" t="s">
        <v>964</v>
      </c>
      <c r="G94" s="293"/>
      <c r="H94" s="269" t="s">
        <v>998</v>
      </c>
      <c r="I94" s="269" t="s">
        <v>999</v>
      </c>
      <c r="J94" s="269"/>
      <c r="K94" s="283"/>
    </row>
    <row r="95" s="1" customFormat="1" ht="15" customHeight="1">
      <c r="B95" s="294"/>
      <c r="C95" s="269" t="s">
        <v>1000</v>
      </c>
      <c r="D95" s="269"/>
      <c r="E95" s="269"/>
      <c r="F95" s="292" t="s">
        <v>964</v>
      </c>
      <c r="G95" s="293"/>
      <c r="H95" s="269" t="s">
        <v>1000</v>
      </c>
      <c r="I95" s="269" t="s">
        <v>999</v>
      </c>
      <c r="J95" s="269"/>
      <c r="K95" s="283"/>
    </row>
    <row r="96" s="1" customFormat="1" ht="15" customHeight="1">
      <c r="B96" s="294"/>
      <c r="C96" s="269" t="s">
        <v>41</v>
      </c>
      <c r="D96" s="269"/>
      <c r="E96" s="269"/>
      <c r="F96" s="292" t="s">
        <v>964</v>
      </c>
      <c r="G96" s="293"/>
      <c r="H96" s="269" t="s">
        <v>1001</v>
      </c>
      <c r="I96" s="269" t="s">
        <v>999</v>
      </c>
      <c r="J96" s="269"/>
      <c r="K96" s="283"/>
    </row>
    <row r="97" s="1" customFormat="1" ht="15" customHeight="1">
      <c r="B97" s="294"/>
      <c r="C97" s="269" t="s">
        <v>51</v>
      </c>
      <c r="D97" s="269"/>
      <c r="E97" s="269"/>
      <c r="F97" s="292" t="s">
        <v>964</v>
      </c>
      <c r="G97" s="293"/>
      <c r="H97" s="269" t="s">
        <v>1002</v>
      </c>
      <c r="I97" s="269" t="s">
        <v>999</v>
      </c>
      <c r="J97" s="269"/>
      <c r="K97" s="283"/>
    </row>
    <row r="98" s="1" customFormat="1" ht="15" customHeight="1">
      <c r="B98" s="297"/>
      <c r="C98" s="298"/>
      <c r="D98" s="298"/>
      <c r="E98" s="298"/>
      <c r="F98" s="298"/>
      <c r="G98" s="298"/>
      <c r="H98" s="298"/>
      <c r="I98" s="298"/>
      <c r="J98" s="298"/>
      <c r="K98" s="299"/>
    </row>
    <row r="99" s="1" customFormat="1" ht="18.75" customHeight="1">
      <c r="B99" s="300"/>
      <c r="C99" s="301"/>
      <c r="D99" s="301"/>
      <c r="E99" s="301"/>
      <c r="F99" s="301"/>
      <c r="G99" s="301"/>
      <c r="H99" s="301"/>
      <c r="I99" s="301"/>
      <c r="J99" s="301"/>
      <c r="K99" s="300"/>
    </row>
    <row r="100" s="1" customFormat="1" ht="18.75" customHeight="1">
      <c r="B100" s="277"/>
      <c r="C100" s="277"/>
      <c r="D100" s="277"/>
      <c r="E100" s="277"/>
      <c r="F100" s="277"/>
      <c r="G100" s="277"/>
      <c r="H100" s="277"/>
      <c r="I100" s="277"/>
      <c r="J100" s="277"/>
      <c r="K100" s="277"/>
    </row>
    <row r="101" s="1" customFormat="1" ht="7.5" customHeight="1">
      <c r="B101" s="278"/>
      <c r="C101" s="279"/>
      <c r="D101" s="279"/>
      <c r="E101" s="279"/>
      <c r="F101" s="279"/>
      <c r="G101" s="279"/>
      <c r="H101" s="279"/>
      <c r="I101" s="279"/>
      <c r="J101" s="279"/>
      <c r="K101" s="280"/>
    </row>
    <row r="102" s="1" customFormat="1" ht="45" customHeight="1">
      <c r="B102" s="281"/>
      <c r="C102" s="282" t="s">
        <v>1003</v>
      </c>
      <c r="D102" s="282"/>
      <c r="E102" s="282"/>
      <c r="F102" s="282"/>
      <c r="G102" s="282"/>
      <c r="H102" s="282"/>
      <c r="I102" s="282"/>
      <c r="J102" s="282"/>
      <c r="K102" s="283"/>
    </row>
    <row r="103" s="1" customFormat="1" ht="17.25" customHeight="1">
      <c r="B103" s="281"/>
      <c r="C103" s="284" t="s">
        <v>958</v>
      </c>
      <c r="D103" s="284"/>
      <c r="E103" s="284"/>
      <c r="F103" s="284" t="s">
        <v>959</v>
      </c>
      <c r="G103" s="285"/>
      <c r="H103" s="284" t="s">
        <v>57</v>
      </c>
      <c r="I103" s="284" t="s">
        <v>60</v>
      </c>
      <c r="J103" s="284" t="s">
        <v>960</v>
      </c>
      <c r="K103" s="283"/>
    </row>
    <row r="104" s="1" customFormat="1" ht="17.25" customHeight="1">
      <c r="B104" s="281"/>
      <c r="C104" s="286" t="s">
        <v>961</v>
      </c>
      <c r="D104" s="286"/>
      <c r="E104" s="286"/>
      <c r="F104" s="287" t="s">
        <v>962</v>
      </c>
      <c r="G104" s="288"/>
      <c r="H104" s="286"/>
      <c r="I104" s="286"/>
      <c r="J104" s="286" t="s">
        <v>963</v>
      </c>
      <c r="K104" s="283"/>
    </row>
    <row r="105" s="1" customFormat="1" ht="5.25" customHeight="1">
      <c r="B105" s="281"/>
      <c r="C105" s="284"/>
      <c r="D105" s="284"/>
      <c r="E105" s="284"/>
      <c r="F105" s="284"/>
      <c r="G105" s="302"/>
      <c r="H105" s="284"/>
      <c r="I105" s="284"/>
      <c r="J105" s="284"/>
      <c r="K105" s="283"/>
    </row>
    <row r="106" s="1" customFormat="1" ht="15" customHeight="1">
      <c r="B106" s="281"/>
      <c r="C106" s="269" t="s">
        <v>56</v>
      </c>
      <c r="D106" s="291"/>
      <c r="E106" s="291"/>
      <c r="F106" s="292" t="s">
        <v>964</v>
      </c>
      <c r="G106" s="269"/>
      <c r="H106" s="269" t="s">
        <v>1004</v>
      </c>
      <c r="I106" s="269" t="s">
        <v>966</v>
      </c>
      <c r="J106" s="269">
        <v>20</v>
      </c>
      <c r="K106" s="283"/>
    </row>
    <row r="107" s="1" customFormat="1" ht="15" customHeight="1">
      <c r="B107" s="281"/>
      <c r="C107" s="269" t="s">
        <v>967</v>
      </c>
      <c r="D107" s="269"/>
      <c r="E107" s="269"/>
      <c r="F107" s="292" t="s">
        <v>964</v>
      </c>
      <c r="G107" s="269"/>
      <c r="H107" s="269" t="s">
        <v>1004</v>
      </c>
      <c r="I107" s="269" t="s">
        <v>966</v>
      </c>
      <c r="J107" s="269">
        <v>120</v>
      </c>
      <c r="K107" s="283"/>
    </row>
    <row r="108" s="1" customFormat="1" ht="15" customHeight="1">
      <c r="B108" s="294"/>
      <c r="C108" s="269" t="s">
        <v>969</v>
      </c>
      <c r="D108" s="269"/>
      <c r="E108" s="269"/>
      <c r="F108" s="292" t="s">
        <v>970</v>
      </c>
      <c r="G108" s="269"/>
      <c r="H108" s="269" t="s">
        <v>1004</v>
      </c>
      <c r="I108" s="269" t="s">
        <v>966</v>
      </c>
      <c r="J108" s="269">
        <v>50</v>
      </c>
      <c r="K108" s="283"/>
    </row>
    <row r="109" s="1" customFormat="1" ht="15" customHeight="1">
      <c r="B109" s="294"/>
      <c r="C109" s="269" t="s">
        <v>972</v>
      </c>
      <c r="D109" s="269"/>
      <c r="E109" s="269"/>
      <c r="F109" s="292" t="s">
        <v>964</v>
      </c>
      <c r="G109" s="269"/>
      <c r="H109" s="269" t="s">
        <v>1004</v>
      </c>
      <c r="I109" s="269" t="s">
        <v>974</v>
      </c>
      <c r="J109" s="269"/>
      <c r="K109" s="283"/>
    </row>
    <row r="110" s="1" customFormat="1" ht="15" customHeight="1">
      <c r="B110" s="294"/>
      <c r="C110" s="269" t="s">
        <v>983</v>
      </c>
      <c r="D110" s="269"/>
      <c r="E110" s="269"/>
      <c r="F110" s="292" t="s">
        <v>970</v>
      </c>
      <c r="G110" s="269"/>
      <c r="H110" s="269" t="s">
        <v>1004</v>
      </c>
      <c r="I110" s="269" t="s">
        <v>966</v>
      </c>
      <c r="J110" s="269">
        <v>50</v>
      </c>
      <c r="K110" s="283"/>
    </row>
    <row r="111" s="1" customFormat="1" ht="15" customHeight="1">
      <c r="B111" s="294"/>
      <c r="C111" s="269" t="s">
        <v>991</v>
      </c>
      <c r="D111" s="269"/>
      <c r="E111" s="269"/>
      <c r="F111" s="292" t="s">
        <v>970</v>
      </c>
      <c r="G111" s="269"/>
      <c r="H111" s="269" t="s">
        <v>1004</v>
      </c>
      <c r="I111" s="269" t="s">
        <v>966</v>
      </c>
      <c r="J111" s="269">
        <v>50</v>
      </c>
      <c r="K111" s="283"/>
    </row>
    <row r="112" s="1" customFormat="1" ht="15" customHeight="1">
      <c r="B112" s="294"/>
      <c r="C112" s="269" t="s">
        <v>989</v>
      </c>
      <c r="D112" s="269"/>
      <c r="E112" s="269"/>
      <c r="F112" s="292" t="s">
        <v>970</v>
      </c>
      <c r="G112" s="269"/>
      <c r="H112" s="269" t="s">
        <v>1004</v>
      </c>
      <c r="I112" s="269" t="s">
        <v>966</v>
      </c>
      <c r="J112" s="269">
        <v>50</v>
      </c>
      <c r="K112" s="283"/>
    </row>
    <row r="113" s="1" customFormat="1" ht="15" customHeight="1">
      <c r="B113" s="294"/>
      <c r="C113" s="269" t="s">
        <v>56</v>
      </c>
      <c r="D113" s="269"/>
      <c r="E113" s="269"/>
      <c r="F113" s="292" t="s">
        <v>964</v>
      </c>
      <c r="G113" s="269"/>
      <c r="H113" s="269" t="s">
        <v>1005</v>
      </c>
      <c r="I113" s="269" t="s">
        <v>966</v>
      </c>
      <c r="J113" s="269">
        <v>20</v>
      </c>
      <c r="K113" s="283"/>
    </row>
    <row r="114" s="1" customFormat="1" ht="15" customHeight="1">
      <c r="B114" s="294"/>
      <c r="C114" s="269" t="s">
        <v>1006</v>
      </c>
      <c r="D114" s="269"/>
      <c r="E114" s="269"/>
      <c r="F114" s="292" t="s">
        <v>964</v>
      </c>
      <c r="G114" s="269"/>
      <c r="H114" s="269" t="s">
        <v>1007</v>
      </c>
      <c r="I114" s="269" t="s">
        <v>966</v>
      </c>
      <c r="J114" s="269">
        <v>120</v>
      </c>
      <c r="K114" s="283"/>
    </row>
    <row r="115" s="1" customFormat="1" ht="15" customHeight="1">
      <c r="B115" s="294"/>
      <c r="C115" s="269" t="s">
        <v>41</v>
      </c>
      <c r="D115" s="269"/>
      <c r="E115" s="269"/>
      <c r="F115" s="292" t="s">
        <v>964</v>
      </c>
      <c r="G115" s="269"/>
      <c r="H115" s="269" t="s">
        <v>1008</v>
      </c>
      <c r="I115" s="269" t="s">
        <v>999</v>
      </c>
      <c r="J115" s="269"/>
      <c r="K115" s="283"/>
    </row>
    <row r="116" s="1" customFormat="1" ht="15" customHeight="1">
      <c r="B116" s="294"/>
      <c r="C116" s="269" t="s">
        <v>51</v>
      </c>
      <c r="D116" s="269"/>
      <c r="E116" s="269"/>
      <c r="F116" s="292" t="s">
        <v>964</v>
      </c>
      <c r="G116" s="269"/>
      <c r="H116" s="269" t="s">
        <v>1009</v>
      </c>
      <c r="I116" s="269" t="s">
        <v>999</v>
      </c>
      <c r="J116" s="269"/>
      <c r="K116" s="283"/>
    </row>
    <row r="117" s="1" customFormat="1" ht="15" customHeight="1">
      <c r="B117" s="294"/>
      <c r="C117" s="269" t="s">
        <v>60</v>
      </c>
      <c r="D117" s="269"/>
      <c r="E117" s="269"/>
      <c r="F117" s="292" t="s">
        <v>964</v>
      </c>
      <c r="G117" s="269"/>
      <c r="H117" s="269" t="s">
        <v>1010</v>
      </c>
      <c r="I117" s="269" t="s">
        <v>1011</v>
      </c>
      <c r="J117" s="269"/>
      <c r="K117" s="283"/>
    </row>
    <row r="118" s="1" customFormat="1" ht="15" customHeight="1">
      <c r="B118" s="297"/>
      <c r="C118" s="303"/>
      <c r="D118" s="303"/>
      <c r="E118" s="303"/>
      <c r="F118" s="303"/>
      <c r="G118" s="303"/>
      <c r="H118" s="303"/>
      <c r="I118" s="303"/>
      <c r="J118" s="303"/>
      <c r="K118" s="299"/>
    </row>
    <row r="119" s="1" customFormat="1" ht="18.75" customHeight="1">
      <c r="B119" s="304"/>
      <c r="C119" s="305"/>
      <c r="D119" s="305"/>
      <c r="E119" s="305"/>
      <c r="F119" s="306"/>
      <c r="G119" s="305"/>
      <c r="H119" s="305"/>
      <c r="I119" s="305"/>
      <c r="J119" s="305"/>
      <c r="K119" s="304"/>
    </row>
    <row r="120" s="1" customFormat="1" ht="18.75" customHeight="1">
      <c r="B120" s="277"/>
      <c r="C120" s="277"/>
      <c r="D120" s="277"/>
      <c r="E120" s="277"/>
      <c r="F120" s="277"/>
      <c r="G120" s="277"/>
      <c r="H120" s="277"/>
      <c r="I120" s="277"/>
      <c r="J120" s="277"/>
      <c r="K120" s="277"/>
    </row>
    <row r="121" s="1" customFormat="1" ht="7.5" customHeight="1">
      <c r="B121" s="307"/>
      <c r="C121" s="308"/>
      <c r="D121" s="308"/>
      <c r="E121" s="308"/>
      <c r="F121" s="308"/>
      <c r="G121" s="308"/>
      <c r="H121" s="308"/>
      <c r="I121" s="308"/>
      <c r="J121" s="308"/>
      <c r="K121" s="309"/>
    </row>
    <row r="122" s="1" customFormat="1" ht="45" customHeight="1">
      <c r="B122" s="310"/>
      <c r="C122" s="260" t="s">
        <v>1012</v>
      </c>
      <c r="D122" s="260"/>
      <c r="E122" s="260"/>
      <c r="F122" s="260"/>
      <c r="G122" s="260"/>
      <c r="H122" s="260"/>
      <c r="I122" s="260"/>
      <c r="J122" s="260"/>
      <c r="K122" s="311"/>
    </row>
    <row r="123" s="1" customFormat="1" ht="17.25" customHeight="1">
      <c r="B123" s="312"/>
      <c r="C123" s="284" t="s">
        <v>958</v>
      </c>
      <c r="D123" s="284"/>
      <c r="E123" s="284"/>
      <c r="F123" s="284" t="s">
        <v>959</v>
      </c>
      <c r="G123" s="285"/>
      <c r="H123" s="284" t="s">
        <v>57</v>
      </c>
      <c r="I123" s="284" t="s">
        <v>60</v>
      </c>
      <c r="J123" s="284" t="s">
        <v>960</v>
      </c>
      <c r="K123" s="313"/>
    </row>
    <row r="124" s="1" customFormat="1" ht="17.25" customHeight="1">
      <c r="B124" s="312"/>
      <c r="C124" s="286" t="s">
        <v>961</v>
      </c>
      <c r="D124" s="286"/>
      <c r="E124" s="286"/>
      <c r="F124" s="287" t="s">
        <v>962</v>
      </c>
      <c r="G124" s="288"/>
      <c r="H124" s="286"/>
      <c r="I124" s="286"/>
      <c r="J124" s="286" t="s">
        <v>963</v>
      </c>
      <c r="K124" s="313"/>
    </row>
    <row r="125" s="1" customFormat="1" ht="5.25" customHeight="1">
      <c r="B125" s="314"/>
      <c r="C125" s="289"/>
      <c r="D125" s="289"/>
      <c r="E125" s="289"/>
      <c r="F125" s="289"/>
      <c r="G125" s="315"/>
      <c r="H125" s="289"/>
      <c r="I125" s="289"/>
      <c r="J125" s="289"/>
      <c r="K125" s="316"/>
    </row>
    <row r="126" s="1" customFormat="1" ht="15" customHeight="1">
      <c r="B126" s="314"/>
      <c r="C126" s="269" t="s">
        <v>967</v>
      </c>
      <c r="D126" s="291"/>
      <c r="E126" s="291"/>
      <c r="F126" s="292" t="s">
        <v>964</v>
      </c>
      <c r="G126" s="269"/>
      <c r="H126" s="269" t="s">
        <v>1004</v>
      </c>
      <c r="I126" s="269" t="s">
        <v>966</v>
      </c>
      <c r="J126" s="269">
        <v>120</v>
      </c>
      <c r="K126" s="317"/>
    </row>
    <row r="127" s="1" customFormat="1" ht="15" customHeight="1">
      <c r="B127" s="314"/>
      <c r="C127" s="269" t="s">
        <v>1013</v>
      </c>
      <c r="D127" s="269"/>
      <c r="E127" s="269"/>
      <c r="F127" s="292" t="s">
        <v>964</v>
      </c>
      <c r="G127" s="269"/>
      <c r="H127" s="269" t="s">
        <v>1014</v>
      </c>
      <c r="I127" s="269" t="s">
        <v>966</v>
      </c>
      <c r="J127" s="269" t="s">
        <v>1015</v>
      </c>
      <c r="K127" s="317"/>
    </row>
    <row r="128" s="1" customFormat="1" ht="15" customHeight="1">
      <c r="B128" s="314"/>
      <c r="C128" s="269" t="s">
        <v>912</v>
      </c>
      <c r="D128" s="269"/>
      <c r="E128" s="269"/>
      <c r="F128" s="292" t="s">
        <v>964</v>
      </c>
      <c r="G128" s="269"/>
      <c r="H128" s="269" t="s">
        <v>1016</v>
      </c>
      <c r="I128" s="269" t="s">
        <v>966</v>
      </c>
      <c r="J128" s="269" t="s">
        <v>1015</v>
      </c>
      <c r="K128" s="317"/>
    </row>
    <row r="129" s="1" customFormat="1" ht="15" customHeight="1">
      <c r="B129" s="314"/>
      <c r="C129" s="269" t="s">
        <v>975</v>
      </c>
      <c r="D129" s="269"/>
      <c r="E129" s="269"/>
      <c r="F129" s="292" t="s">
        <v>970</v>
      </c>
      <c r="G129" s="269"/>
      <c r="H129" s="269" t="s">
        <v>976</v>
      </c>
      <c r="I129" s="269" t="s">
        <v>966</v>
      </c>
      <c r="J129" s="269">
        <v>15</v>
      </c>
      <c r="K129" s="317"/>
    </row>
    <row r="130" s="1" customFormat="1" ht="15" customHeight="1">
      <c r="B130" s="314"/>
      <c r="C130" s="295" t="s">
        <v>977</v>
      </c>
      <c r="D130" s="295"/>
      <c r="E130" s="295"/>
      <c r="F130" s="296" t="s">
        <v>970</v>
      </c>
      <c r="G130" s="295"/>
      <c r="H130" s="295" t="s">
        <v>978</v>
      </c>
      <c r="I130" s="295" t="s">
        <v>966</v>
      </c>
      <c r="J130" s="295">
        <v>15</v>
      </c>
      <c r="K130" s="317"/>
    </row>
    <row r="131" s="1" customFormat="1" ht="15" customHeight="1">
      <c r="B131" s="314"/>
      <c r="C131" s="295" t="s">
        <v>979</v>
      </c>
      <c r="D131" s="295"/>
      <c r="E131" s="295"/>
      <c r="F131" s="296" t="s">
        <v>970</v>
      </c>
      <c r="G131" s="295"/>
      <c r="H131" s="295" t="s">
        <v>980</v>
      </c>
      <c r="I131" s="295" t="s">
        <v>966</v>
      </c>
      <c r="J131" s="295">
        <v>20</v>
      </c>
      <c r="K131" s="317"/>
    </row>
    <row r="132" s="1" customFormat="1" ht="15" customHeight="1">
      <c r="B132" s="314"/>
      <c r="C132" s="295" t="s">
        <v>981</v>
      </c>
      <c r="D132" s="295"/>
      <c r="E132" s="295"/>
      <c r="F132" s="296" t="s">
        <v>970</v>
      </c>
      <c r="G132" s="295"/>
      <c r="H132" s="295" t="s">
        <v>982</v>
      </c>
      <c r="I132" s="295" t="s">
        <v>966</v>
      </c>
      <c r="J132" s="295">
        <v>20</v>
      </c>
      <c r="K132" s="317"/>
    </row>
    <row r="133" s="1" customFormat="1" ht="15" customHeight="1">
      <c r="B133" s="314"/>
      <c r="C133" s="269" t="s">
        <v>969</v>
      </c>
      <c r="D133" s="269"/>
      <c r="E133" s="269"/>
      <c r="F133" s="292" t="s">
        <v>970</v>
      </c>
      <c r="G133" s="269"/>
      <c r="H133" s="269" t="s">
        <v>1004</v>
      </c>
      <c r="I133" s="269" t="s">
        <v>966</v>
      </c>
      <c r="J133" s="269">
        <v>50</v>
      </c>
      <c r="K133" s="317"/>
    </row>
    <row r="134" s="1" customFormat="1" ht="15" customHeight="1">
      <c r="B134" s="314"/>
      <c r="C134" s="269" t="s">
        <v>983</v>
      </c>
      <c r="D134" s="269"/>
      <c r="E134" s="269"/>
      <c r="F134" s="292" t="s">
        <v>970</v>
      </c>
      <c r="G134" s="269"/>
      <c r="H134" s="269" t="s">
        <v>1004</v>
      </c>
      <c r="I134" s="269" t="s">
        <v>966</v>
      </c>
      <c r="J134" s="269">
        <v>50</v>
      </c>
      <c r="K134" s="317"/>
    </row>
    <row r="135" s="1" customFormat="1" ht="15" customHeight="1">
      <c r="B135" s="314"/>
      <c r="C135" s="269" t="s">
        <v>989</v>
      </c>
      <c r="D135" s="269"/>
      <c r="E135" s="269"/>
      <c r="F135" s="292" t="s">
        <v>970</v>
      </c>
      <c r="G135" s="269"/>
      <c r="H135" s="269" t="s">
        <v>1004</v>
      </c>
      <c r="I135" s="269" t="s">
        <v>966</v>
      </c>
      <c r="J135" s="269">
        <v>50</v>
      </c>
      <c r="K135" s="317"/>
    </row>
    <row r="136" s="1" customFormat="1" ht="15" customHeight="1">
      <c r="B136" s="314"/>
      <c r="C136" s="269" t="s">
        <v>991</v>
      </c>
      <c r="D136" s="269"/>
      <c r="E136" s="269"/>
      <c r="F136" s="292" t="s">
        <v>970</v>
      </c>
      <c r="G136" s="269"/>
      <c r="H136" s="269" t="s">
        <v>1004</v>
      </c>
      <c r="I136" s="269" t="s">
        <v>966</v>
      </c>
      <c r="J136" s="269">
        <v>50</v>
      </c>
      <c r="K136" s="317"/>
    </row>
    <row r="137" s="1" customFormat="1" ht="15" customHeight="1">
      <c r="B137" s="314"/>
      <c r="C137" s="269" t="s">
        <v>992</v>
      </c>
      <c r="D137" s="269"/>
      <c r="E137" s="269"/>
      <c r="F137" s="292" t="s">
        <v>970</v>
      </c>
      <c r="G137" s="269"/>
      <c r="H137" s="269" t="s">
        <v>1017</v>
      </c>
      <c r="I137" s="269" t="s">
        <v>966</v>
      </c>
      <c r="J137" s="269">
        <v>255</v>
      </c>
      <c r="K137" s="317"/>
    </row>
    <row r="138" s="1" customFormat="1" ht="15" customHeight="1">
      <c r="B138" s="314"/>
      <c r="C138" s="269" t="s">
        <v>994</v>
      </c>
      <c r="D138" s="269"/>
      <c r="E138" s="269"/>
      <c r="F138" s="292" t="s">
        <v>964</v>
      </c>
      <c r="G138" s="269"/>
      <c r="H138" s="269" t="s">
        <v>1018</v>
      </c>
      <c r="I138" s="269" t="s">
        <v>996</v>
      </c>
      <c r="J138" s="269"/>
      <c r="K138" s="317"/>
    </row>
    <row r="139" s="1" customFormat="1" ht="15" customHeight="1">
      <c r="B139" s="314"/>
      <c r="C139" s="269" t="s">
        <v>997</v>
      </c>
      <c r="D139" s="269"/>
      <c r="E139" s="269"/>
      <c r="F139" s="292" t="s">
        <v>964</v>
      </c>
      <c r="G139" s="269"/>
      <c r="H139" s="269" t="s">
        <v>1019</v>
      </c>
      <c r="I139" s="269" t="s">
        <v>999</v>
      </c>
      <c r="J139" s="269"/>
      <c r="K139" s="317"/>
    </row>
    <row r="140" s="1" customFormat="1" ht="15" customHeight="1">
      <c r="B140" s="314"/>
      <c r="C140" s="269" t="s">
        <v>1000</v>
      </c>
      <c r="D140" s="269"/>
      <c r="E140" s="269"/>
      <c r="F140" s="292" t="s">
        <v>964</v>
      </c>
      <c r="G140" s="269"/>
      <c r="H140" s="269" t="s">
        <v>1000</v>
      </c>
      <c r="I140" s="269" t="s">
        <v>999</v>
      </c>
      <c r="J140" s="269"/>
      <c r="K140" s="317"/>
    </row>
    <row r="141" s="1" customFormat="1" ht="15" customHeight="1">
      <c r="B141" s="314"/>
      <c r="C141" s="269" t="s">
        <v>41</v>
      </c>
      <c r="D141" s="269"/>
      <c r="E141" s="269"/>
      <c r="F141" s="292" t="s">
        <v>964</v>
      </c>
      <c r="G141" s="269"/>
      <c r="H141" s="269" t="s">
        <v>1020</v>
      </c>
      <c r="I141" s="269" t="s">
        <v>999</v>
      </c>
      <c r="J141" s="269"/>
      <c r="K141" s="317"/>
    </row>
    <row r="142" s="1" customFormat="1" ht="15" customHeight="1">
      <c r="B142" s="314"/>
      <c r="C142" s="269" t="s">
        <v>1021</v>
      </c>
      <c r="D142" s="269"/>
      <c r="E142" s="269"/>
      <c r="F142" s="292" t="s">
        <v>964</v>
      </c>
      <c r="G142" s="269"/>
      <c r="H142" s="269" t="s">
        <v>1022</v>
      </c>
      <c r="I142" s="269" t="s">
        <v>999</v>
      </c>
      <c r="J142" s="269"/>
      <c r="K142" s="317"/>
    </row>
    <row r="143" s="1" customFormat="1" ht="15" customHeight="1">
      <c r="B143" s="318"/>
      <c r="C143" s="319"/>
      <c r="D143" s="319"/>
      <c r="E143" s="319"/>
      <c r="F143" s="319"/>
      <c r="G143" s="319"/>
      <c r="H143" s="319"/>
      <c r="I143" s="319"/>
      <c r="J143" s="319"/>
      <c r="K143" s="320"/>
    </row>
    <row r="144" s="1" customFormat="1" ht="18.75" customHeight="1">
      <c r="B144" s="305"/>
      <c r="C144" s="305"/>
      <c r="D144" s="305"/>
      <c r="E144" s="305"/>
      <c r="F144" s="306"/>
      <c r="G144" s="305"/>
      <c r="H144" s="305"/>
      <c r="I144" s="305"/>
      <c r="J144" s="305"/>
      <c r="K144" s="305"/>
    </row>
    <row r="145" s="1" customFormat="1" ht="18.75" customHeight="1">
      <c r="B145" s="277"/>
      <c r="C145" s="277"/>
      <c r="D145" s="277"/>
      <c r="E145" s="277"/>
      <c r="F145" s="277"/>
      <c r="G145" s="277"/>
      <c r="H145" s="277"/>
      <c r="I145" s="277"/>
      <c r="J145" s="277"/>
      <c r="K145" s="277"/>
    </row>
    <row r="146" s="1" customFormat="1" ht="7.5" customHeight="1">
      <c r="B146" s="278"/>
      <c r="C146" s="279"/>
      <c r="D146" s="279"/>
      <c r="E146" s="279"/>
      <c r="F146" s="279"/>
      <c r="G146" s="279"/>
      <c r="H146" s="279"/>
      <c r="I146" s="279"/>
      <c r="J146" s="279"/>
      <c r="K146" s="280"/>
    </row>
    <row r="147" s="1" customFormat="1" ht="45" customHeight="1">
      <c r="B147" s="281"/>
      <c r="C147" s="282" t="s">
        <v>1023</v>
      </c>
      <c r="D147" s="282"/>
      <c r="E147" s="282"/>
      <c r="F147" s="282"/>
      <c r="G147" s="282"/>
      <c r="H147" s="282"/>
      <c r="I147" s="282"/>
      <c r="J147" s="282"/>
      <c r="K147" s="283"/>
    </row>
    <row r="148" s="1" customFormat="1" ht="17.25" customHeight="1">
      <c r="B148" s="281"/>
      <c r="C148" s="284" t="s">
        <v>958</v>
      </c>
      <c r="D148" s="284"/>
      <c r="E148" s="284"/>
      <c r="F148" s="284" t="s">
        <v>959</v>
      </c>
      <c r="G148" s="285"/>
      <c r="H148" s="284" t="s">
        <v>57</v>
      </c>
      <c r="I148" s="284" t="s">
        <v>60</v>
      </c>
      <c r="J148" s="284" t="s">
        <v>960</v>
      </c>
      <c r="K148" s="283"/>
    </row>
    <row r="149" s="1" customFormat="1" ht="17.25" customHeight="1">
      <c r="B149" s="281"/>
      <c r="C149" s="286" t="s">
        <v>961</v>
      </c>
      <c r="D149" s="286"/>
      <c r="E149" s="286"/>
      <c r="F149" s="287" t="s">
        <v>962</v>
      </c>
      <c r="G149" s="288"/>
      <c r="H149" s="286"/>
      <c r="I149" s="286"/>
      <c r="J149" s="286" t="s">
        <v>963</v>
      </c>
      <c r="K149" s="283"/>
    </row>
    <row r="150" s="1" customFormat="1" ht="5.25" customHeight="1">
      <c r="B150" s="294"/>
      <c r="C150" s="289"/>
      <c r="D150" s="289"/>
      <c r="E150" s="289"/>
      <c r="F150" s="289"/>
      <c r="G150" s="290"/>
      <c r="H150" s="289"/>
      <c r="I150" s="289"/>
      <c r="J150" s="289"/>
      <c r="K150" s="317"/>
    </row>
    <row r="151" s="1" customFormat="1" ht="15" customHeight="1">
      <c r="B151" s="294"/>
      <c r="C151" s="321" t="s">
        <v>967</v>
      </c>
      <c r="D151" s="269"/>
      <c r="E151" s="269"/>
      <c r="F151" s="322" t="s">
        <v>964</v>
      </c>
      <c r="G151" s="269"/>
      <c r="H151" s="321" t="s">
        <v>1004</v>
      </c>
      <c r="I151" s="321" t="s">
        <v>966</v>
      </c>
      <c r="J151" s="321">
        <v>120</v>
      </c>
      <c r="K151" s="317"/>
    </row>
    <row r="152" s="1" customFormat="1" ht="15" customHeight="1">
      <c r="B152" s="294"/>
      <c r="C152" s="321" t="s">
        <v>1013</v>
      </c>
      <c r="D152" s="269"/>
      <c r="E152" s="269"/>
      <c r="F152" s="322" t="s">
        <v>964</v>
      </c>
      <c r="G152" s="269"/>
      <c r="H152" s="321" t="s">
        <v>1024</v>
      </c>
      <c r="I152" s="321" t="s">
        <v>966</v>
      </c>
      <c r="J152" s="321" t="s">
        <v>1015</v>
      </c>
      <c r="K152" s="317"/>
    </row>
    <row r="153" s="1" customFormat="1" ht="15" customHeight="1">
      <c r="B153" s="294"/>
      <c r="C153" s="321" t="s">
        <v>912</v>
      </c>
      <c r="D153" s="269"/>
      <c r="E153" s="269"/>
      <c r="F153" s="322" t="s">
        <v>964</v>
      </c>
      <c r="G153" s="269"/>
      <c r="H153" s="321" t="s">
        <v>1025</v>
      </c>
      <c r="I153" s="321" t="s">
        <v>966</v>
      </c>
      <c r="J153" s="321" t="s">
        <v>1015</v>
      </c>
      <c r="K153" s="317"/>
    </row>
    <row r="154" s="1" customFormat="1" ht="15" customHeight="1">
      <c r="B154" s="294"/>
      <c r="C154" s="321" t="s">
        <v>969</v>
      </c>
      <c r="D154" s="269"/>
      <c r="E154" s="269"/>
      <c r="F154" s="322" t="s">
        <v>970</v>
      </c>
      <c r="G154" s="269"/>
      <c r="H154" s="321" t="s">
        <v>1004</v>
      </c>
      <c r="I154" s="321" t="s">
        <v>966</v>
      </c>
      <c r="J154" s="321">
        <v>50</v>
      </c>
      <c r="K154" s="317"/>
    </row>
    <row r="155" s="1" customFormat="1" ht="15" customHeight="1">
      <c r="B155" s="294"/>
      <c r="C155" s="321" t="s">
        <v>972</v>
      </c>
      <c r="D155" s="269"/>
      <c r="E155" s="269"/>
      <c r="F155" s="322" t="s">
        <v>964</v>
      </c>
      <c r="G155" s="269"/>
      <c r="H155" s="321" t="s">
        <v>1004</v>
      </c>
      <c r="I155" s="321" t="s">
        <v>974</v>
      </c>
      <c r="J155" s="321"/>
      <c r="K155" s="317"/>
    </row>
    <row r="156" s="1" customFormat="1" ht="15" customHeight="1">
      <c r="B156" s="294"/>
      <c r="C156" s="321" t="s">
        <v>983</v>
      </c>
      <c r="D156" s="269"/>
      <c r="E156" s="269"/>
      <c r="F156" s="322" t="s">
        <v>970</v>
      </c>
      <c r="G156" s="269"/>
      <c r="H156" s="321" t="s">
        <v>1004</v>
      </c>
      <c r="I156" s="321" t="s">
        <v>966</v>
      </c>
      <c r="J156" s="321">
        <v>50</v>
      </c>
      <c r="K156" s="317"/>
    </row>
    <row r="157" s="1" customFormat="1" ht="15" customHeight="1">
      <c r="B157" s="294"/>
      <c r="C157" s="321" t="s">
        <v>991</v>
      </c>
      <c r="D157" s="269"/>
      <c r="E157" s="269"/>
      <c r="F157" s="322" t="s">
        <v>970</v>
      </c>
      <c r="G157" s="269"/>
      <c r="H157" s="321" t="s">
        <v>1004</v>
      </c>
      <c r="I157" s="321" t="s">
        <v>966</v>
      </c>
      <c r="J157" s="321">
        <v>50</v>
      </c>
      <c r="K157" s="317"/>
    </row>
    <row r="158" s="1" customFormat="1" ht="15" customHeight="1">
      <c r="B158" s="294"/>
      <c r="C158" s="321" t="s">
        <v>989</v>
      </c>
      <c r="D158" s="269"/>
      <c r="E158" s="269"/>
      <c r="F158" s="322" t="s">
        <v>970</v>
      </c>
      <c r="G158" s="269"/>
      <c r="H158" s="321" t="s">
        <v>1004</v>
      </c>
      <c r="I158" s="321" t="s">
        <v>966</v>
      </c>
      <c r="J158" s="321">
        <v>50</v>
      </c>
      <c r="K158" s="317"/>
    </row>
    <row r="159" s="1" customFormat="1" ht="15" customHeight="1">
      <c r="B159" s="294"/>
      <c r="C159" s="321" t="s">
        <v>84</v>
      </c>
      <c r="D159" s="269"/>
      <c r="E159" s="269"/>
      <c r="F159" s="322" t="s">
        <v>964</v>
      </c>
      <c r="G159" s="269"/>
      <c r="H159" s="321" t="s">
        <v>1026</v>
      </c>
      <c r="I159" s="321" t="s">
        <v>966</v>
      </c>
      <c r="J159" s="321" t="s">
        <v>1027</v>
      </c>
      <c r="K159" s="317"/>
    </row>
    <row r="160" s="1" customFormat="1" ht="15" customHeight="1">
      <c r="B160" s="294"/>
      <c r="C160" s="321" t="s">
        <v>1028</v>
      </c>
      <c r="D160" s="269"/>
      <c r="E160" s="269"/>
      <c r="F160" s="322" t="s">
        <v>964</v>
      </c>
      <c r="G160" s="269"/>
      <c r="H160" s="321" t="s">
        <v>1029</v>
      </c>
      <c r="I160" s="321" t="s">
        <v>999</v>
      </c>
      <c r="J160" s="321"/>
      <c r="K160" s="317"/>
    </row>
    <row r="161" s="1" customFormat="1" ht="15" customHeight="1">
      <c r="B161" s="323"/>
      <c r="C161" s="303"/>
      <c r="D161" s="303"/>
      <c r="E161" s="303"/>
      <c r="F161" s="303"/>
      <c r="G161" s="303"/>
      <c r="H161" s="303"/>
      <c r="I161" s="303"/>
      <c r="J161" s="303"/>
      <c r="K161" s="324"/>
    </row>
    <row r="162" s="1" customFormat="1" ht="18.75" customHeight="1">
      <c r="B162" s="305"/>
      <c r="C162" s="315"/>
      <c r="D162" s="315"/>
      <c r="E162" s="315"/>
      <c r="F162" s="325"/>
      <c r="G162" s="315"/>
      <c r="H162" s="315"/>
      <c r="I162" s="315"/>
      <c r="J162" s="315"/>
      <c r="K162" s="305"/>
    </row>
    <row r="163" s="1" customFormat="1" ht="18.75" customHeight="1">
      <c r="B163" s="277"/>
      <c r="C163" s="277"/>
      <c r="D163" s="277"/>
      <c r="E163" s="277"/>
      <c r="F163" s="277"/>
      <c r="G163" s="277"/>
      <c r="H163" s="277"/>
      <c r="I163" s="277"/>
      <c r="J163" s="277"/>
      <c r="K163" s="277"/>
    </row>
    <row r="164" s="1" customFormat="1" ht="7.5" customHeight="1">
      <c r="B164" s="256"/>
      <c r="C164" s="257"/>
      <c r="D164" s="257"/>
      <c r="E164" s="257"/>
      <c r="F164" s="257"/>
      <c r="G164" s="257"/>
      <c r="H164" s="257"/>
      <c r="I164" s="257"/>
      <c r="J164" s="257"/>
      <c r="K164" s="258"/>
    </row>
    <row r="165" s="1" customFormat="1" ht="45" customHeight="1">
      <c r="B165" s="259"/>
      <c r="C165" s="260" t="s">
        <v>1030</v>
      </c>
      <c r="D165" s="260"/>
      <c r="E165" s="260"/>
      <c r="F165" s="260"/>
      <c r="G165" s="260"/>
      <c r="H165" s="260"/>
      <c r="I165" s="260"/>
      <c r="J165" s="260"/>
      <c r="K165" s="261"/>
    </row>
    <row r="166" s="1" customFormat="1" ht="17.25" customHeight="1">
      <c r="B166" s="259"/>
      <c r="C166" s="284" t="s">
        <v>958</v>
      </c>
      <c r="D166" s="284"/>
      <c r="E166" s="284"/>
      <c r="F166" s="284" t="s">
        <v>959</v>
      </c>
      <c r="G166" s="326"/>
      <c r="H166" s="327" t="s">
        <v>57</v>
      </c>
      <c r="I166" s="327" t="s">
        <v>60</v>
      </c>
      <c r="J166" s="284" t="s">
        <v>960</v>
      </c>
      <c r="K166" s="261"/>
    </row>
    <row r="167" s="1" customFormat="1" ht="17.25" customHeight="1">
      <c r="B167" s="262"/>
      <c r="C167" s="286" t="s">
        <v>961</v>
      </c>
      <c r="D167" s="286"/>
      <c r="E167" s="286"/>
      <c r="F167" s="287" t="s">
        <v>962</v>
      </c>
      <c r="G167" s="328"/>
      <c r="H167" s="329"/>
      <c r="I167" s="329"/>
      <c r="J167" s="286" t="s">
        <v>963</v>
      </c>
      <c r="K167" s="264"/>
    </row>
    <row r="168" s="1" customFormat="1" ht="5.25" customHeight="1">
      <c r="B168" s="294"/>
      <c r="C168" s="289"/>
      <c r="D168" s="289"/>
      <c r="E168" s="289"/>
      <c r="F168" s="289"/>
      <c r="G168" s="290"/>
      <c r="H168" s="289"/>
      <c r="I168" s="289"/>
      <c r="J168" s="289"/>
      <c r="K168" s="317"/>
    </row>
    <row r="169" s="1" customFormat="1" ht="15" customHeight="1">
      <c r="B169" s="294"/>
      <c r="C169" s="269" t="s">
        <v>967</v>
      </c>
      <c r="D169" s="269"/>
      <c r="E169" s="269"/>
      <c r="F169" s="292" t="s">
        <v>964</v>
      </c>
      <c r="G169" s="269"/>
      <c r="H169" s="269" t="s">
        <v>1004</v>
      </c>
      <c r="I169" s="269" t="s">
        <v>966</v>
      </c>
      <c r="J169" s="269">
        <v>120</v>
      </c>
      <c r="K169" s="317"/>
    </row>
    <row r="170" s="1" customFormat="1" ht="15" customHeight="1">
      <c r="B170" s="294"/>
      <c r="C170" s="269" t="s">
        <v>1013</v>
      </c>
      <c r="D170" s="269"/>
      <c r="E170" s="269"/>
      <c r="F170" s="292" t="s">
        <v>964</v>
      </c>
      <c r="G170" s="269"/>
      <c r="H170" s="269" t="s">
        <v>1014</v>
      </c>
      <c r="I170" s="269" t="s">
        <v>966</v>
      </c>
      <c r="J170" s="269" t="s">
        <v>1015</v>
      </c>
      <c r="K170" s="317"/>
    </row>
    <row r="171" s="1" customFormat="1" ht="15" customHeight="1">
      <c r="B171" s="294"/>
      <c r="C171" s="269" t="s">
        <v>912</v>
      </c>
      <c r="D171" s="269"/>
      <c r="E171" s="269"/>
      <c r="F171" s="292" t="s">
        <v>964</v>
      </c>
      <c r="G171" s="269"/>
      <c r="H171" s="269" t="s">
        <v>1031</v>
      </c>
      <c r="I171" s="269" t="s">
        <v>966</v>
      </c>
      <c r="J171" s="269" t="s">
        <v>1015</v>
      </c>
      <c r="K171" s="317"/>
    </row>
    <row r="172" s="1" customFormat="1" ht="15" customHeight="1">
      <c r="B172" s="294"/>
      <c r="C172" s="269" t="s">
        <v>969</v>
      </c>
      <c r="D172" s="269"/>
      <c r="E172" s="269"/>
      <c r="F172" s="292" t="s">
        <v>970</v>
      </c>
      <c r="G172" s="269"/>
      <c r="H172" s="269" t="s">
        <v>1031</v>
      </c>
      <c r="I172" s="269" t="s">
        <v>966</v>
      </c>
      <c r="J172" s="269">
        <v>50</v>
      </c>
      <c r="K172" s="317"/>
    </row>
    <row r="173" s="1" customFormat="1" ht="15" customHeight="1">
      <c r="B173" s="294"/>
      <c r="C173" s="269" t="s">
        <v>972</v>
      </c>
      <c r="D173" s="269"/>
      <c r="E173" s="269"/>
      <c r="F173" s="292" t="s">
        <v>964</v>
      </c>
      <c r="G173" s="269"/>
      <c r="H173" s="269" t="s">
        <v>1031</v>
      </c>
      <c r="I173" s="269" t="s">
        <v>974</v>
      </c>
      <c r="J173" s="269"/>
      <c r="K173" s="317"/>
    </row>
    <row r="174" s="1" customFormat="1" ht="15" customHeight="1">
      <c r="B174" s="294"/>
      <c r="C174" s="269" t="s">
        <v>983</v>
      </c>
      <c r="D174" s="269"/>
      <c r="E174" s="269"/>
      <c r="F174" s="292" t="s">
        <v>970</v>
      </c>
      <c r="G174" s="269"/>
      <c r="H174" s="269" t="s">
        <v>1031</v>
      </c>
      <c r="I174" s="269" t="s">
        <v>966</v>
      </c>
      <c r="J174" s="269">
        <v>50</v>
      </c>
      <c r="K174" s="317"/>
    </row>
    <row r="175" s="1" customFormat="1" ht="15" customHeight="1">
      <c r="B175" s="294"/>
      <c r="C175" s="269" t="s">
        <v>991</v>
      </c>
      <c r="D175" s="269"/>
      <c r="E175" s="269"/>
      <c r="F175" s="292" t="s">
        <v>970</v>
      </c>
      <c r="G175" s="269"/>
      <c r="H175" s="269" t="s">
        <v>1031</v>
      </c>
      <c r="I175" s="269" t="s">
        <v>966</v>
      </c>
      <c r="J175" s="269">
        <v>50</v>
      </c>
      <c r="K175" s="317"/>
    </row>
    <row r="176" s="1" customFormat="1" ht="15" customHeight="1">
      <c r="B176" s="294"/>
      <c r="C176" s="269" t="s">
        <v>989</v>
      </c>
      <c r="D176" s="269"/>
      <c r="E176" s="269"/>
      <c r="F176" s="292" t="s">
        <v>970</v>
      </c>
      <c r="G176" s="269"/>
      <c r="H176" s="269" t="s">
        <v>1031</v>
      </c>
      <c r="I176" s="269" t="s">
        <v>966</v>
      </c>
      <c r="J176" s="269">
        <v>50</v>
      </c>
      <c r="K176" s="317"/>
    </row>
    <row r="177" s="1" customFormat="1" ht="15" customHeight="1">
      <c r="B177" s="294"/>
      <c r="C177" s="269" t="s">
        <v>115</v>
      </c>
      <c r="D177" s="269"/>
      <c r="E177" s="269"/>
      <c r="F177" s="292" t="s">
        <v>964</v>
      </c>
      <c r="G177" s="269"/>
      <c r="H177" s="269" t="s">
        <v>1032</v>
      </c>
      <c r="I177" s="269" t="s">
        <v>1033</v>
      </c>
      <c r="J177" s="269"/>
      <c r="K177" s="317"/>
    </row>
    <row r="178" s="1" customFormat="1" ht="15" customHeight="1">
      <c r="B178" s="294"/>
      <c r="C178" s="269" t="s">
        <v>60</v>
      </c>
      <c r="D178" s="269"/>
      <c r="E178" s="269"/>
      <c r="F178" s="292" t="s">
        <v>964</v>
      </c>
      <c r="G178" s="269"/>
      <c r="H178" s="269" t="s">
        <v>1034</v>
      </c>
      <c r="I178" s="269" t="s">
        <v>1035</v>
      </c>
      <c r="J178" s="269">
        <v>1</v>
      </c>
      <c r="K178" s="317"/>
    </row>
    <row r="179" s="1" customFormat="1" ht="15" customHeight="1">
      <c r="B179" s="294"/>
      <c r="C179" s="269" t="s">
        <v>56</v>
      </c>
      <c r="D179" s="269"/>
      <c r="E179" s="269"/>
      <c r="F179" s="292" t="s">
        <v>964</v>
      </c>
      <c r="G179" s="269"/>
      <c r="H179" s="269" t="s">
        <v>1036</v>
      </c>
      <c r="I179" s="269" t="s">
        <v>966</v>
      </c>
      <c r="J179" s="269">
        <v>20</v>
      </c>
      <c r="K179" s="317"/>
    </row>
    <row r="180" s="1" customFormat="1" ht="15" customHeight="1">
      <c r="B180" s="294"/>
      <c r="C180" s="269" t="s">
        <v>57</v>
      </c>
      <c r="D180" s="269"/>
      <c r="E180" s="269"/>
      <c r="F180" s="292" t="s">
        <v>964</v>
      </c>
      <c r="G180" s="269"/>
      <c r="H180" s="269" t="s">
        <v>1037</v>
      </c>
      <c r="I180" s="269" t="s">
        <v>966</v>
      </c>
      <c r="J180" s="269">
        <v>255</v>
      </c>
      <c r="K180" s="317"/>
    </row>
    <row r="181" s="1" customFormat="1" ht="15" customHeight="1">
      <c r="B181" s="294"/>
      <c r="C181" s="269" t="s">
        <v>116</v>
      </c>
      <c r="D181" s="269"/>
      <c r="E181" s="269"/>
      <c r="F181" s="292" t="s">
        <v>964</v>
      </c>
      <c r="G181" s="269"/>
      <c r="H181" s="269" t="s">
        <v>928</v>
      </c>
      <c r="I181" s="269" t="s">
        <v>966</v>
      </c>
      <c r="J181" s="269">
        <v>10</v>
      </c>
      <c r="K181" s="317"/>
    </row>
    <row r="182" s="1" customFormat="1" ht="15" customHeight="1">
      <c r="B182" s="294"/>
      <c r="C182" s="269" t="s">
        <v>117</v>
      </c>
      <c r="D182" s="269"/>
      <c r="E182" s="269"/>
      <c r="F182" s="292" t="s">
        <v>964</v>
      </c>
      <c r="G182" s="269"/>
      <c r="H182" s="269" t="s">
        <v>1038</v>
      </c>
      <c r="I182" s="269" t="s">
        <v>999</v>
      </c>
      <c r="J182" s="269"/>
      <c r="K182" s="317"/>
    </row>
    <row r="183" s="1" customFormat="1" ht="15" customHeight="1">
      <c r="B183" s="294"/>
      <c r="C183" s="269" t="s">
        <v>1039</v>
      </c>
      <c r="D183" s="269"/>
      <c r="E183" s="269"/>
      <c r="F183" s="292" t="s">
        <v>964</v>
      </c>
      <c r="G183" s="269"/>
      <c r="H183" s="269" t="s">
        <v>1040</v>
      </c>
      <c r="I183" s="269" t="s">
        <v>999</v>
      </c>
      <c r="J183" s="269"/>
      <c r="K183" s="317"/>
    </row>
    <row r="184" s="1" customFormat="1" ht="15" customHeight="1">
      <c r="B184" s="294"/>
      <c r="C184" s="269" t="s">
        <v>1028</v>
      </c>
      <c r="D184" s="269"/>
      <c r="E184" s="269"/>
      <c r="F184" s="292" t="s">
        <v>964</v>
      </c>
      <c r="G184" s="269"/>
      <c r="H184" s="269" t="s">
        <v>1041</v>
      </c>
      <c r="I184" s="269" t="s">
        <v>999</v>
      </c>
      <c r="J184" s="269"/>
      <c r="K184" s="317"/>
    </row>
    <row r="185" s="1" customFormat="1" ht="15" customHeight="1">
      <c r="B185" s="294"/>
      <c r="C185" s="269" t="s">
        <v>119</v>
      </c>
      <c r="D185" s="269"/>
      <c r="E185" s="269"/>
      <c r="F185" s="292" t="s">
        <v>970</v>
      </c>
      <c r="G185" s="269"/>
      <c r="H185" s="269" t="s">
        <v>1042</v>
      </c>
      <c r="I185" s="269" t="s">
        <v>966</v>
      </c>
      <c r="J185" s="269">
        <v>50</v>
      </c>
      <c r="K185" s="317"/>
    </row>
    <row r="186" s="1" customFormat="1" ht="15" customHeight="1">
      <c r="B186" s="294"/>
      <c r="C186" s="269" t="s">
        <v>1043</v>
      </c>
      <c r="D186" s="269"/>
      <c r="E186" s="269"/>
      <c r="F186" s="292" t="s">
        <v>970</v>
      </c>
      <c r="G186" s="269"/>
      <c r="H186" s="269" t="s">
        <v>1044</v>
      </c>
      <c r="I186" s="269" t="s">
        <v>1045</v>
      </c>
      <c r="J186" s="269"/>
      <c r="K186" s="317"/>
    </row>
    <row r="187" s="1" customFormat="1" ht="15" customHeight="1">
      <c r="B187" s="294"/>
      <c r="C187" s="269" t="s">
        <v>1046</v>
      </c>
      <c r="D187" s="269"/>
      <c r="E187" s="269"/>
      <c r="F187" s="292" t="s">
        <v>970</v>
      </c>
      <c r="G187" s="269"/>
      <c r="H187" s="269" t="s">
        <v>1047</v>
      </c>
      <c r="I187" s="269" t="s">
        <v>1045</v>
      </c>
      <c r="J187" s="269"/>
      <c r="K187" s="317"/>
    </row>
    <row r="188" s="1" customFormat="1" ht="15" customHeight="1">
      <c r="B188" s="294"/>
      <c r="C188" s="269" t="s">
        <v>1048</v>
      </c>
      <c r="D188" s="269"/>
      <c r="E188" s="269"/>
      <c r="F188" s="292" t="s">
        <v>970</v>
      </c>
      <c r="G188" s="269"/>
      <c r="H188" s="269" t="s">
        <v>1049</v>
      </c>
      <c r="I188" s="269" t="s">
        <v>1045</v>
      </c>
      <c r="J188" s="269"/>
      <c r="K188" s="317"/>
    </row>
    <row r="189" s="1" customFormat="1" ht="15" customHeight="1">
      <c r="B189" s="294"/>
      <c r="C189" s="330" t="s">
        <v>1050</v>
      </c>
      <c r="D189" s="269"/>
      <c r="E189" s="269"/>
      <c r="F189" s="292" t="s">
        <v>970</v>
      </c>
      <c r="G189" s="269"/>
      <c r="H189" s="269" t="s">
        <v>1051</v>
      </c>
      <c r="I189" s="269" t="s">
        <v>1052</v>
      </c>
      <c r="J189" s="331" t="s">
        <v>1053</v>
      </c>
      <c r="K189" s="317"/>
    </row>
    <row r="190" s="1" customFormat="1" ht="15" customHeight="1">
      <c r="B190" s="294"/>
      <c r="C190" s="330" t="s">
        <v>45</v>
      </c>
      <c r="D190" s="269"/>
      <c r="E190" s="269"/>
      <c r="F190" s="292" t="s">
        <v>964</v>
      </c>
      <c r="G190" s="269"/>
      <c r="H190" s="266" t="s">
        <v>1054</v>
      </c>
      <c r="I190" s="269" t="s">
        <v>1055</v>
      </c>
      <c r="J190" s="269"/>
      <c r="K190" s="317"/>
    </row>
    <row r="191" s="1" customFormat="1" ht="15" customHeight="1">
      <c r="B191" s="294"/>
      <c r="C191" s="330" t="s">
        <v>1056</v>
      </c>
      <c r="D191" s="269"/>
      <c r="E191" s="269"/>
      <c r="F191" s="292" t="s">
        <v>964</v>
      </c>
      <c r="G191" s="269"/>
      <c r="H191" s="269" t="s">
        <v>1057</v>
      </c>
      <c r="I191" s="269" t="s">
        <v>999</v>
      </c>
      <c r="J191" s="269"/>
      <c r="K191" s="317"/>
    </row>
    <row r="192" s="1" customFormat="1" ht="15" customHeight="1">
      <c r="B192" s="294"/>
      <c r="C192" s="330" t="s">
        <v>1058</v>
      </c>
      <c r="D192" s="269"/>
      <c r="E192" s="269"/>
      <c r="F192" s="292" t="s">
        <v>964</v>
      </c>
      <c r="G192" s="269"/>
      <c r="H192" s="269" t="s">
        <v>1059</v>
      </c>
      <c r="I192" s="269" t="s">
        <v>999</v>
      </c>
      <c r="J192" s="269"/>
      <c r="K192" s="317"/>
    </row>
    <row r="193" s="1" customFormat="1" ht="15" customHeight="1">
      <c r="B193" s="294"/>
      <c r="C193" s="330" t="s">
        <v>1060</v>
      </c>
      <c r="D193" s="269"/>
      <c r="E193" s="269"/>
      <c r="F193" s="292" t="s">
        <v>970</v>
      </c>
      <c r="G193" s="269"/>
      <c r="H193" s="269" t="s">
        <v>1061</v>
      </c>
      <c r="I193" s="269" t="s">
        <v>999</v>
      </c>
      <c r="J193" s="269"/>
      <c r="K193" s="317"/>
    </row>
    <row r="194" s="1" customFormat="1" ht="15" customHeight="1">
      <c r="B194" s="323"/>
      <c r="C194" s="332"/>
      <c r="D194" s="303"/>
      <c r="E194" s="303"/>
      <c r="F194" s="303"/>
      <c r="G194" s="303"/>
      <c r="H194" s="303"/>
      <c r="I194" s="303"/>
      <c r="J194" s="303"/>
      <c r="K194" s="324"/>
    </row>
    <row r="195" s="1" customFormat="1" ht="18.75" customHeight="1">
      <c r="B195" s="305"/>
      <c r="C195" s="315"/>
      <c r="D195" s="315"/>
      <c r="E195" s="315"/>
      <c r="F195" s="325"/>
      <c r="G195" s="315"/>
      <c r="H195" s="315"/>
      <c r="I195" s="315"/>
      <c r="J195" s="315"/>
      <c r="K195" s="305"/>
    </row>
    <row r="196" s="1" customFormat="1" ht="18.75" customHeight="1">
      <c r="B196" s="305"/>
      <c r="C196" s="315"/>
      <c r="D196" s="315"/>
      <c r="E196" s="315"/>
      <c r="F196" s="325"/>
      <c r="G196" s="315"/>
      <c r="H196" s="315"/>
      <c r="I196" s="315"/>
      <c r="J196" s="315"/>
      <c r="K196" s="305"/>
    </row>
    <row r="197" s="1" customFormat="1" ht="18.75" customHeight="1">
      <c r="B197" s="277"/>
      <c r="C197" s="277"/>
      <c r="D197" s="277"/>
      <c r="E197" s="277"/>
      <c r="F197" s="277"/>
      <c r="G197" s="277"/>
      <c r="H197" s="277"/>
      <c r="I197" s="277"/>
      <c r="J197" s="277"/>
      <c r="K197" s="277"/>
    </row>
    <row r="198" s="1" customFormat="1" ht="13.5">
      <c r="B198" s="256"/>
      <c r="C198" s="257"/>
      <c r="D198" s="257"/>
      <c r="E198" s="257"/>
      <c r="F198" s="257"/>
      <c r="G198" s="257"/>
      <c r="H198" s="257"/>
      <c r="I198" s="257"/>
      <c r="J198" s="257"/>
      <c r="K198" s="258"/>
    </row>
    <row r="199" s="1" customFormat="1" ht="21">
      <c r="B199" s="259"/>
      <c r="C199" s="260" t="s">
        <v>1062</v>
      </c>
      <c r="D199" s="260"/>
      <c r="E199" s="260"/>
      <c r="F199" s="260"/>
      <c r="G199" s="260"/>
      <c r="H199" s="260"/>
      <c r="I199" s="260"/>
      <c r="J199" s="260"/>
      <c r="K199" s="261"/>
    </row>
    <row r="200" s="1" customFormat="1" ht="25.5" customHeight="1">
      <c r="B200" s="259"/>
      <c r="C200" s="333" t="s">
        <v>1063</v>
      </c>
      <c r="D200" s="333"/>
      <c r="E200" s="333"/>
      <c r="F200" s="333" t="s">
        <v>1064</v>
      </c>
      <c r="G200" s="334"/>
      <c r="H200" s="333" t="s">
        <v>1065</v>
      </c>
      <c r="I200" s="333"/>
      <c r="J200" s="333"/>
      <c r="K200" s="261"/>
    </row>
    <row r="201" s="1" customFormat="1" ht="5.25" customHeight="1">
      <c r="B201" s="294"/>
      <c r="C201" s="289"/>
      <c r="D201" s="289"/>
      <c r="E201" s="289"/>
      <c r="F201" s="289"/>
      <c r="G201" s="315"/>
      <c r="H201" s="289"/>
      <c r="I201" s="289"/>
      <c r="J201" s="289"/>
      <c r="K201" s="317"/>
    </row>
    <row r="202" s="1" customFormat="1" ht="15" customHeight="1">
      <c r="B202" s="294"/>
      <c r="C202" s="269" t="s">
        <v>1055</v>
      </c>
      <c r="D202" s="269"/>
      <c r="E202" s="269"/>
      <c r="F202" s="292" t="s">
        <v>46</v>
      </c>
      <c r="G202" s="269"/>
      <c r="H202" s="269" t="s">
        <v>1066</v>
      </c>
      <c r="I202" s="269"/>
      <c r="J202" s="269"/>
      <c r="K202" s="317"/>
    </row>
    <row r="203" s="1" customFormat="1" ht="15" customHeight="1">
      <c r="B203" s="294"/>
      <c r="C203" s="269"/>
      <c r="D203" s="269"/>
      <c r="E203" s="269"/>
      <c r="F203" s="292" t="s">
        <v>47</v>
      </c>
      <c r="G203" s="269"/>
      <c r="H203" s="269" t="s">
        <v>1067</v>
      </c>
      <c r="I203" s="269"/>
      <c r="J203" s="269"/>
      <c r="K203" s="317"/>
    </row>
    <row r="204" s="1" customFormat="1" ht="15" customHeight="1">
      <c r="B204" s="294"/>
      <c r="C204" s="269"/>
      <c r="D204" s="269"/>
      <c r="E204" s="269"/>
      <c r="F204" s="292" t="s">
        <v>50</v>
      </c>
      <c r="G204" s="269"/>
      <c r="H204" s="269" t="s">
        <v>1068</v>
      </c>
      <c r="I204" s="269"/>
      <c r="J204" s="269"/>
      <c r="K204" s="317"/>
    </row>
    <row r="205" s="1" customFormat="1" ht="15" customHeight="1">
      <c r="B205" s="294"/>
      <c r="C205" s="269"/>
      <c r="D205" s="269"/>
      <c r="E205" s="269"/>
      <c r="F205" s="292" t="s">
        <v>48</v>
      </c>
      <c r="G205" s="269"/>
      <c r="H205" s="269" t="s">
        <v>1069</v>
      </c>
      <c r="I205" s="269"/>
      <c r="J205" s="269"/>
      <c r="K205" s="317"/>
    </row>
    <row r="206" s="1" customFormat="1" ht="15" customHeight="1">
      <c r="B206" s="294"/>
      <c r="C206" s="269"/>
      <c r="D206" s="269"/>
      <c r="E206" s="269"/>
      <c r="F206" s="292" t="s">
        <v>49</v>
      </c>
      <c r="G206" s="269"/>
      <c r="H206" s="269" t="s">
        <v>1070</v>
      </c>
      <c r="I206" s="269"/>
      <c r="J206" s="269"/>
      <c r="K206" s="317"/>
    </row>
    <row r="207" s="1" customFormat="1" ht="15" customHeight="1">
      <c r="B207" s="294"/>
      <c r="C207" s="269"/>
      <c r="D207" s="269"/>
      <c r="E207" s="269"/>
      <c r="F207" s="292"/>
      <c r="G207" s="269"/>
      <c r="H207" s="269"/>
      <c r="I207" s="269"/>
      <c r="J207" s="269"/>
      <c r="K207" s="317"/>
    </row>
    <row r="208" s="1" customFormat="1" ht="15" customHeight="1">
      <c r="B208" s="294"/>
      <c r="C208" s="269" t="s">
        <v>1011</v>
      </c>
      <c r="D208" s="269"/>
      <c r="E208" s="269"/>
      <c r="F208" s="292" t="s">
        <v>79</v>
      </c>
      <c r="G208" s="269"/>
      <c r="H208" s="269" t="s">
        <v>1071</v>
      </c>
      <c r="I208" s="269"/>
      <c r="J208" s="269"/>
      <c r="K208" s="317"/>
    </row>
    <row r="209" s="1" customFormat="1" ht="15" customHeight="1">
      <c r="B209" s="294"/>
      <c r="C209" s="269"/>
      <c r="D209" s="269"/>
      <c r="E209" s="269"/>
      <c r="F209" s="292" t="s">
        <v>906</v>
      </c>
      <c r="G209" s="269"/>
      <c r="H209" s="269" t="s">
        <v>907</v>
      </c>
      <c r="I209" s="269"/>
      <c r="J209" s="269"/>
      <c r="K209" s="317"/>
    </row>
    <row r="210" s="1" customFormat="1" ht="15" customHeight="1">
      <c r="B210" s="294"/>
      <c r="C210" s="269"/>
      <c r="D210" s="269"/>
      <c r="E210" s="269"/>
      <c r="F210" s="292" t="s">
        <v>904</v>
      </c>
      <c r="G210" s="269"/>
      <c r="H210" s="269" t="s">
        <v>1072</v>
      </c>
      <c r="I210" s="269"/>
      <c r="J210" s="269"/>
      <c r="K210" s="317"/>
    </row>
    <row r="211" s="1" customFormat="1" ht="15" customHeight="1">
      <c r="B211" s="335"/>
      <c r="C211" s="269"/>
      <c r="D211" s="269"/>
      <c r="E211" s="269"/>
      <c r="F211" s="292" t="s">
        <v>908</v>
      </c>
      <c r="G211" s="330"/>
      <c r="H211" s="321" t="s">
        <v>909</v>
      </c>
      <c r="I211" s="321"/>
      <c r="J211" s="321"/>
      <c r="K211" s="336"/>
    </row>
    <row r="212" s="1" customFormat="1" ht="15" customHeight="1">
      <c r="B212" s="335"/>
      <c r="C212" s="269"/>
      <c r="D212" s="269"/>
      <c r="E212" s="269"/>
      <c r="F212" s="292" t="s">
        <v>910</v>
      </c>
      <c r="G212" s="330"/>
      <c r="H212" s="321" t="s">
        <v>1073</v>
      </c>
      <c r="I212" s="321"/>
      <c r="J212" s="321"/>
      <c r="K212" s="336"/>
    </row>
    <row r="213" s="1" customFormat="1" ht="15" customHeight="1">
      <c r="B213" s="335"/>
      <c r="C213" s="269"/>
      <c r="D213" s="269"/>
      <c r="E213" s="269"/>
      <c r="F213" s="292"/>
      <c r="G213" s="330"/>
      <c r="H213" s="321"/>
      <c r="I213" s="321"/>
      <c r="J213" s="321"/>
      <c r="K213" s="336"/>
    </row>
    <row r="214" s="1" customFormat="1" ht="15" customHeight="1">
      <c r="B214" s="335"/>
      <c r="C214" s="269" t="s">
        <v>1035</v>
      </c>
      <c r="D214" s="269"/>
      <c r="E214" s="269"/>
      <c r="F214" s="292">
        <v>1</v>
      </c>
      <c r="G214" s="330"/>
      <c r="H214" s="321" t="s">
        <v>1074</v>
      </c>
      <c r="I214" s="321"/>
      <c r="J214" s="321"/>
      <c r="K214" s="336"/>
    </row>
    <row r="215" s="1" customFormat="1" ht="15" customHeight="1">
      <c r="B215" s="335"/>
      <c r="C215" s="269"/>
      <c r="D215" s="269"/>
      <c r="E215" s="269"/>
      <c r="F215" s="292">
        <v>2</v>
      </c>
      <c r="G215" s="330"/>
      <c r="H215" s="321" t="s">
        <v>1075</v>
      </c>
      <c r="I215" s="321"/>
      <c r="J215" s="321"/>
      <c r="K215" s="336"/>
    </row>
    <row r="216" s="1" customFormat="1" ht="15" customHeight="1">
      <c r="B216" s="335"/>
      <c r="C216" s="269"/>
      <c r="D216" s="269"/>
      <c r="E216" s="269"/>
      <c r="F216" s="292">
        <v>3</v>
      </c>
      <c r="G216" s="330"/>
      <c r="H216" s="321" t="s">
        <v>1076</v>
      </c>
      <c r="I216" s="321"/>
      <c r="J216" s="321"/>
      <c r="K216" s="336"/>
    </row>
    <row r="217" s="1" customFormat="1" ht="15" customHeight="1">
      <c r="B217" s="335"/>
      <c r="C217" s="269"/>
      <c r="D217" s="269"/>
      <c r="E217" s="269"/>
      <c r="F217" s="292">
        <v>4</v>
      </c>
      <c r="G217" s="330"/>
      <c r="H217" s="321" t="s">
        <v>1077</v>
      </c>
      <c r="I217" s="321"/>
      <c r="J217" s="321"/>
      <c r="K217" s="336"/>
    </row>
    <row r="218" s="1" customFormat="1" ht="12.75" customHeight="1">
      <c r="B218" s="337"/>
      <c r="C218" s="338"/>
      <c r="D218" s="338"/>
      <c r="E218" s="338"/>
      <c r="F218" s="338"/>
      <c r="G218" s="338"/>
      <c r="H218" s="338"/>
      <c r="I218" s="338"/>
      <c r="J218" s="338"/>
      <c r="K218" s="339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DESKTOP-4TM8M30\Luky</dc:creator>
  <cp:lastModifiedBy>DESKTOP-4TM8M30\Luky</cp:lastModifiedBy>
  <dcterms:created xsi:type="dcterms:W3CDTF">2021-06-17T16:50:18Z</dcterms:created>
  <dcterms:modified xsi:type="dcterms:W3CDTF">2021-06-17T16:50:29Z</dcterms:modified>
</cp:coreProperties>
</file>