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.1 - Komunikace a z..." sheetId="2" r:id="rId2"/>
    <sheet name="SO 101.2 - Kanalizace a o..." sheetId="3" r:id="rId3"/>
    <sheet name="SO 101.3 - Veřejné osvětlení" sheetId="4" r:id="rId4"/>
    <sheet name="SO 102.1 - Komunikace a z..." sheetId="5" r:id="rId5"/>
    <sheet name="SO 102.2 - Kanalizace a o..." sheetId="6" r:id="rId6"/>
    <sheet name="SO 102.3 - Veřejné osvětlení" sheetId="7" r:id="rId7"/>
    <sheet name="SO 103.1 - Komunikace a z..." sheetId="8" r:id="rId8"/>
    <sheet name="SO 103.2 - Kanalizace a o..." sheetId="9" r:id="rId9"/>
    <sheet name="SO 103.3 - Veřejné osvětlení" sheetId="10" r:id="rId10"/>
    <sheet name="Pokyny pro vyplnění" sheetId="11" r:id="rId11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'SO 101.1 - Komunikace a z...'!$C$99:$K$408</definedName>
    <definedName name="_xlnm.Print_Area" localSheetId="1">'SO 101.1 - Komunikace a z...'!$C$4:$J$41,'SO 101.1 - Komunikace a z...'!$C$47:$J$79,'SO 101.1 - Komunikace a z...'!$C$85:$K$408</definedName>
    <definedName name="_xlnm.Print_Titles" localSheetId="1">'SO 101.1 - Komunikace a z...'!$99:$99</definedName>
    <definedName name="_xlnm._FilterDatabase" localSheetId="2" hidden="1">'SO 101.2 - Kanalizace a o...'!$C$96:$K$256</definedName>
    <definedName name="_xlnm.Print_Area" localSheetId="2">'SO 101.2 - Kanalizace a o...'!$C$4:$J$41,'SO 101.2 - Kanalizace a o...'!$C$47:$J$76,'SO 101.2 - Kanalizace a o...'!$C$82:$K$256</definedName>
    <definedName name="_xlnm.Print_Titles" localSheetId="2">'SO 101.2 - Kanalizace a o...'!$96:$96</definedName>
    <definedName name="_xlnm._FilterDatabase" localSheetId="3" hidden="1">'SO 101.3 - Veřejné osvětlení'!$C$101:$K$215</definedName>
    <definedName name="_xlnm.Print_Area" localSheetId="3">'SO 101.3 - Veřejné osvětlení'!$C$4:$J$41,'SO 101.3 - Veřejné osvětlení'!$C$47:$J$81,'SO 101.3 - Veřejné osvětlení'!$C$87:$K$215</definedName>
    <definedName name="_xlnm.Print_Titles" localSheetId="3">'SO 101.3 - Veřejné osvětlení'!$101:$101</definedName>
    <definedName name="_xlnm._FilterDatabase" localSheetId="4" hidden="1">'SO 102.1 - Komunikace a z...'!$C$99:$K$403</definedName>
    <definedName name="_xlnm.Print_Area" localSheetId="4">'SO 102.1 - Komunikace a z...'!$C$4:$J$41,'SO 102.1 - Komunikace a z...'!$C$47:$J$79,'SO 102.1 - Komunikace a z...'!$C$85:$K$403</definedName>
    <definedName name="_xlnm.Print_Titles" localSheetId="4">'SO 102.1 - Komunikace a z...'!$99:$99</definedName>
    <definedName name="_xlnm._FilterDatabase" localSheetId="5" hidden="1">'SO 102.2 - Kanalizace a o...'!$C$96:$K$261</definedName>
    <definedName name="_xlnm.Print_Area" localSheetId="5">'SO 102.2 - Kanalizace a o...'!$C$4:$J$41,'SO 102.2 - Kanalizace a o...'!$C$47:$J$76,'SO 102.2 - Kanalizace a o...'!$C$82:$K$261</definedName>
    <definedName name="_xlnm.Print_Titles" localSheetId="5">'SO 102.2 - Kanalizace a o...'!$96:$96</definedName>
    <definedName name="_xlnm._FilterDatabase" localSheetId="6" hidden="1">'SO 102.3 - Veřejné osvětlení'!$C$101:$K$215</definedName>
    <definedName name="_xlnm.Print_Area" localSheetId="6">'SO 102.3 - Veřejné osvětlení'!$C$4:$J$41,'SO 102.3 - Veřejné osvětlení'!$C$47:$J$81,'SO 102.3 - Veřejné osvětlení'!$C$87:$K$215</definedName>
    <definedName name="_xlnm.Print_Titles" localSheetId="6">'SO 102.3 - Veřejné osvětlení'!$101:$101</definedName>
    <definedName name="_xlnm._FilterDatabase" localSheetId="7" hidden="1">'SO 103.1 - Komunikace a z...'!$C$99:$K$377</definedName>
    <definedName name="_xlnm.Print_Area" localSheetId="7">'SO 103.1 - Komunikace a z...'!$C$4:$J$41,'SO 103.1 - Komunikace a z...'!$C$47:$J$79,'SO 103.1 - Komunikace a z...'!$C$85:$K$377</definedName>
    <definedName name="_xlnm.Print_Titles" localSheetId="7">'SO 103.1 - Komunikace a z...'!$99:$99</definedName>
    <definedName name="_xlnm._FilterDatabase" localSheetId="8" hidden="1">'SO 103.2 - Kanalizace a o...'!$C$96:$K$272</definedName>
    <definedName name="_xlnm.Print_Area" localSheetId="8">'SO 103.2 - Kanalizace a o...'!$C$4:$J$41,'SO 103.2 - Kanalizace a o...'!$C$47:$J$76,'SO 103.2 - Kanalizace a o...'!$C$82:$K$272</definedName>
    <definedName name="_xlnm.Print_Titles" localSheetId="8">'SO 103.2 - Kanalizace a o...'!$96:$96</definedName>
    <definedName name="_xlnm._FilterDatabase" localSheetId="9" hidden="1">'SO 103.3 - Veřejné osvětlení'!$C$101:$K$215</definedName>
    <definedName name="_xlnm.Print_Area" localSheetId="9">'SO 103.3 - Veřejné osvětlení'!$C$4:$J$41,'SO 103.3 - Veřejné osvětlení'!$C$47:$J$81,'SO 103.3 - Veřejné osvětlení'!$C$87:$K$215</definedName>
    <definedName name="_xlnm.Print_Titles" localSheetId="9">'SO 103.3 - Veřejné osvětlení'!$101:$101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9"/>
  <c r="J38"/>
  <c i="1" r="AY66"/>
  <c i="10" r="J37"/>
  <c i="1" r="AX66"/>
  <c i="10"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5"/>
  <c r="BH105"/>
  <c r="BG105"/>
  <c r="BF105"/>
  <c r="T105"/>
  <c r="T104"/>
  <c r="T103"/>
  <c r="R105"/>
  <c r="R104"/>
  <c r="R103"/>
  <c r="P105"/>
  <c r="P104"/>
  <c r="P103"/>
  <c r="J99"/>
  <c r="J98"/>
  <c r="F98"/>
  <c r="F96"/>
  <c r="E94"/>
  <c r="J59"/>
  <c r="J58"/>
  <c r="F58"/>
  <c r="F56"/>
  <c r="E54"/>
  <c r="J20"/>
  <c r="E20"/>
  <c r="F59"/>
  <c r="J19"/>
  <c r="J14"/>
  <c r="J96"/>
  <c r="E7"/>
  <c r="E90"/>
  <c i="9" r="J39"/>
  <c r="J38"/>
  <c i="1" r="AY65"/>
  <c i="9" r="J37"/>
  <c i="1" r="AX65"/>
  <c i="9" r="BI272"/>
  <c r="BH272"/>
  <c r="BG272"/>
  <c r="BF272"/>
  <c r="T272"/>
  <c r="T271"/>
  <c r="R272"/>
  <c r="R271"/>
  <c r="P272"/>
  <c r="P271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6"/>
  <c r="BH256"/>
  <c r="BG256"/>
  <c r="BF256"/>
  <c r="T256"/>
  <c r="T255"/>
  <c r="R256"/>
  <c r="R255"/>
  <c r="P256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59"/>
  <c r="J19"/>
  <c r="J14"/>
  <c r="J56"/>
  <c r="E7"/>
  <c r="E50"/>
  <c i="8" r="J39"/>
  <c r="J38"/>
  <c i="1" r="AY64"/>
  <c i="8" r="J37"/>
  <c i="1" r="AX64"/>
  <c i="8" r="BI377"/>
  <c r="BH377"/>
  <c r="BG377"/>
  <c r="BF377"/>
  <c r="T377"/>
  <c r="T376"/>
  <c r="R377"/>
  <c r="R376"/>
  <c r="P377"/>
  <c r="P376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60"/>
  <c r="BH360"/>
  <c r="BG360"/>
  <c r="BF360"/>
  <c r="T360"/>
  <c r="R360"/>
  <c r="P360"/>
  <c r="BI356"/>
  <c r="BH356"/>
  <c r="BG356"/>
  <c r="BF356"/>
  <c r="T356"/>
  <c r="T355"/>
  <c r="R356"/>
  <c r="R355"/>
  <c r="P356"/>
  <c r="P355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3"/>
  <c r="BH343"/>
  <c r="BG343"/>
  <c r="BF343"/>
  <c r="T343"/>
  <c r="T342"/>
  <c r="R343"/>
  <c r="R342"/>
  <c r="P343"/>
  <c r="P342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5"/>
  <c r="BH265"/>
  <c r="BG265"/>
  <c r="BF265"/>
  <c r="T265"/>
  <c r="R265"/>
  <c r="P265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1"/>
  <c r="BH241"/>
  <c r="BG241"/>
  <c r="BF241"/>
  <c r="T241"/>
  <c r="R241"/>
  <c r="P241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6"/>
  <c r="BH126"/>
  <c r="BG126"/>
  <c r="BF126"/>
  <c r="T126"/>
  <c r="R126"/>
  <c r="P126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94"/>
  <c r="E7"/>
  <c r="E88"/>
  <c i="7" r="J39"/>
  <c r="J38"/>
  <c i="1" r="AY62"/>
  <c i="7" r="J37"/>
  <c i="1" r="AX62"/>
  <c i="7"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5"/>
  <c r="BH105"/>
  <c r="BG105"/>
  <c r="BF105"/>
  <c r="T105"/>
  <c r="T104"/>
  <c r="T103"/>
  <c r="R105"/>
  <c r="R104"/>
  <c r="R103"/>
  <c r="P105"/>
  <c r="P104"/>
  <c r="P103"/>
  <c r="J99"/>
  <c r="J98"/>
  <c r="F98"/>
  <c r="F96"/>
  <c r="E94"/>
  <c r="J59"/>
  <c r="J58"/>
  <c r="F58"/>
  <c r="F56"/>
  <c r="E54"/>
  <c r="J20"/>
  <c r="E20"/>
  <c r="F99"/>
  <c r="J19"/>
  <c r="J14"/>
  <c r="J96"/>
  <c r="E7"/>
  <c r="E90"/>
  <c i="6" r="J39"/>
  <c r="J38"/>
  <c i="1" r="AY61"/>
  <c i="6" r="J37"/>
  <c i="1" r="AX61"/>
  <c i="6" r="BI261"/>
  <c r="BH261"/>
  <c r="BG261"/>
  <c r="BF261"/>
  <c r="T261"/>
  <c r="T260"/>
  <c r="R261"/>
  <c r="R260"/>
  <c r="P261"/>
  <c r="P260"/>
  <c r="BI259"/>
  <c r="BH259"/>
  <c r="BG259"/>
  <c r="BF259"/>
  <c r="T259"/>
  <c r="R259"/>
  <c r="P259"/>
  <c r="BI256"/>
  <c r="BH256"/>
  <c r="BG256"/>
  <c r="BF256"/>
  <c r="T256"/>
  <c r="R256"/>
  <c r="P256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5"/>
  <c r="BH245"/>
  <c r="BG245"/>
  <c r="BF245"/>
  <c r="T245"/>
  <c r="T244"/>
  <c r="R245"/>
  <c r="R244"/>
  <c r="P245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0"/>
  <c r="BH110"/>
  <c r="BG110"/>
  <c r="BF110"/>
  <c r="T110"/>
  <c r="R110"/>
  <c r="P110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91"/>
  <c r="E7"/>
  <c r="E85"/>
  <c i="5" r="J39"/>
  <c r="J38"/>
  <c i="1" r="AY60"/>
  <c i="5" r="J37"/>
  <c i="1" r="AX60"/>
  <c i="5" r="BI403"/>
  <c r="BH403"/>
  <c r="BG403"/>
  <c r="BF403"/>
  <c r="T403"/>
  <c r="T402"/>
  <c r="R403"/>
  <c r="R402"/>
  <c r="P403"/>
  <c r="P402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6"/>
  <c r="BH386"/>
  <c r="BG386"/>
  <c r="BF386"/>
  <c r="T386"/>
  <c r="R386"/>
  <c r="P386"/>
  <c r="BI382"/>
  <c r="BH382"/>
  <c r="BG382"/>
  <c r="BF382"/>
  <c r="T382"/>
  <c r="T381"/>
  <c r="R382"/>
  <c r="R381"/>
  <c r="P382"/>
  <c r="P381"/>
  <c r="BI379"/>
  <c r="BH379"/>
  <c r="BG379"/>
  <c r="BF379"/>
  <c r="T379"/>
  <c r="R379"/>
  <c r="P379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T368"/>
  <c r="R369"/>
  <c r="R368"/>
  <c r="P369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07"/>
  <c r="BH307"/>
  <c r="BG307"/>
  <c r="BF307"/>
  <c r="T307"/>
  <c r="R307"/>
  <c r="P307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46"/>
  <c r="BH246"/>
  <c r="BG246"/>
  <c r="BF246"/>
  <c r="T246"/>
  <c r="R246"/>
  <c r="P24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6"/>
  <c r="BH156"/>
  <c r="BG156"/>
  <c r="BF156"/>
  <c r="T156"/>
  <c r="R156"/>
  <c r="P156"/>
  <c r="BI152"/>
  <c r="BH152"/>
  <c r="BG152"/>
  <c r="BF152"/>
  <c r="T152"/>
  <c r="R152"/>
  <c r="P152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59"/>
  <c r="J19"/>
  <c r="J14"/>
  <c r="J94"/>
  <c r="E7"/>
  <c r="E88"/>
  <c i="4" r="J39"/>
  <c r="J38"/>
  <c i="1" r="AY58"/>
  <c i="4" r="J37"/>
  <c i="1" r="AX58"/>
  <c i="4"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T108"/>
  <c r="R109"/>
  <c r="R108"/>
  <c r="P109"/>
  <c r="P108"/>
  <c r="BI105"/>
  <c r="BH105"/>
  <c r="BG105"/>
  <c r="BF105"/>
  <c r="T105"/>
  <c r="T104"/>
  <c r="T103"/>
  <c r="R105"/>
  <c r="R104"/>
  <c r="R103"/>
  <c r="P105"/>
  <c r="P104"/>
  <c r="P103"/>
  <c r="J99"/>
  <c r="J98"/>
  <c r="F98"/>
  <c r="F96"/>
  <c r="E94"/>
  <c r="J59"/>
  <c r="J58"/>
  <c r="F58"/>
  <c r="F56"/>
  <c r="E54"/>
  <c r="J20"/>
  <c r="E20"/>
  <c r="F59"/>
  <c r="J19"/>
  <c r="J14"/>
  <c r="J56"/>
  <c r="E7"/>
  <c r="E50"/>
  <c i="3" r="J39"/>
  <c r="J38"/>
  <c i="1" r="AY57"/>
  <c i="3" r="J37"/>
  <c i="1" r="AX57"/>
  <c i="3" r="BI256"/>
  <c r="BH256"/>
  <c r="BG256"/>
  <c r="BF256"/>
  <c r="T256"/>
  <c r="T255"/>
  <c r="R256"/>
  <c r="R255"/>
  <c r="P256"/>
  <c r="P255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T239"/>
  <c r="R240"/>
  <c r="R239"/>
  <c r="P240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1"/>
  <c r="BH111"/>
  <c r="BG111"/>
  <c r="BF111"/>
  <c r="T111"/>
  <c r="R111"/>
  <c r="P111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59"/>
  <c r="J19"/>
  <c r="J14"/>
  <c r="J91"/>
  <c r="E7"/>
  <c r="E85"/>
  <c i="1" r="AY56"/>
  <c i="2" r="J39"/>
  <c r="J38"/>
  <c r="J37"/>
  <c i="1" r="AX56"/>
  <c i="2" r="BI408"/>
  <c r="BH408"/>
  <c r="BG408"/>
  <c r="BF408"/>
  <c r="T408"/>
  <c r="T407"/>
  <c r="R408"/>
  <c r="R407"/>
  <c r="P408"/>
  <c r="P407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91"/>
  <c r="BH391"/>
  <c r="BG391"/>
  <c r="BF391"/>
  <c r="T391"/>
  <c r="R391"/>
  <c r="P391"/>
  <c r="BI387"/>
  <c r="BH387"/>
  <c r="BG387"/>
  <c r="BF387"/>
  <c r="T387"/>
  <c r="T386"/>
  <c r="R387"/>
  <c r="R386"/>
  <c r="P387"/>
  <c r="P386"/>
  <c r="BI384"/>
  <c r="BH384"/>
  <c r="BG384"/>
  <c r="BF384"/>
  <c r="T384"/>
  <c r="R384"/>
  <c r="P384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T373"/>
  <c r="R374"/>
  <c r="R373"/>
  <c r="P374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12"/>
  <c r="BH312"/>
  <c r="BG312"/>
  <c r="BF312"/>
  <c r="T312"/>
  <c r="R312"/>
  <c r="P312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1"/>
  <c r="BH251"/>
  <c r="BG251"/>
  <c r="BF251"/>
  <c r="T251"/>
  <c r="R251"/>
  <c r="P25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0"/>
  <c r="BH160"/>
  <c r="BG160"/>
  <c r="BF160"/>
  <c r="T160"/>
  <c r="R160"/>
  <c r="P160"/>
  <c r="BI156"/>
  <c r="BH156"/>
  <c r="BG156"/>
  <c r="BF156"/>
  <c r="T156"/>
  <c r="R156"/>
  <c r="P156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97"/>
  <c r="J19"/>
  <c r="J14"/>
  <c r="J56"/>
  <c r="E7"/>
  <c r="E88"/>
  <c i="1" r="L50"/>
  <c r="AM50"/>
  <c r="AM49"/>
  <c r="L49"/>
  <c r="AM47"/>
  <c r="L47"/>
  <c r="L45"/>
  <c r="L44"/>
  <c i="2" r="J123"/>
  <c r="BK166"/>
  <c r="J217"/>
  <c i="3" r="BK164"/>
  <c i="4" r="BK132"/>
  <c r="J115"/>
  <c i="5" r="J373"/>
  <c r="BK359"/>
  <c i="6" r="BK211"/>
  <c r="J249"/>
  <c i="7" r="BK178"/>
  <c r="J137"/>
  <c i="8" r="BK272"/>
  <c i="9" r="J192"/>
  <c r="J239"/>
  <c i="10" r="J160"/>
  <c i="2" r="J336"/>
  <c r="BK178"/>
  <c i="4" r="J177"/>
  <c r="BK158"/>
  <c i="5" r="BK216"/>
  <c r="J167"/>
  <c r="J234"/>
  <c i="6" r="BK187"/>
  <c r="J156"/>
  <c r="BK212"/>
  <c i="7" r="J157"/>
  <c r="BK137"/>
  <c i="8" r="BK205"/>
  <c r="J254"/>
  <c r="J161"/>
  <c i="9" r="BK187"/>
  <c r="BK153"/>
  <c r="BK226"/>
  <c i="10" r="BK182"/>
  <c r="J155"/>
  <c r="BK144"/>
  <c i="2" r="J361"/>
  <c r="BK225"/>
  <c r="BK294"/>
  <c r="BK171"/>
  <c r="BK214"/>
  <c r="J364"/>
  <c r="BK211"/>
  <c i="4" r="BK145"/>
  <c r="J109"/>
  <c r="J180"/>
  <c i="5" r="J299"/>
  <c r="BK143"/>
  <c r="BK282"/>
  <c i="6" r="BK261"/>
  <c i="7" r="J203"/>
  <c r="BK177"/>
  <c i="8" r="J192"/>
  <c i="9" r="J242"/>
  <c i="10" r="J205"/>
  <c i="2" r="BK308"/>
  <c r="BK216"/>
  <c r="J166"/>
  <c i="3" r="BK233"/>
  <c r="J216"/>
  <c r="J246"/>
  <c r="J173"/>
  <c i="4" r="BK142"/>
  <c r="J142"/>
  <c i="5" r="BK138"/>
  <c r="BK145"/>
  <c r="J295"/>
  <c i="6" r="J150"/>
  <c r="BK215"/>
  <c i="7" r="J153"/>
  <c r="BK184"/>
  <c r="J165"/>
  <c i="8" r="BK103"/>
  <c r="BK330"/>
  <c r="BK206"/>
  <c i="9" r="BK120"/>
  <c r="J219"/>
  <c i="10" r="BK191"/>
  <c r="J149"/>
  <c r="J134"/>
  <c i="2" r="BK204"/>
  <c r="J229"/>
  <c r="BK181"/>
  <c i="3" r="J190"/>
  <c r="J164"/>
  <c r="BK236"/>
  <c i="4" r="BK199"/>
  <c r="BK166"/>
  <c i="5" r="BK263"/>
  <c r="BK217"/>
  <c r="BK271"/>
  <c i="6" r="BK202"/>
  <c r="J241"/>
  <c i="7" r="J201"/>
  <c r="BK207"/>
  <c i="8" r="J314"/>
  <c r="BK377"/>
  <c r="BK293"/>
  <c i="9" r="J209"/>
  <c r="BK249"/>
  <c i="10" r="J203"/>
  <c r="BK158"/>
  <c r="J118"/>
  <c i="2" r="J189"/>
  <c r="J107"/>
  <c i="3" r="J157"/>
  <c r="J116"/>
  <c i="4" r="J179"/>
  <c i="5" r="J325"/>
  <c r="BK224"/>
  <c r="J396"/>
  <c i="6" r="J202"/>
  <c i="7" r="J149"/>
  <c r="J181"/>
  <c i="8" r="J194"/>
  <c r="BK356"/>
  <c r="J174"/>
  <c r="BK254"/>
  <c i="9" r="J228"/>
  <c r="J188"/>
  <c r="J120"/>
  <c i="10" r="BK179"/>
  <c r="BK132"/>
  <c i="2" r="J251"/>
  <c r="BK210"/>
  <c r="J395"/>
  <c i="3" r="BK199"/>
  <c r="BK180"/>
  <c i="4" r="BK151"/>
  <c r="J199"/>
  <c i="5" r="J211"/>
  <c r="BK213"/>
  <c r="J279"/>
  <c i="6" r="BK214"/>
  <c r="BK256"/>
  <c i="7" r="BK170"/>
  <c r="BK199"/>
  <c i="8" r="BK299"/>
  <c r="J367"/>
  <c r="BK111"/>
  <c i="9" r="J226"/>
  <c r="J187"/>
  <c r="BK232"/>
  <c i="10" r="BK121"/>
  <c r="J182"/>
  <c r="BK135"/>
  <c i="2" r="BK219"/>
  <c r="J221"/>
  <c r="BK131"/>
  <c r="BK111"/>
  <c i="3" r="J250"/>
  <c r="BK124"/>
  <c i="4" r="J141"/>
  <c i="5" r="J210"/>
  <c r="BK231"/>
  <c i="6" r="BK190"/>
  <c r="J224"/>
  <c i="7" r="BK174"/>
  <c i="8" r="J115"/>
  <c r="J159"/>
  <c i="9" r="J153"/>
  <c r="J220"/>
  <c i="10" r="J140"/>
  <c i="2" r="J36"/>
  <c i="6" r="J221"/>
  <c i="7" r="BK205"/>
  <c i="8" r="J229"/>
  <c r="J336"/>
  <c i="10" r="BK177"/>
  <c i="2" r="BK406"/>
  <c r="J142"/>
  <c r="J222"/>
  <c i="3" r="BK230"/>
  <c r="J254"/>
  <c i="4" r="J181"/>
  <c r="BK209"/>
  <c i="5" r="J111"/>
  <c r="BK353"/>
  <c r="J393"/>
  <c i="6" r="J233"/>
  <c r="BK177"/>
  <c i="7" r="BK186"/>
  <c r="J194"/>
  <c r="BK172"/>
  <c i="8" r="BK320"/>
  <c r="J135"/>
  <c r="BK269"/>
  <c i="9" r="J171"/>
  <c r="BK231"/>
  <c i="10" r="J126"/>
  <c r="J111"/>
  <c i="2" r="BK276"/>
  <c r="J287"/>
  <c r="J208"/>
  <c i="3" r="BK250"/>
  <c r="BK223"/>
  <c r="BK210"/>
  <c i="4" r="BK140"/>
  <c r="J191"/>
  <c i="5" r="J209"/>
  <c r="J356"/>
  <c r="BK205"/>
  <c r="BK111"/>
  <c i="6" r="BK185"/>
  <c r="BK217"/>
  <c i="7" r="BK165"/>
  <c i="3" r="BK121"/>
  <c i="4" r="J113"/>
  <c i="5" r="J246"/>
  <c r="J382"/>
  <c r="BK207"/>
  <c i="6" r="J170"/>
  <c r="J227"/>
  <c i="7" r="BK124"/>
  <c r="J205"/>
  <c i="8" r="J207"/>
  <c r="J217"/>
  <c r="J187"/>
  <c r="BK133"/>
  <c i="9" r="BK190"/>
  <c r="J249"/>
  <c i="10" r="J211"/>
  <c r="J181"/>
  <c i="2" r="J280"/>
  <c r="BK221"/>
  <c r="BK333"/>
  <c i="3" r="J195"/>
  <c r="BK193"/>
  <c i="4" r="J156"/>
  <c i="5" r="BK211"/>
  <c r="J134"/>
  <c r="J307"/>
  <c i="6" r="J192"/>
  <c r="J211"/>
  <c r="BK171"/>
  <c i="7" r="BK213"/>
  <c i="8" r="BK295"/>
  <c r="J377"/>
  <c r="BK372"/>
  <c i="9" r="J184"/>
  <c r="BK266"/>
  <c r="J213"/>
  <c i="10" r="BK165"/>
  <c r="J121"/>
  <c i="2" r="J304"/>
  <c r="BK290"/>
  <c r="BK374"/>
  <c i="3" r="BK226"/>
  <c r="BK145"/>
  <c i="4" r="J105"/>
  <c r="BK135"/>
  <c i="5" r="J207"/>
  <c r="BK222"/>
  <c i="6" r="BK228"/>
  <c i="7" r="BK118"/>
  <c r="J140"/>
  <c i="8" r="J265"/>
  <c i="9" r="J117"/>
  <c r="BK223"/>
  <c r="J110"/>
  <c i="10" r="BK111"/>
  <c i="1" r="AS63"/>
  <c i="5" r="BK103"/>
  <c r="J103"/>
  <c r="BK234"/>
  <c r="J331"/>
  <c i="6" r="BK100"/>
  <c r="J206"/>
  <c r="BK178"/>
  <c i="7" r="BK130"/>
  <c r="J180"/>
  <c i="8" r="BK126"/>
  <c r="J190"/>
  <c r="J208"/>
  <c i="9" r="BK186"/>
  <c r="BK235"/>
  <c r="BK165"/>
  <c i="10" r="J170"/>
  <c r="BK155"/>
  <c i="2" r="J378"/>
  <c r="J324"/>
  <c r="J171"/>
  <c r="BK239"/>
  <c r="BK408"/>
  <c r="BK403"/>
  <c r="J115"/>
  <c i="3" r="J193"/>
  <c i="4" r="J130"/>
  <c r="BK154"/>
  <c r="BK153"/>
  <c i="5" r="J143"/>
  <c r="BK398"/>
  <c i="6" r="J177"/>
  <c r="J163"/>
  <c i="7" r="J172"/>
  <c i="8" r="J103"/>
  <c r="J156"/>
  <c i="10" r="BK205"/>
  <c i="2" r="J382"/>
  <c r="J204"/>
  <c r="BK378"/>
  <c i="3" r="BK111"/>
  <c r="BK213"/>
  <c r="BK224"/>
  <c r="BK228"/>
  <c i="4" r="J145"/>
  <c r="J207"/>
  <c i="5" r="BK200"/>
  <c r="BK156"/>
  <c r="BK196"/>
  <c i="6" r="J176"/>
  <c r="BK110"/>
  <c i="7" r="BK134"/>
  <c r="BK166"/>
  <c i="8" r="J150"/>
  <c r="J353"/>
  <c i="9" r="J129"/>
  <c r="BK144"/>
  <c i="10" r="J194"/>
  <c r="BK109"/>
  <c i="2" r="J260"/>
  <c r="BK197"/>
  <c i="3" r="J184"/>
  <c r="BK207"/>
  <c r="J175"/>
  <c r="J199"/>
  <c i="4" r="BK156"/>
  <c r="J215"/>
  <c r="BK141"/>
  <c i="5" r="J115"/>
  <c r="BK189"/>
  <c r="BK340"/>
  <c i="6" r="BK238"/>
  <c r="J153"/>
  <c r="J110"/>
  <c i="7" r="J145"/>
  <c r="J132"/>
  <c i="8" r="J320"/>
  <c r="J375"/>
  <c i="9" r="J165"/>
  <c r="J203"/>
  <c r="J231"/>
  <c i="10" r="BK142"/>
  <c i="2" r="F38"/>
  <c r="BK287"/>
  <c r="BK149"/>
  <c i="3" r="BK209"/>
  <c i="4" r="BK150"/>
  <c r="BK178"/>
  <c i="5" r="J196"/>
  <c r="BK279"/>
  <c i="9" r="J115"/>
  <c i="10" r="BK151"/>
  <c i="2" r="J184"/>
  <c r="BK343"/>
  <c r="BK123"/>
  <c i="3" r="BK222"/>
  <c r="J223"/>
  <c i="4" r="J124"/>
  <c i="5" r="J322"/>
  <c r="J198"/>
  <c r="J206"/>
  <c i="6" r="J158"/>
  <c r="BK153"/>
  <c i="7" r="J152"/>
  <c i="8" r="J211"/>
  <c i="9" r="BK198"/>
  <c r="J266"/>
  <c i="10" r="BK161"/>
  <c r="BK166"/>
  <c i="2" r="BK222"/>
  <c i="4" r="J150"/>
  <c r="BK215"/>
  <c i="5" r="J217"/>
  <c r="J285"/>
  <c r="BK393"/>
  <c i="6" r="BK136"/>
  <c r="J171"/>
  <c r="BK251"/>
  <c i="7" r="BK158"/>
  <c r="BK209"/>
  <c i="8" r="BK294"/>
  <c r="BK369"/>
  <c r="J299"/>
  <c i="9" r="J132"/>
  <c r="J270"/>
  <c r="BK123"/>
  <c i="10" r="J130"/>
  <c r="J161"/>
  <c r="BK124"/>
  <c i="2" r="J347"/>
  <c r="BK200"/>
  <c r="BK260"/>
  <c r="J149"/>
  <c r="BK401"/>
  <c r="J156"/>
  <c r="BK119"/>
  <c i="3" r="J180"/>
  <c i="4" r="BK164"/>
  <c r="BK170"/>
  <c r="J132"/>
  <c i="5" r="BK140"/>
  <c r="BK396"/>
  <c i="6" r="J235"/>
  <c r="J132"/>
  <c i="7" r="BK203"/>
  <c r="J134"/>
  <c i="8" r="BK201"/>
  <c i="10" r="J186"/>
  <c r="BK143"/>
  <c i="2" r="BK300"/>
  <c r="BK144"/>
  <c i="3" r="BK188"/>
  <c r="J183"/>
  <c r="BK203"/>
  <c i="4" r="J151"/>
  <c r="J174"/>
  <c i="5" r="BK165"/>
  <c r="J199"/>
  <c r="BK390"/>
  <c i="6" r="J141"/>
  <c i="7" r="BK211"/>
  <c r="BK179"/>
  <c r="BK121"/>
  <c i="8" r="J275"/>
  <c r="BK367"/>
  <c i="9" r="J177"/>
  <c r="BK272"/>
  <c r="J235"/>
  <c i="10" r="BK175"/>
  <c r="BK118"/>
  <c i="2" r="J181"/>
  <c r="J212"/>
  <c i="3" r="BK162"/>
  <c r="J121"/>
  <c r="J170"/>
  <c i="4" r="J118"/>
  <c r="BK172"/>
  <c i="5" r="J215"/>
  <c r="J346"/>
  <c r="J177"/>
  <c r="J395"/>
  <c i="6" r="J180"/>
  <c r="BK259"/>
  <c i="7" r="J207"/>
  <c r="J175"/>
  <c r="BK168"/>
  <c i="8" r="J201"/>
  <c r="BK298"/>
  <c r="BK361"/>
  <c i="9" r="J240"/>
  <c r="BK262"/>
  <c r="J205"/>
  <c i="10" r="BK181"/>
  <c r="J152"/>
  <c i="2" r="J214"/>
  <c i="3" r="J233"/>
  <c r="J162"/>
  <c r="BK246"/>
  <c i="4" r="J143"/>
  <c i="5" r="J224"/>
  <c r="J174"/>
  <c r="BK377"/>
  <c i="6" r="BK206"/>
  <c r="BK208"/>
  <c i="7" r="J174"/>
  <c i="8" r="J226"/>
  <c r="BK171"/>
  <c r="BK202"/>
  <c r="BK343"/>
  <c r="BK347"/>
  <c i="9" r="J105"/>
  <c r="BK183"/>
  <c r="J141"/>
  <c i="10" r="J172"/>
  <c i="2" r="BK370"/>
  <c r="J398"/>
  <c r="J193"/>
  <c r="BK138"/>
  <c i="3" r="J185"/>
  <c r="J244"/>
  <c i="4" r="BK201"/>
  <c r="BK211"/>
  <c i="5" r="BK307"/>
  <c r="J212"/>
  <c r="J156"/>
  <c i="6" r="BK158"/>
  <c r="J100"/>
  <c i="7" r="BK151"/>
  <c r="J158"/>
  <c r="J144"/>
  <c i="8" r="J298"/>
  <c r="BK204"/>
  <c r="J183"/>
  <c i="9" r="BK213"/>
  <c r="BK225"/>
  <c i="10" r="BK209"/>
  <c r="BK105"/>
  <c r="J143"/>
  <c i="2" r="J284"/>
  <c r="BK264"/>
  <c r="BK107"/>
  <c r="J264"/>
  <c i="3" r="BK251"/>
  <c r="J213"/>
  <c r="J240"/>
  <c r="J179"/>
  <c i="4" r="BK157"/>
  <c r="J121"/>
  <c i="5" r="BK210"/>
  <c r="J292"/>
  <c r="J220"/>
  <c i="6" r="BK192"/>
  <c i="7" r="BK191"/>
  <c r="J124"/>
  <c i="8" r="BK156"/>
  <c r="J142"/>
  <c r="J262"/>
  <c i="9" r="J161"/>
  <c r="BK229"/>
  <c i="10" r="BK215"/>
  <c r="BK115"/>
  <c i="2" r="J403"/>
  <c r="J197"/>
  <c i="4" r="J170"/>
  <c r="BK155"/>
  <c r="J146"/>
  <c r="J165"/>
  <c i="5" r="BK267"/>
  <c r="BK193"/>
  <c r="BK346"/>
  <c r="J138"/>
  <c i="6" r="BK141"/>
  <c r="J229"/>
  <c r="BK167"/>
  <c i="7" r="BK105"/>
  <c r="J164"/>
  <c r="J199"/>
  <c i="8" r="BK317"/>
  <c r="BK208"/>
  <c r="BK223"/>
  <c i="9" r="J238"/>
  <c r="J229"/>
  <c r="J225"/>
  <c r="BK270"/>
  <c r="J223"/>
  <c i="10" r="BK154"/>
  <c r="BK130"/>
  <c r="J150"/>
  <c i="2" r="J392"/>
  <c r="J351"/>
  <c r="BK306"/>
  <c r="BK217"/>
  <c r="BK395"/>
  <c r="J216"/>
  <c r="BK336"/>
  <c r="BK236"/>
  <c r="BK387"/>
  <c r="BK184"/>
  <c i="3" r="J130"/>
  <c i="4" r="BK184"/>
  <c r="BK174"/>
  <c r="BK181"/>
  <c r="J135"/>
  <c i="5" r="BK334"/>
  <c r="BK295"/>
  <c r="J222"/>
  <c r="BK373"/>
  <c i="6" r="J214"/>
  <c r="BK218"/>
  <c i="7" r="J215"/>
  <c i="8" r="J333"/>
  <c r="BK210"/>
  <c r="J209"/>
  <c i="10" r="J151"/>
  <c r="J177"/>
  <c r="J145"/>
  <c i="2" r="J327"/>
  <c r="BK169"/>
  <c r="J408"/>
  <c i="1" r="AS55"/>
  <c i="3" r="J124"/>
  <c r="BK127"/>
  <c i="4" r="J152"/>
  <c r="BK115"/>
  <c i="5" r="BK331"/>
  <c r="J403"/>
  <c r="BK204"/>
  <c i="6" r="J209"/>
  <c r="J220"/>
  <c i="7" r="BK201"/>
  <c r="J111"/>
  <c i="8" r="BK119"/>
  <c r="J168"/>
  <c i="9" r="J173"/>
  <c r="BK171"/>
  <c r="J167"/>
  <c i="10" r="J158"/>
  <c r="J175"/>
  <c i="2" r="J119"/>
  <c r="J391"/>
  <c r="BK312"/>
  <c i="3" r="BK190"/>
  <c r="J215"/>
  <c r="J209"/>
  <c r="J133"/>
  <c i="4" r="BK186"/>
  <c r="BK213"/>
  <c i="5" r="J362"/>
  <c r="J205"/>
  <c r="J390"/>
  <c r="BK299"/>
  <c i="6" r="J172"/>
  <c r="J259"/>
  <c r="BK255"/>
  <c i="7" r="BK154"/>
  <c r="J130"/>
  <c i="8" r="J200"/>
  <c r="J364"/>
  <c i="9" r="BK178"/>
  <c r="BK217"/>
  <c i="10" r="J166"/>
  <c r="BK180"/>
  <c i="2" r="J210"/>
  <c i="3" r="BK216"/>
  <c i="4" r="BK149"/>
  <c r="J153"/>
  <c i="5" r="J342"/>
  <c r="J359"/>
  <c r="J353"/>
  <c i="6" r="J238"/>
  <c r="BK196"/>
  <c i="7" r="BK143"/>
  <c i="8" r="J323"/>
  <c r="J196"/>
  <c r="J193"/>
  <c r="BK339"/>
  <c r="BK107"/>
  <c i="9" r="BK100"/>
  <c r="J207"/>
  <c i="10" r="BK150"/>
  <c r="J135"/>
  <c i="2" r="BK189"/>
  <c r="BK142"/>
  <c r="J370"/>
  <c i="3" r="J224"/>
  <c r="BK105"/>
  <c i="4" r="J137"/>
  <c i="5" r="BK174"/>
  <c r="BK289"/>
  <c r="BK387"/>
  <c i="6" r="BK163"/>
  <c r="BK241"/>
  <c r="BK220"/>
  <c i="7" r="BK145"/>
  <c r="BK160"/>
  <c r="BK153"/>
  <c i="8" r="J126"/>
  <c r="BK370"/>
  <c i="9" r="BK163"/>
  <c r="BK161"/>
  <c r="BK252"/>
  <c i="10" r="J197"/>
  <c r="BK172"/>
  <c i="2" r="J239"/>
  <c r="J202"/>
  <c r="BK392"/>
  <c r="BK304"/>
  <c i="3" r="BK256"/>
  <c r="BK118"/>
  <c i="4" r="J157"/>
  <c r="J164"/>
  <c i="5" r="J127"/>
  <c r="J328"/>
  <c i="6" r="J200"/>
  <c r="J245"/>
  <c i="7" r="BK146"/>
  <c i="8" r="J215"/>
  <c r="BK279"/>
  <c i="9" r="BK177"/>
  <c r="BK136"/>
  <c i="10" r="J157"/>
  <c r="J154"/>
  <c i="2" r="BK361"/>
  <c i="4" r="J126"/>
  <c r="J175"/>
  <c i="5" r="J289"/>
  <c r="BK328"/>
  <c r="BK202"/>
  <c r="J214"/>
  <c i="6" r="J217"/>
  <c r="J255"/>
  <c i="7" r="BK197"/>
  <c r="J161"/>
  <c i="8" r="BK183"/>
  <c r="J241"/>
  <c r="BK115"/>
  <c i="9" r="J217"/>
  <c i="2" r="BK127"/>
  <c r="J169"/>
  <c r="BK212"/>
  <c r="BK268"/>
  <c i="3" r="BK212"/>
  <c i="4" r="BK126"/>
  <c r="BK175"/>
  <c r="BK205"/>
  <c i="5" r="BK365"/>
  <c r="BK185"/>
  <c r="BK209"/>
  <c i="6" r="J231"/>
  <c r="BK120"/>
  <c i="7" r="BK144"/>
  <c i="8" r="J191"/>
  <c i="9" r="J158"/>
  <c i="10" r="J165"/>
  <c i="2" r="BK347"/>
  <c r="F37"/>
  <c i="10" r="J142"/>
  <c r="BK149"/>
  <c i="2" r="BK345"/>
  <c r="J401"/>
  <c r="BK367"/>
  <c i="1" r="AS59"/>
  <c i="3" r="BK254"/>
  <c i="4" r="BK191"/>
  <c r="BK152"/>
  <c r="BK194"/>
  <c i="5" r="J183"/>
  <c r="BK292"/>
  <c r="J365"/>
  <c r="BK162"/>
  <c i="6" r="J215"/>
  <c r="J181"/>
  <c i="7" r="BK109"/>
  <c r="J170"/>
  <c i="8" r="BK211"/>
  <c r="BK336"/>
  <c r="BK212"/>
  <c i="9" r="BK184"/>
  <c r="J163"/>
  <c r="J232"/>
  <c i="10" r="J191"/>
  <c r="J147"/>
  <c i="2" r="BK330"/>
  <c i="3" r="J188"/>
  <c r="J204"/>
  <c r="BK184"/>
  <c i="4" r="BK167"/>
  <c r="J184"/>
  <c i="6" r="J165"/>
  <c r="J123"/>
  <c r="J136"/>
  <c i="7" r="BK182"/>
  <c r="BK181"/>
  <c i="8" r="J204"/>
  <c r="J372"/>
  <c r="J360"/>
  <c i="9" r="BK158"/>
  <c r="J211"/>
  <c i="10" r="BK199"/>
  <c i="2" r="BK384"/>
  <c r="BK160"/>
  <c r="BK201"/>
  <c r="J220"/>
  <c i="3" r="J230"/>
  <c r="J118"/>
  <c i="4" r="BK124"/>
  <c r="BK137"/>
  <c i="5" r="J162"/>
  <c r="J398"/>
  <c r="J189"/>
  <c i="6" r="BK224"/>
  <c r="BK181"/>
  <c i="7" r="BK167"/>
  <c r="J121"/>
  <c i="8" r="J295"/>
  <c r="BK250"/>
  <c r="J294"/>
  <c i="9" r="BK126"/>
  <c r="BK110"/>
  <c r="BK129"/>
  <c i="10" r="BK147"/>
  <c i="2" r="J330"/>
  <c r="BK215"/>
  <c r="J268"/>
  <c r="J187"/>
  <c i="3" r="BK181"/>
  <c r="BK116"/>
  <c i="4" r="BK207"/>
  <c r="J182"/>
  <c i="5" r="BK379"/>
  <c r="J145"/>
  <c i="6" r="BK126"/>
  <c i="7" r="BK180"/>
  <c r="BK149"/>
  <c i="8" r="BK179"/>
  <c r="J343"/>
  <c i="9" r="BK201"/>
  <c r="J178"/>
  <c i="10" r="J178"/>
  <c i="2" r="J387"/>
  <c i="3" r="J105"/>
  <c i="4" r="J144"/>
  <c i="5" r="J377"/>
  <c r="J107"/>
  <c r="J340"/>
  <c r="J231"/>
  <c i="6" r="BK182"/>
  <c r="J129"/>
  <c i="7" r="J160"/>
  <c r="BK132"/>
  <c r="J141"/>
  <c i="8" r="BK177"/>
  <c r="BK194"/>
  <c i="9" r="J123"/>
  <c r="BK220"/>
  <c r="J186"/>
  <c i="10" r="BK197"/>
  <c r="J201"/>
  <c r="J124"/>
  <c i="2" r="J233"/>
  <c r="BK156"/>
  <c r="BK227"/>
  <c r="J343"/>
  <c r="J201"/>
  <c r="J306"/>
  <c i="3" r="BK157"/>
  <c r="BK197"/>
  <c i="4" r="BK147"/>
  <c r="J201"/>
  <c i="5" r="BK255"/>
  <c r="J228"/>
  <c r="J200"/>
  <c i="6" r="J115"/>
  <c r="BK150"/>
  <c i="7" r="BK194"/>
  <c r="J177"/>
  <c i="8" r="J369"/>
  <c i="9" r="J156"/>
  <c i="10" r="BK167"/>
  <c i="2" r="BK364"/>
  <c r="BK193"/>
  <c r="BK202"/>
  <c i="3" r="BK174"/>
  <c r="J151"/>
  <c r="J137"/>
  <c r="BK244"/>
  <c i="4" r="BK121"/>
  <c r="BK160"/>
  <c r="J154"/>
  <c i="5" r="J263"/>
  <c r="J301"/>
  <c r="BK362"/>
  <c i="6" r="BK176"/>
  <c r="J256"/>
  <c r="BK161"/>
  <c i="7" r="BK141"/>
  <c r="J109"/>
  <c i="8" r="J272"/>
  <c r="BK207"/>
  <c r="J361"/>
  <c r="J282"/>
  <c i="9" r="BK215"/>
  <c r="J244"/>
  <c r="BK228"/>
  <c r="BK205"/>
  <c i="10" r="BK207"/>
  <c r="J184"/>
  <c i="2" r="F39"/>
  <c i="6" r="BK165"/>
  <c i="7" r="BK126"/>
  <c r="BK215"/>
  <c i="8" r="BK275"/>
  <c r="BK142"/>
  <c r="J351"/>
  <c i="9" r="BK219"/>
  <c r="BK246"/>
  <c r="J100"/>
  <c r="BK156"/>
  <c i="10" r="J132"/>
  <c r="J174"/>
  <c r="J105"/>
  <c i="2" r="J144"/>
  <c i="3" r="J127"/>
  <c r="J100"/>
  <c r="J226"/>
  <c i="4" r="J168"/>
  <c r="J211"/>
  <c i="5" r="BK127"/>
  <c r="BK206"/>
  <c r="J282"/>
  <c i="6" r="BK226"/>
  <c r="BK194"/>
  <c i="7" r="J156"/>
  <c r="J150"/>
  <c r="J146"/>
  <c i="8" r="BK258"/>
  <c r="BK135"/>
  <c r="BK161"/>
  <c r="J206"/>
  <c r="BK360"/>
  <c r="BK323"/>
  <c r="J279"/>
  <c i="9" r="BK192"/>
  <c r="J195"/>
  <c r="J190"/>
  <c i="10" r="BK140"/>
  <c r="J215"/>
  <c i="2" r="J358"/>
  <c r="J218"/>
  <c r="J236"/>
  <c r="J400"/>
  <c r="J206"/>
  <c i="3" r="J168"/>
  <c r="BK142"/>
  <c r="BK204"/>
  <c i="4" r="J172"/>
  <c r="J209"/>
  <c i="5" r="J140"/>
  <c r="J275"/>
  <c r="BK401"/>
  <c r="BK356"/>
  <c i="6" r="BK209"/>
  <c r="J251"/>
  <c r="BK198"/>
  <c i="7" r="BK142"/>
  <c r="J113"/>
  <c r="BK140"/>
  <c i="8" r="J107"/>
  <c r="J179"/>
  <c i="9" r="J272"/>
  <c r="J267"/>
  <c i="10" r="J199"/>
  <c r="J168"/>
  <c r="J109"/>
  <c i="2" r="BK391"/>
  <c r="J406"/>
  <c r="BK327"/>
  <c r="J203"/>
  <c i="3" r="J206"/>
  <c i="4" r="BK182"/>
  <c i="5" r="BK123"/>
  <c r="BK152"/>
  <c i="6" r="J161"/>
  <c r="J196"/>
  <c i="7" r="BK113"/>
  <c i="8" r="BK191"/>
  <c r="J370"/>
  <c i="9" r="BK242"/>
  <c r="J262"/>
  <c i="10" r="J180"/>
  <c i="2" r="J178"/>
  <c i="3" r="J111"/>
  <c i="4" r="J149"/>
  <c r="BK203"/>
  <c i="5" r="BK198"/>
  <c r="BK197"/>
  <c r="BK386"/>
  <c i="6" r="J187"/>
  <c r="J117"/>
  <c r="BK123"/>
  <c i="7" r="BK157"/>
  <c r="J191"/>
  <c i="8" r="J146"/>
  <c r="BK333"/>
  <c i="9" r="BK238"/>
  <c r="J198"/>
  <c r="J256"/>
  <c i="10" r="J213"/>
  <c r="BK201"/>
  <c r="J179"/>
  <c r="J144"/>
  <c i="2" r="J297"/>
  <c r="BK115"/>
  <c r="J215"/>
  <c r="BK229"/>
  <c r="J200"/>
  <c i="3" r="J154"/>
  <c i="4" r="BK111"/>
  <c r="J111"/>
  <c r="BK197"/>
  <c i="5" r="J123"/>
  <c r="BK303"/>
  <c r="BK395"/>
  <c i="6" r="BK129"/>
  <c r="J212"/>
  <c i="7" r="BK150"/>
  <c i="8" r="J250"/>
  <c r="J293"/>
  <c i="10" r="J115"/>
  <c i="2" r="BK358"/>
  <c r="J227"/>
  <c r="J308"/>
  <c i="3" r="BK137"/>
  <c r="BK215"/>
  <c r="BK175"/>
  <c r="J222"/>
  <c i="4" r="J155"/>
  <c r="J194"/>
  <c i="5" r="J202"/>
  <c r="BK301"/>
  <c r="BK259"/>
  <c i="6" r="BK144"/>
  <c r="J226"/>
  <c i="7" r="BK156"/>
  <c r="J147"/>
  <c i="8" r="BK241"/>
  <c r="BK229"/>
  <c r="BK282"/>
  <c r="BK192"/>
  <c i="9" r="BK237"/>
  <c r="BK176"/>
  <c i="10" r="BK160"/>
  <c r="BK157"/>
  <c r="BK141"/>
  <c i="2" r="BK218"/>
  <c r="BK400"/>
  <c i="3" r="J145"/>
  <c r="BK133"/>
  <c r="BK100"/>
  <c r="BK151"/>
  <c i="4" r="BK143"/>
  <c r="BK109"/>
  <c r="BK179"/>
  <c i="5" r="J165"/>
  <c r="J216"/>
  <c r="BK342"/>
  <c i="6" r="J218"/>
  <c r="BK235"/>
  <c i="7" r="J213"/>
  <c r="BK115"/>
  <c r="J118"/>
  <c i="8" r="J119"/>
  <c r="BK327"/>
  <c r="BK196"/>
  <c i="9" r="BK115"/>
  <c r="BK105"/>
  <c r="BK191"/>
  <c i="10" r="BK211"/>
  <c i="2" r="J111"/>
  <c i="3" r="BK179"/>
  <c r="J256"/>
  <c r="BK170"/>
  <c i="4" r="BK168"/>
  <c i="5" r="J119"/>
  <c r="BK119"/>
  <c i="6" r="J204"/>
  <c r="BK115"/>
  <c i="7" r="J155"/>
  <c r="BK164"/>
  <c i="8" r="J317"/>
  <c r="BK226"/>
  <c r="BK168"/>
  <c r="BK375"/>
  <c i="9" r="J150"/>
  <c r="BK256"/>
  <c i="10" r="J164"/>
  <c r="BK153"/>
  <c i="2" r="J312"/>
  <c r="J219"/>
  <c r="BK147"/>
  <c r="J290"/>
  <c i="3" r="BK130"/>
  <c r="J207"/>
  <c i="4" r="BK105"/>
  <c i="5" r="BK285"/>
  <c r="BK382"/>
  <c r="J387"/>
  <c i="6" r="J185"/>
  <c r="BK117"/>
  <c r="BK204"/>
  <c i="7" r="BK111"/>
  <c r="J168"/>
  <c i="8" r="BK174"/>
  <c r="BK200"/>
  <c r="BK265"/>
  <c i="9" r="J182"/>
  <c r="BK260"/>
  <c i="10" r="BK186"/>
  <c r="BK137"/>
  <c i="2" r="BK351"/>
  <c r="J300"/>
  <c r="BK208"/>
  <c r="J138"/>
  <c i="3" r="BK154"/>
  <c r="BK183"/>
  <c i="4" r="J178"/>
  <c r="J197"/>
  <c i="5" r="J204"/>
  <c r="J379"/>
  <c i="6" r="J126"/>
  <c r="BK200"/>
  <c i="7" r="J209"/>
  <c i="8" r="BK262"/>
  <c r="BK215"/>
  <c r="BK150"/>
  <c i="9" r="BK182"/>
  <c i="10" r="J209"/>
  <c i="2" r="J225"/>
  <c r="J131"/>
  <c i="4" r="BK161"/>
  <c r="J205"/>
  <c i="5" r="J180"/>
  <c r="BK325"/>
  <c r="J152"/>
  <c r="J193"/>
  <c i="6" r="J120"/>
  <c i="7" r="J105"/>
  <c r="J186"/>
  <c i="8" r="J171"/>
  <c r="J111"/>
  <c r="BK130"/>
  <c i="9" r="J191"/>
  <c r="BK211"/>
  <c i="10" r="J153"/>
  <c r="BK184"/>
  <c r="BK168"/>
  <c r="BK126"/>
  <c i="2" r="BK272"/>
  <c r="BK398"/>
  <c r="BK206"/>
  <c r="BK280"/>
  <c r="J384"/>
  <c r="BK324"/>
  <c r="F36"/>
  <c i="5" r="J213"/>
  <c i="6" r="BK221"/>
  <c i="7" r="BK152"/>
  <c r="J115"/>
  <c i="8" r="J327"/>
  <c i="9" r="BK209"/>
  <c i="10" r="BK203"/>
  <c r="J113"/>
  <c i="2" r="J276"/>
  <c r="J211"/>
  <c i="3" r="BK219"/>
  <c r="J201"/>
  <c r="J142"/>
  <c i="4" r="J203"/>
  <c r="J167"/>
  <c i="5" r="BK369"/>
  <c r="J386"/>
  <c r="J303"/>
  <c i="6" r="BK233"/>
  <c i="7" r="BK161"/>
  <c r="BK135"/>
  <c i="8" r="BK311"/>
  <c r="BK146"/>
  <c r="BK219"/>
  <c i="9" r="J252"/>
  <c r="BK244"/>
  <c r="BK132"/>
  <c r="J136"/>
  <c i="10" r="BK164"/>
  <c i="2" r="BK339"/>
  <c r="BK113"/>
  <c r="J147"/>
  <c r="J127"/>
  <c i="3" r="BK221"/>
  <c r="BK206"/>
  <c i="4" r="BK144"/>
  <c r="BK165"/>
  <c r="BK146"/>
  <c i="5" r="BK107"/>
  <c r="J369"/>
  <c r="BK403"/>
  <c r="BK212"/>
  <c i="6" r="J228"/>
  <c r="J198"/>
  <c i="7" r="BK175"/>
  <c i="8" r="J219"/>
  <c r="BK187"/>
  <c r="J202"/>
  <c r="BK217"/>
  <c i="9" r="J246"/>
  <c r="J260"/>
  <c r="J126"/>
  <c i="10" r="J207"/>
  <c r="J167"/>
  <c r="J146"/>
  <c i="3" r="J221"/>
  <c r="BK201"/>
  <c r="J236"/>
  <c r="J212"/>
  <c i="4" r="BK180"/>
  <c i="5" r="BK319"/>
  <c r="BK246"/>
  <c i="6" r="J190"/>
  <c r="J144"/>
  <c i="7" r="J179"/>
  <c r="J135"/>
  <c i="8" r="J205"/>
  <c r="J347"/>
  <c r="BK198"/>
  <c i="9" r="BK117"/>
  <c r="BK188"/>
  <c i="10" r="J156"/>
  <c r="BK134"/>
  <c i="2" r="J294"/>
  <c r="BK297"/>
  <c r="BK284"/>
  <c i="3" r="BK168"/>
  <c r="BK240"/>
  <c r="J203"/>
  <c i="4" r="J213"/>
  <c r="BK130"/>
  <c i="5" r="BK183"/>
  <c r="BK220"/>
  <c r="BK199"/>
  <c i="6" r="BK245"/>
  <c r="J261"/>
  <c r="BK105"/>
  <c i="7" r="J126"/>
  <c i="8" r="BK193"/>
  <c r="BK353"/>
  <c r="BK190"/>
  <c i="9" r="J237"/>
  <c r="BK150"/>
  <c r="J201"/>
  <c i="10" r="BK146"/>
  <c r="BK156"/>
  <c i="2" r="J374"/>
  <c r="BK251"/>
  <c r="BK187"/>
  <c r="BK382"/>
  <c i="3" r="BK185"/>
  <c r="J251"/>
  <c i="4" r="BK134"/>
  <c i="5" r="BK167"/>
  <c r="BK322"/>
  <c r="BK134"/>
  <c i="6" r="BK180"/>
  <c r="BK172"/>
  <c i="7" r="J178"/>
  <c i="8" r="J311"/>
  <c i="9" r="J222"/>
  <c r="BK207"/>
  <c i="10" r="BK113"/>
  <c i="2" r="BK203"/>
  <c i="3" r="J210"/>
  <c i="4" r="J166"/>
  <c i="5" r="J259"/>
  <c r="J185"/>
  <c r="J338"/>
  <c i="6" r="J208"/>
  <c r="J182"/>
  <c r="BK132"/>
  <c i="7" r="BK147"/>
  <c r="J166"/>
  <c i="8" r="J269"/>
  <c r="J212"/>
  <c r="BK364"/>
  <c i="9" r="J176"/>
  <c r="BK141"/>
  <c i="4" r="BK118"/>
  <c r="J161"/>
  <c r="BK113"/>
  <c i="5" r="BK177"/>
  <c r="BK180"/>
  <c r="BK115"/>
  <c i="6" r="BK227"/>
  <c i="7" r="J211"/>
  <c r="J151"/>
  <c i="8" r="J130"/>
  <c r="J258"/>
  <c i="10" r="BK152"/>
  <c r="BK145"/>
  <c i="2" r="BK220"/>
  <c r="J160"/>
  <c r="J113"/>
  <c i="3" r="J197"/>
  <c r="BK159"/>
  <c i="4" r="J140"/>
  <c r="J147"/>
  <c i="5" r="BK228"/>
  <c r="J255"/>
  <c r="J334"/>
  <c i="6" r="BK156"/>
  <c r="J194"/>
  <c i="7" r="J182"/>
  <c r="J167"/>
  <c i="8" r="J198"/>
  <c r="BK209"/>
  <c r="J133"/>
  <c i="9" r="BK195"/>
  <c r="J144"/>
  <c r="BK240"/>
  <c i="10" r="BK213"/>
  <c r="J141"/>
  <c i="2" r="J333"/>
  <c r="J367"/>
  <c r="BK233"/>
  <c i="3" r="BK195"/>
  <c r="J159"/>
  <c r="J181"/>
  <c r="BK173"/>
  <c i="4" r="J158"/>
  <c i="5" r="BK275"/>
  <c r="J271"/>
  <c r="J319"/>
  <c r="BK215"/>
  <c i="6" r="J167"/>
  <c r="J178"/>
  <c i="7" r="J197"/>
  <c r="J143"/>
  <c i="8" r="BK314"/>
  <c r="J330"/>
  <c r="J223"/>
  <c r="J177"/>
  <c i="9" r="BK167"/>
  <c r="BK173"/>
  <c i="10" r="BK174"/>
  <c r="J137"/>
  <c i="2" r="J272"/>
  <c i="3" r="J228"/>
  <c r="J219"/>
  <c i="4" r="J134"/>
  <c r="J160"/>
  <c i="5" r="J197"/>
  <c r="BK214"/>
  <c i="6" r="J105"/>
  <c r="BK249"/>
  <c i="7" r="BK155"/>
  <c r="J142"/>
  <c i="8" r="BK159"/>
  <c r="J356"/>
  <c i="9" r="BK203"/>
  <c r="BK267"/>
  <c i="10" r="BK194"/>
  <c r="BK170"/>
  <c i="2" r="J345"/>
  <c r="BK103"/>
  <c r="J339"/>
  <c r="J103"/>
  <c i="3" r="J174"/>
  <c i="4" r="BK177"/>
  <c r="J186"/>
  <c i="5" r="BK338"/>
  <c r="J401"/>
  <c r="J267"/>
  <c i="6" r="BK170"/>
  <c r="BK231"/>
  <c r="BK229"/>
  <c i="7" r="J154"/>
  <c r="J184"/>
  <c i="8" r="J210"/>
  <c r="BK351"/>
  <c r="J339"/>
  <c i="9" r="BK239"/>
  <c r="J215"/>
  <c r="BK222"/>
  <c r="J183"/>
  <c i="10" r="BK178"/>
  <c i="2" l="1" r="BK102"/>
  <c r="J102"/>
  <c r="J65"/>
  <c r="P228"/>
  <c r="BK350"/>
  <c r="J350"/>
  <c r="J70"/>
  <c r="T399"/>
  <c i="3" r="BK150"/>
  <c r="J150"/>
  <c r="J67"/>
  <c r="R218"/>
  <c r="BK249"/>
  <c r="J249"/>
  <c r="J74"/>
  <c i="4" r="R110"/>
  <c r="P123"/>
  <c r="BK139"/>
  <c r="J139"/>
  <c r="J74"/>
  <c r="T176"/>
  <c i="5" r="T223"/>
  <c r="R345"/>
  <c r="R394"/>
  <c i="6" r="P99"/>
  <c r="T232"/>
  <c r="P254"/>
  <c r="P253"/>
  <c i="7" r="R110"/>
  <c r="BK123"/>
  <c r="J123"/>
  <c r="J71"/>
  <c r="BK139"/>
  <c r="J139"/>
  <c r="J74"/>
  <c r="BK159"/>
  <c r="J159"/>
  <c r="J76"/>
  <c r="BK163"/>
  <c r="J163"/>
  <c r="J78"/>
  <c i="8" r="P189"/>
  <c r="T281"/>
  <c r="BK346"/>
  <c r="BK345"/>
  <c r="J345"/>
  <c r="J72"/>
  <c r="P359"/>
  <c i="9" r="P243"/>
  <c r="R265"/>
  <c r="R264"/>
  <c i="2" r="R228"/>
  <c r="R350"/>
  <c r="T377"/>
  <c r="T376"/>
  <c r="R390"/>
  <c i="3" r="T150"/>
  <c r="R227"/>
  <c r="P243"/>
  <c r="P242"/>
  <c i="4" r="T123"/>
  <c r="T139"/>
  <c r="P176"/>
  <c i="5" r="R223"/>
  <c r="BK345"/>
  <c r="J345"/>
  <c r="J70"/>
  <c r="R385"/>
  <c r="R384"/>
  <c i="6" r="P149"/>
  <c r="P223"/>
  <c r="R248"/>
  <c r="R247"/>
  <c i="7" r="T129"/>
  <c r="BK176"/>
  <c r="J176"/>
  <c r="J79"/>
  <c i="8" r="R189"/>
  <c r="P281"/>
  <c i="9" r="R99"/>
  <c r="R234"/>
  <c r="BK259"/>
  <c r="J259"/>
  <c r="J72"/>
  <c i="10" r="BK110"/>
  <c r="J110"/>
  <c r="J68"/>
  <c r="BK129"/>
  <c i="2" r="BK199"/>
  <c r="J199"/>
  <c r="J66"/>
  <c r="R199"/>
  <c r="BK307"/>
  <c r="J307"/>
  <c r="J69"/>
  <c r="T350"/>
  <c r="P377"/>
  <c r="P376"/>
  <c r="T390"/>
  <c r="T389"/>
  <c i="3" r="R150"/>
  <c r="P227"/>
  <c r="T243"/>
  <c r="T242"/>
  <c i="4" r="BK123"/>
  <c r="J123"/>
  <c r="J71"/>
  <c r="P139"/>
  <c r="BK163"/>
  <c r="J163"/>
  <c r="J78"/>
  <c r="R163"/>
  <c i="5" r="BK102"/>
  <c r="J102"/>
  <c r="J65"/>
  <c r="BK195"/>
  <c r="J195"/>
  <c r="J66"/>
  <c r="BK219"/>
  <c r="J219"/>
  <c r="J67"/>
  <c r="BK302"/>
  <c r="J302"/>
  <c r="J69"/>
  <c r="BK372"/>
  <c r="BK371"/>
  <c r="J371"/>
  <c r="J72"/>
  <c r="BK385"/>
  <c r="J385"/>
  <c r="J76"/>
  <c i="6" r="R149"/>
  <c r="R223"/>
  <c r="BK248"/>
  <c r="J248"/>
  <c r="J72"/>
  <c i="7" r="P110"/>
  <c r="P107"/>
  <c r="P123"/>
  <c r="T139"/>
  <c r="P159"/>
  <c r="P148"/>
  <c r="R163"/>
  <c i="8" r="BK218"/>
  <c r="J218"/>
  <c r="J68"/>
  <c r="T326"/>
  <c r="T359"/>
  <c i="9" r="BK149"/>
  <c r="J149"/>
  <c r="J67"/>
  <c r="R243"/>
  <c r="P259"/>
  <c r="P258"/>
  <c i="10" r="P123"/>
  <c r="BK159"/>
  <c r="J159"/>
  <c r="J76"/>
  <c i="8" r="T102"/>
  <c r="BK214"/>
  <c r="J214"/>
  <c r="J67"/>
  <c r="R214"/>
  <c r="R326"/>
  <c r="R368"/>
  <c i="9" r="T149"/>
  <c r="P265"/>
  <c r="P264"/>
  <c i="10" r="T129"/>
  <c i="2" r="T102"/>
  <c r="T199"/>
  <c r="P224"/>
  <c r="T224"/>
  <c r="T307"/>
  <c r="BK377"/>
  <c r="J377"/>
  <c r="J73"/>
  <c r="R399"/>
  <c i="3" r="R99"/>
  <c r="R98"/>
  <c r="P218"/>
  <c r="P249"/>
  <c r="P248"/>
  <c i="4" r="R129"/>
  <c r="R176"/>
  <c i="5" r="P102"/>
  <c r="P195"/>
  <c r="R219"/>
  <c r="P302"/>
  <c r="P372"/>
  <c r="P371"/>
  <c r="BK394"/>
  <c r="J394"/>
  <c r="J77"/>
  <c i="6" r="T149"/>
  <c r="R232"/>
  <c r="BK254"/>
  <c i="7" r="T123"/>
  <c r="P139"/>
  <c r="T159"/>
  <c r="T148"/>
  <c r="T163"/>
  <c i="8" r="R102"/>
  <c r="BK281"/>
  <c r="J281"/>
  <c r="J69"/>
  <c r="T368"/>
  <c i="9" r="P234"/>
  <c i="10" r="BK163"/>
  <c i="2" r="P102"/>
  <c r="BK228"/>
  <c r="J228"/>
  <c r="J68"/>
  <c r="P307"/>
  <c r="BK390"/>
  <c r="BK399"/>
  <c r="J399"/>
  <c r="J77"/>
  <c i="3" r="BK99"/>
  <c r="J99"/>
  <c r="J65"/>
  <c r="BK227"/>
  <c r="J227"/>
  <c r="J69"/>
  <c r="BK243"/>
  <c r="J243"/>
  <c r="J72"/>
  <c i="4" r="BK110"/>
  <c r="P129"/>
  <c r="BK176"/>
  <c r="J176"/>
  <c r="J79"/>
  <c i="5" r="BK223"/>
  <c r="J223"/>
  <c r="J68"/>
  <c r="P345"/>
  <c r="R372"/>
  <c r="R371"/>
  <c r="P394"/>
  <c i="6" r="BK99"/>
  <c r="J99"/>
  <c r="J65"/>
  <c r="BK223"/>
  <c r="J223"/>
  <c r="J68"/>
  <c r="P248"/>
  <c r="P247"/>
  <c i="7" r="BK110"/>
  <c r="J110"/>
  <c r="J68"/>
  <c r="R123"/>
  <c r="R139"/>
  <c r="R159"/>
  <c r="R148"/>
  <c r="P163"/>
  <c i="8" r="P102"/>
  <c r="P218"/>
  <c r="P326"/>
  <c r="R346"/>
  <c r="R345"/>
  <c r="BK368"/>
  <c r="J368"/>
  <c r="J77"/>
  <c i="9" r="T243"/>
  <c r="T265"/>
  <c r="T264"/>
  <c i="10" r="P110"/>
  <c r="P107"/>
  <c r="T139"/>
  <c r="P159"/>
  <c r="P148"/>
  <c r="P163"/>
  <c i="2" r="R102"/>
  <c r="R101"/>
  <c r="P199"/>
  <c r="BK224"/>
  <c r="J224"/>
  <c r="J67"/>
  <c r="R224"/>
  <c r="R307"/>
  <c r="P399"/>
  <c i="3" r="T99"/>
  <c r="T218"/>
  <c r="T249"/>
  <c r="T248"/>
  <c i="4" r="T110"/>
  <c r="T107"/>
  <c r="BK129"/>
  <c i="5" r="T102"/>
  <c r="T195"/>
  <c r="T219"/>
  <c r="R302"/>
  <c r="T394"/>
  <c i="6" r="R99"/>
  <c r="R98"/>
  <c r="R97"/>
  <c r="BK232"/>
  <c r="J232"/>
  <c r="J69"/>
  <c r="R254"/>
  <c r="R253"/>
  <c i="7" r="P129"/>
  <c r="P176"/>
  <c i="8" r="T218"/>
  <c r="P368"/>
  <c i="9" r="R149"/>
  <c r="R98"/>
  <c r="T259"/>
  <c r="T258"/>
  <c i="10" r="T110"/>
  <c r="BK123"/>
  <c r="J123"/>
  <c r="J71"/>
  <c r="R139"/>
  <c r="T159"/>
  <c r="T148"/>
  <c r="R163"/>
  <c i="9" r="P149"/>
  <c i="10" r="T123"/>
  <c r="BK139"/>
  <c r="J139"/>
  <c r="J74"/>
  <c r="BK176"/>
  <c r="J176"/>
  <c r="J79"/>
  <c i="8" r="BK189"/>
  <c r="J189"/>
  <c r="J66"/>
  <c r="R281"/>
  <c r="P346"/>
  <c r="P345"/>
  <c r="R359"/>
  <c r="R358"/>
  <c i="9" r="BK99"/>
  <c r="BK243"/>
  <c r="J243"/>
  <c r="J69"/>
  <c r="BK265"/>
  <c i="10" r="R123"/>
  <c r="T176"/>
  <c i="3" r="P99"/>
  <c r="BK218"/>
  <c r="J218"/>
  <c r="J68"/>
  <c r="R249"/>
  <c r="R248"/>
  <c i="4" r="T129"/>
  <c r="R159"/>
  <c r="R148"/>
  <c r="P163"/>
  <c r="P162"/>
  <c i="5" r="R102"/>
  <c r="R101"/>
  <c r="R100"/>
  <c r="R195"/>
  <c r="P219"/>
  <c r="T302"/>
  <c r="T372"/>
  <c r="T371"/>
  <c r="P385"/>
  <c r="P384"/>
  <c i="6" r="T99"/>
  <c r="P232"/>
  <c r="T254"/>
  <c r="T253"/>
  <c i="7" r="BK129"/>
  <c r="J129"/>
  <c r="J73"/>
  <c r="R176"/>
  <c i="8" r="T189"/>
  <c r="P214"/>
  <c r="T214"/>
  <c r="BK326"/>
  <c r="J326"/>
  <c r="J70"/>
  <c r="T346"/>
  <c r="T345"/>
  <c r="BK359"/>
  <c r="J359"/>
  <c r="J76"/>
  <c i="9" r="P99"/>
  <c r="BK234"/>
  <c r="J234"/>
  <c r="J68"/>
  <c r="R259"/>
  <c r="R258"/>
  <c i="10" r="R110"/>
  <c r="R107"/>
  <c r="P139"/>
  <c r="R159"/>
  <c r="R148"/>
  <c r="T163"/>
  <c r="T162"/>
  <c r="P129"/>
  <c r="R176"/>
  <c i="2" r="T228"/>
  <c r="P350"/>
  <c r="R377"/>
  <c r="R376"/>
  <c r="P390"/>
  <c r="P389"/>
  <c i="3" r="P150"/>
  <c r="T227"/>
  <c r="R243"/>
  <c r="R242"/>
  <c i="4" r="P110"/>
  <c r="P107"/>
  <c r="R123"/>
  <c r="R139"/>
  <c r="BK159"/>
  <c r="J159"/>
  <c r="J76"/>
  <c r="P159"/>
  <c r="P148"/>
  <c r="T159"/>
  <c r="T148"/>
  <c r="T163"/>
  <c r="T162"/>
  <c i="5" r="P223"/>
  <c r="T345"/>
  <c r="T385"/>
  <c r="T384"/>
  <c i="6" r="BK149"/>
  <c r="J149"/>
  <c r="J67"/>
  <c r="T223"/>
  <c r="T248"/>
  <c r="T247"/>
  <c i="7" r="T110"/>
  <c r="T107"/>
  <c r="R129"/>
  <c r="T176"/>
  <c i="8" r="BK102"/>
  <c r="J102"/>
  <c r="J65"/>
  <c r="R218"/>
  <c i="9" r="T99"/>
  <c r="T234"/>
  <c i="10" r="R129"/>
  <c r="P176"/>
  <c i="3" r="BK255"/>
  <c r="J255"/>
  <c r="J75"/>
  <c i="4" r="BK148"/>
  <c r="J148"/>
  <c r="J75"/>
  <c r="BK120"/>
  <c r="J120"/>
  <c r="J70"/>
  <c i="6" r="BK244"/>
  <c r="J244"/>
  <c r="J70"/>
  <c i="7" r="BK117"/>
  <c r="J117"/>
  <c r="J69"/>
  <c i="8" r="BK342"/>
  <c r="J342"/>
  <c r="J71"/>
  <c i="6" r="BK260"/>
  <c r="J260"/>
  <c r="J75"/>
  <c i="7" r="BK104"/>
  <c r="J104"/>
  <c r="J65"/>
  <c r="BK214"/>
  <c r="J214"/>
  <c r="J80"/>
  <c i="8" r="BK355"/>
  <c r="J355"/>
  <c r="J74"/>
  <c r="BK376"/>
  <c r="J376"/>
  <c r="J78"/>
  <c i="10" r="BK120"/>
  <c r="J120"/>
  <c r="J70"/>
  <c r="BK148"/>
  <c r="J148"/>
  <c r="J75"/>
  <c i="3" r="BK239"/>
  <c r="J239"/>
  <c r="J70"/>
  <c i="4" r="BK117"/>
  <c r="J117"/>
  <c r="J69"/>
  <c i="7" r="BK108"/>
  <c r="J108"/>
  <c r="J67"/>
  <c r="BK120"/>
  <c r="J120"/>
  <c r="J70"/>
  <c r="BK148"/>
  <c r="J148"/>
  <c r="J75"/>
  <c i="9" r="BK143"/>
  <c r="J143"/>
  <c r="J66"/>
  <c r="BK255"/>
  <c r="J255"/>
  <c r="J70"/>
  <c i="2" r="BK373"/>
  <c r="J373"/>
  <c r="J71"/>
  <c r="BK407"/>
  <c r="J407"/>
  <c r="J78"/>
  <c i="3" r="BK144"/>
  <c r="J144"/>
  <c r="J66"/>
  <c i="6" r="BK143"/>
  <c r="J143"/>
  <c r="J66"/>
  <c i="2" r="BK386"/>
  <c r="J386"/>
  <c r="J74"/>
  <c i="4" r="BK104"/>
  <c r="BK103"/>
  <c i="5" r="BK368"/>
  <c r="J368"/>
  <c r="J71"/>
  <c r="BK381"/>
  <c r="J381"/>
  <c r="J74"/>
  <c i="9" r="BK271"/>
  <c r="J271"/>
  <c r="J75"/>
  <c i="4" r="BK108"/>
  <c r="J108"/>
  <c r="J67"/>
  <c i="10" r="BK104"/>
  <c r="J104"/>
  <c r="J65"/>
  <c r="BK108"/>
  <c i="4" r="BK214"/>
  <c r="J214"/>
  <c r="J80"/>
  <c i="5" r="BK402"/>
  <c r="J402"/>
  <c r="J78"/>
  <c i="10" r="BK117"/>
  <c r="J117"/>
  <c r="J69"/>
  <c r="BK214"/>
  <c r="J214"/>
  <c r="J80"/>
  <c r="BE142"/>
  <c r="BE143"/>
  <c r="E50"/>
  <c r="J56"/>
  <c r="BE115"/>
  <c r="BE124"/>
  <c r="BE130"/>
  <c r="BE132"/>
  <c i="9" r="J99"/>
  <c r="J65"/>
  <c i="10" r="F99"/>
  <c r="BE111"/>
  <c r="BE121"/>
  <c r="BE140"/>
  <c r="BE146"/>
  <c r="BE150"/>
  <c r="BE105"/>
  <c r="BE113"/>
  <c r="BE141"/>
  <c r="BE154"/>
  <c r="BE161"/>
  <c r="BE184"/>
  <c r="BE194"/>
  <c r="BE197"/>
  <c r="BE205"/>
  <c i="9" r="J265"/>
  <c r="J74"/>
  <c i="10" r="BE109"/>
  <c r="BE118"/>
  <c r="BE126"/>
  <c r="BE134"/>
  <c r="BE135"/>
  <c r="BE137"/>
  <c r="BE149"/>
  <c r="BE160"/>
  <c r="BE181"/>
  <c r="BE186"/>
  <c r="BE203"/>
  <c r="BE207"/>
  <c r="BE209"/>
  <c r="BE144"/>
  <c r="BE145"/>
  <c r="BE147"/>
  <c r="BE151"/>
  <c r="BE153"/>
  <c r="BE156"/>
  <c r="BE165"/>
  <c r="BE166"/>
  <c r="BE168"/>
  <c r="BE172"/>
  <c r="BE175"/>
  <c r="BE177"/>
  <c r="BE179"/>
  <c r="BE182"/>
  <c r="BE191"/>
  <c r="BE199"/>
  <c r="BE213"/>
  <c r="BE215"/>
  <c r="BE152"/>
  <c r="BE155"/>
  <c r="BE157"/>
  <c r="BE158"/>
  <c r="BE164"/>
  <c r="BE167"/>
  <c r="BE170"/>
  <c r="BE174"/>
  <c r="BE178"/>
  <c r="BE180"/>
  <c r="BE201"/>
  <c r="BE211"/>
  <c i="8" r="BK101"/>
  <c r="J101"/>
  <c r="J64"/>
  <c r="J346"/>
  <c r="J73"/>
  <c r="BK358"/>
  <c r="J358"/>
  <c r="J75"/>
  <c i="9" r="J91"/>
  <c r="BE100"/>
  <c r="BE129"/>
  <c r="BE153"/>
  <c r="BE171"/>
  <c r="BE177"/>
  <c r="BE178"/>
  <c r="BE186"/>
  <c r="BE190"/>
  <c r="BE191"/>
  <c r="BE211"/>
  <c r="BE215"/>
  <c r="BE237"/>
  <c r="BE246"/>
  <c r="BE249"/>
  <c r="F94"/>
  <c r="BE105"/>
  <c r="BE110"/>
  <c r="BE182"/>
  <c r="BE183"/>
  <c r="BE239"/>
  <c r="BE256"/>
  <c r="BE266"/>
  <c r="BE156"/>
  <c r="BE184"/>
  <c r="BE262"/>
  <c r="BE267"/>
  <c r="BE176"/>
  <c r="BE213"/>
  <c r="BE238"/>
  <c r="BE260"/>
  <c r="BE272"/>
  <c r="BE123"/>
  <c r="BE144"/>
  <c r="BE163"/>
  <c r="BE165"/>
  <c r="BE167"/>
  <c r="BE203"/>
  <c r="BE209"/>
  <c r="BE231"/>
  <c r="BE244"/>
  <c r="BE252"/>
  <c r="BE270"/>
  <c r="BE115"/>
  <c r="BE117"/>
  <c r="BE136"/>
  <c r="BE158"/>
  <c r="BE205"/>
  <c r="BE217"/>
  <c r="BE235"/>
  <c r="BE120"/>
  <c r="BE188"/>
  <c r="BE201"/>
  <c r="BE126"/>
  <c r="BE192"/>
  <c r="BE223"/>
  <c r="BE141"/>
  <c r="BE173"/>
  <c r="BE187"/>
  <c r="BE198"/>
  <c r="BE219"/>
  <c r="BE228"/>
  <c r="E85"/>
  <c r="BE132"/>
  <c r="BE207"/>
  <c r="BE226"/>
  <c r="BE232"/>
  <c r="BE150"/>
  <c r="BE161"/>
  <c r="BE195"/>
  <c r="BE220"/>
  <c r="BE222"/>
  <c r="BE225"/>
  <c r="BE229"/>
  <c r="BE240"/>
  <c r="BE242"/>
  <c i="7" r="BK107"/>
  <c r="J107"/>
  <c r="J66"/>
  <c i="8" r="BE119"/>
  <c r="BE156"/>
  <c r="BE194"/>
  <c r="BE198"/>
  <c r="BE202"/>
  <c r="BE206"/>
  <c r="BE212"/>
  <c r="BE314"/>
  <c r="BE327"/>
  <c r="J56"/>
  <c r="BE135"/>
  <c r="BE217"/>
  <c r="BE226"/>
  <c r="BE272"/>
  <c r="BE111"/>
  <c r="BE142"/>
  <c r="BE201"/>
  <c r="BE205"/>
  <c r="BE336"/>
  <c r="BE361"/>
  <c r="BE372"/>
  <c r="BE375"/>
  <c r="BE377"/>
  <c r="BE107"/>
  <c r="BE115"/>
  <c r="BE183"/>
  <c r="BE193"/>
  <c r="BE209"/>
  <c r="BE211"/>
  <c r="BE254"/>
  <c r="BE269"/>
  <c r="BE275"/>
  <c r="BE282"/>
  <c r="BE353"/>
  <c r="BE370"/>
  <c r="BE294"/>
  <c r="BE320"/>
  <c r="BE364"/>
  <c r="BE367"/>
  <c r="BE369"/>
  <c i="7" r="BK162"/>
  <c r="J162"/>
  <c r="J77"/>
  <c i="8" r="BE103"/>
  <c r="BE126"/>
  <c r="BE130"/>
  <c r="BE133"/>
  <c r="BE159"/>
  <c r="BE196"/>
  <c r="BE229"/>
  <c r="BE250"/>
  <c r="BE317"/>
  <c i="7" r="BK103"/>
  <c r="J103"/>
  <c r="J64"/>
  <c i="8" r="F59"/>
  <c r="BE146"/>
  <c r="BE190"/>
  <c r="BE295"/>
  <c r="BE298"/>
  <c r="BE333"/>
  <c r="BE150"/>
  <c r="BE161"/>
  <c r="BE168"/>
  <c r="BE171"/>
  <c r="BE200"/>
  <c r="BE204"/>
  <c r="BE210"/>
  <c r="BE311"/>
  <c r="BE330"/>
  <c r="BE360"/>
  <c r="E50"/>
  <c r="BE179"/>
  <c r="BE191"/>
  <c r="BE208"/>
  <c r="BE223"/>
  <c r="BE241"/>
  <c r="BE258"/>
  <c r="BE265"/>
  <c r="BE293"/>
  <c r="BE356"/>
  <c r="BE177"/>
  <c r="BE187"/>
  <c r="BE192"/>
  <c r="BE207"/>
  <c r="BE215"/>
  <c r="BE219"/>
  <c r="BE279"/>
  <c r="BE339"/>
  <c r="BE343"/>
  <c r="BE347"/>
  <c r="BE351"/>
  <c r="BE174"/>
  <c r="BE262"/>
  <c r="BE299"/>
  <c r="BE323"/>
  <c i="6" r="J254"/>
  <c r="J74"/>
  <c i="7" r="BE105"/>
  <c r="BE115"/>
  <c r="BE153"/>
  <c r="BE174"/>
  <c i="6" r="BK98"/>
  <c r="J98"/>
  <c r="J64"/>
  <c i="7" r="E50"/>
  <c r="BE111"/>
  <c r="BE134"/>
  <c r="BE137"/>
  <c r="BE144"/>
  <c r="BE191"/>
  <c r="BE124"/>
  <c r="BE130"/>
  <c r="BE143"/>
  <c r="BE145"/>
  <c r="BE157"/>
  <c r="BE160"/>
  <c r="BE178"/>
  <c r="BE181"/>
  <c r="BE182"/>
  <c r="BE194"/>
  <c r="BE199"/>
  <c r="F59"/>
  <c r="BE118"/>
  <c r="BE156"/>
  <c r="BE164"/>
  <c r="BE211"/>
  <c r="BE141"/>
  <c r="BE151"/>
  <c r="BE180"/>
  <c r="BE201"/>
  <c r="BE213"/>
  <c r="BE215"/>
  <c r="J56"/>
  <c r="BE126"/>
  <c r="BE140"/>
  <c r="BE152"/>
  <c i="6" r="BK247"/>
  <c r="J247"/>
  <c r="J71"/>
  <c i="7" r="BE142"/>
  <c r="BE166"/>
  <c r="BE172"/>
  <c r="BE147"/>
  <c r="BE158"/>
  <c r="BE165"/>
  <c r="BE168"/>
  <c r="BE209"/>
  <c r="BE109"/>
  <c r="BE113"/>
  <c r="BE121"/>
  <c r="BE197"/>
  <c r="BE203"/>
  <c r="BE207"/>
  <c r="BE135"/>
  <c r="BE146"/>
  <c r="BE150"/>
  <c r="BE155"/>
  <c r="BE167"/>
  <c r="BE170"/>
  <c r="BE179"/>
  <c r="BE186"/>
  <c r="BE132"/>
  <c r="BE149"/>
  <c r="BE154"/>
  <c r="BE161"/>
  <c r="BE175"/>
  <c r="BE177"/>
  <c r="BE184"/>
  <c r="BE205"/>
  <c i="6" r="BE126"/>
  <c r="BE156"/>
  <c r="BE190"/>
  <c r="BE202"/>
  <c i="5" r="BK101"/>
  <c r="J101"/>
  <c r="J64"/>
  <c i="6" r="E50"/>
  <c r="BE120"/>
  <c i="5" r="J372"/>
  <c r="J73"/>
  <c i="6" r="F59"/>
  <c r="BE141"/>
  <c r="BE180"/>
  <c r="BE182"/>
  <c r="BE196"/>
  <c r="BE209"/>
  <c r="BE228"/>
  <c r="BE251"/>
  <c r="BE144"/>
  <c r="BE153"/>
  <c r="BE176"/>
  <c r="BE178"/>
  <c r="BE256"/>
  <c r="BE259"/>
  <c r="BE100"/>
  <c r="BE136"/>
  <c r="BE158"/>
  <c r="BE163"/>
  <c r="BE170"/>
  <c r="BE211"/>
  <c r="BE221"/>
  <c r="BE224"/>
  <c r="BE235"/>
  <c r="BE249"/>
  <c r="BE255"/>
  <c r="BE261"/>
  <c r="J56"/>
  <c r="BE105"/>
  <c r="BE161"/>
  <c r="BE165"/>
  <c r="BE172"/>
  <c i="5" r="BK384"/>
  <c r="J384"/>
  <c r="J75"/>
  <c i="6" r="BE185"/>
  <c r="BE208"/>
  <c r="BE231"/>
  <c r="BE123"/>
  <c r="BE187"/>
  <c r="BE194"/>
  <c r="BE212"/>
  <c r="BE214"/>
  <c r="BE215"/>
  <c r="BE218"/>
  <c r="BE220"/>
  <c r="BE238"/>
  <c r="BE167"/>
  <c r="BE206"/>
  <c r="BE226"/>
  <c r="BE129"/>
  <c r="BE150"/>
  <c r="BE171"/>
  <c r="BE204"/>
  <c r="BE229"/>
  <c r="BE241"/>
  <c r="BE110"/>
  <c r="BE115"/>
  <c r="BE132"/>
  <c r="BE192"/>
  <c r="BE198"/>
  <c r="BE200"/>
  <c r="BE217"/>
  <c r="BE227"/>
  <c r="BE117"/>
  <c r="BE177"/>
  <c r="BE181"/>
  <c r="BE233"/>
  <c r="BE245"/>
  <c i="5" r="F97"/>
  <c r="BE115"/>
  <c r="BE177"/>
  <c r="BE259"/>
  <c r="BE271"/>
  <c r="J56"/>
  <c r="BE119"/>
  <c r="BE197"/>
  <c r="BE199"/>
  <c r="BE200"/>
  <c r="BE202"/>
  <c r="BE210"/>
  <c r="BE263"/>
  <c r="BE301"/>
  <c i="4" r="J110"/>
  <c r="J68"/>
  <c i="5" r="BE198"/>
  <c r="BE204"/>
  <c r="BE205"/>
  <c r="BE215"/>
  <c r="BE220"/>
  <c r="BE325"/>
  <c r="BE359"/>
  <c r="BE373"/>
  <c r="BE398"/>
  <c i="4" r="J129"/>
  <c r="J73"/>
  <c r="BK162"/>
  <c r="J162"/>
  <c r="J77"/>
  <c i="5" r="BE127"/>
  <c r="BE138"/>
  <c r="BE289"/>
  <c r="BE292"/>
  <c r="BE295"/>
  <c r="BE322"/>
  <c r="BE331"/>
  <c r="BE353"/>
  <c r="BE390"/>
  <c r="BE395"/>
  <c r="BE401"/>
  <c r="BE165"/>
  <c r="BE183"/>
  <c r="BE196"/>
  <c r="BE255"/>
  <c r="BE267"/>
  <c r="BE285"/>
  <c r="BE340"/>
  <c r="BE386"/>
  <c r="BE387"/>
  <c r="BE393"/>
  <c r="BE396"/>
  <c r="BE403"/>
  <c i="4" r="J103"/>
  <c r="J64"/>
  <c i="5" r="BE123"/>
  <c r="BE156"/>
  <c r="BE185"/>
  <c r="BE214"/>
  <c r="BE279"/>
  <c r="BE328"/>
  <c i="4" r="J104"/>
  <c r="J65"/>
  <c i="5" r="BE103"/>
  <c r="BE174"/>
  <c r="BE231"/>
  <c r="BE275"/>
  <c r="E50"/>
  <c r="BE145"/>
  <c r="BE209"/>
  <c r="BE211"/>
  <c r="BE213"/>
  <c r="BE224"/>
  <c r="BE228"/>
  <c r="BE246"/>
  <c r="BE282"/>
  <c r="BE111"/>
  <c r="BE134"/>
  <c r="BE143"/>
  <c r="BE189"/>
  <c r="BE206"/>
  <c r="BE222"/>
  <c r="BE319"/>
  <c r="BE167"/>
  <c r="BE212"/>
  <c r="BE217"/>
  <c r="BE362"/>
  <c r="BE377"/>
  <c r="BE140"/>
  <c r="BE162"/>
  <c r="BE180"/>
  <c r="BE207"/>
  <c r="BE334"/>
  <c r="BE346"/>
  <c r="BE356"/>
  <c r="BE369"/>
  <c r="BE379"/>
  <c r="BE107"/>
  <c r="BE152"/>
  <c r="BE193"/>
  <c r="BE216"/>
  <c r="BE234"/>
  <c r="BE299"/>
  <c r="BE303"/>
  <c r="BE307"/>
  <c r="BE338"/>
  <c r="BE342"/>
  <c r="BE365"/>
  <c r="BE382"/>
  <c i="3" r="BK242"/>
  <c r="J242"/>
  <c r="J71"/>
  <c r="BK248"/>
  <c r="J248"/>
  <c r="J73"/>
  <c i="4" r="BE160"/>
  <c r="BE161"/>
  <c r="BE199"/>
  <c r="BE121"/>
  <c r="BE130"/>
  <c r="BE135"/>
  <c r="BE147"/>
  <c r="BE181"/>
  <c r="BE207"/>
  <c r="BE211"/>
  <c i="3" r="BK98"/>
  <c r="BK97"/>
  <c r="J97"/>
  <c i="4" r="J96"/>
  <c r="BE126"/>
  <c r="BE155"/>
  <c r="BE178"/>
  <c r="BE180"/>
  <c r="BE209"/>
  <c r="BE213"/>
  <c r="F99"/>
  <c r="BE109"/>
  <c r="BE124"/>
  <c r="BE166"/>
  <c r="BE144"/>
  <c r="BE146"/>
  <c r="BE149"/>
  <c r="BE157"/>
  <c r="BE167"/>
  <c r="BE168"/>
  <c r="BE175"/>
  <c r="BE215"/>
  <c r="BE115"/>
  <c r="BE143"/>
  <c r="BE152"/>
  <c r="BE172"/>
  <c r="BE205"/>
  <c r="E90"/>
  <c r="BE111"/>
  <c r="BE132"/>
  <c r="BE137"/>
  <c r="BE142"/>
  <c r="BE177"/>
  <c r="BE197"/>
  <c r="BE134"/>
  <c r="BE141"/>
  <c r="BE153"/>
  <c r="BE165"/>
  <c r="BE174"/>
  <c r="BE191"/>
  <c r="BE105"/>
  <c r="BE158"/>
  <c r="BE182"/>
  <c r="BE113"/>
  <c r="BE154"/>
  <c r="BE164"/>
  <c r="BE184"/>
  <c r="BE140"/>
  <c r="BE151"/>
  <c r="BE156"/>
  <c r="BE179"/>
  <c r="BE186"/>
  <c r="BE201"/>
  <c r="BE118"/>
  <c r="BE145"/>
  <c r="BE150"/>
  <c r="BE170"/>
  <c r="BE194"/>
  <c r="BE203"/>
  <c i="2" r="BK101"/>
  <c i="3" r="J56"/>
  <c r="F94"/>
  <c r="BE157"/>
  <c r="BE174"/>
  <c r="BE181"/>
  <c r="BE184"/>
  <c r="BE204"/>
  <c r="BE244"/>
  <c r="BE180"/>
  <c r="BE207"/>
  <c r="BE224"/>
  <c i="2" r="J390"/>
  <c r="J76"/>
  <c i="3" r="BE159"/>
  <c r="BE197"/>
  <c r="BE233"/>
  <c i="2" r="BK376"/>
  <c r="J376"/>
  <c r="J72"/>
  <c i="3" r="BE133"/>
  <c r="BE179"/>
  <c r="BE185"/>
  <c r="BE195"/>
  <c r="BE213"/>
  <c r="BE124"/>
  <c r="BE151"/>
  <c r="BE162"/>
  <c r="BE221"/>
  <c r="BE226"/>
  <c r="BE105"/>
  <c r="BE154"/>
  <c r="BE188"/>
  <c r="BE230"/>
  <c r="BE250"/>
  <c r="E50"/>
  <c r="BE121"/>
  <c r="BE142"/>
  <c r="BE199"/>
  <c r="BE201"/>
  <c r="BE203"/>
  <c r="BE206"/>
  <c r="BE240"/>
  <c r="BE116"/>
  <c r="BE127"/>
  <c r="BE175"/>
  <c r="BE210"/>
  <c r="BE212"/>
  <c r="BE219"/>
  <c r="BE111"/>
  <c r="BE168"/>
  <c r="BE173"/>
  <c r="BE216"/>
  <c r="BE254"/>
  <c r="BE256"/>
  <c r="BE137"/>
  <c r="BE145"/>
  <c r="BE170"/>
  <c r="BE209"/>
  <c r="BE223"/>
  <c r="BE100"/>
  <c r="BE118"/>
  <c r="BE130"/>
  <c r="BE190"/>
  <c r="BE228"/>
  <c r="BE236"/>
  <c r="BE246"/>
  <c r="BE251"/>
  <c r="BE164"/>
  <c r="BE183"/>
  <c r="BE193"/>
  <c r="BE215"/>
  <c r="BE222"/>
  <c i="1" r="BC56"/>
  <c i="2" r="F59"/>
  <c r="BE131"/>
  <c r="BE169"/>
  <c r="BE181"/>
  <c r="BE187"/>
  <c r="BE204"/>
  <c r="BE210"/>
  <c r="BE215"/>
  <c r="BE219"/>
  <c r="BE221"/>
  <c r="BE239"/>
  <c r="BE260"/>
  <c r="BE287"/>
  <c r="BE290"/>
  <c r="BE297"/>
  <c r="BE306"/>
  <c r="BE308"/>
  <c r="BE312"/>
  <c r="BE327"/>
  <c r="BE333"/>
  <c r="BE364"/>
  <c r="BE384"/>
  <c r="BE107"/>
  <c r="BE149"/>
  <c r="BE156"/>
  <c r="BE193"/>
  <c r="BE201"/>
  <c r="BE272"/>
  <c r="BE358"/>
  <c r="BE370"/>
  <c r="BE391"/>
  <c r="BE400"/>
  <c r="BE401"/>
  <c r="E50"/>
  <c r="BE111"/>
  <c r="BE123"/>
  <c r="BE127"/>
  <c r="BE138"/>
  <c r="BE142"/>
  <c r="BE144"/>
  <c r="BE171"/>
  <c r="BE184"/>
  <c r="BE189"/>
  <c r="BE202"/>
  <c r="BE206"/>
  <c r="BE211"/>
  <c r="BE217"/>
  <c r="BE222"/>
  <c r="BE227"/>
  <c r="BE251"/>
  <c r="BE264"/>
  <c r="BE284"/>
  <c r="BE294"/>
  <c r="BE324"/>
  <c r="BE330"/>
  <c r="BE336"/>
  <c r="BE339"/>
  <c r="BE343"/>
  <c r="BE408"/>
  <c r="J94"/>
  <c r="BE103"/>
  <c r="BE115"/>
  <c r="BE147"/>
  <c r="BE160"/>
  <c r="BE178"/>
  <c r="BE200"/>
  <c r="BE208"/>
  <c r="BE212"/>
  <c r="BE218"/>
  <c r="BE220"/>
  <c r="BE225"/>
  <c r="BE233"/>
  <c r="BE276"/>
  <c r="BE395"/>
  <c r="BE398"/>
  <c i="1" r="AW56"/>
  <c i="2" r="BE113"/>
  <c r="BE119"/>
  <c r="BE166"/>
  <c r="BE197"/>
  <c r="BE203"/>
  <c r="BE214"/>
  <c r="BE216"/>
  <c r="BE229"/>
  <c r="BE236"/>
  <c r="BE268"/>
  <c r="BE280"/>
  <c r="BE300"/>
  <c r="BE304"/>
  <c r="BE345"/>
  <c r="BE347"/>
  <c r="BE351"/>
  <c r="BE361"/>
  <c r="BE367"/>
  <c r="BE374"/>
  <c r="BE378"/>
  <c r="BE382"/>
  <c r="BE387"/>
  <c r="BE392"/>
  <c r="BE403"/>
  <c r="BE406"/>
  <c i="1" r="BA56"/>
  <c r="BB56"/>
  <c r="BD56"/>
  <c i="7" r="F39"/>
  <c i="1" r="BD62"/>
  <c i="3" r="F39"/>
  <c i="1" r="BD57"/>
  <c i="6" r="F37"/>
  <c i="1" r="BB61"/>
  <c i="7" r="J36"/>
  <c i="1" r="AW62"/>
  <c i="6" r="J36"/>
  <c i="1" r="AW61"/>
  <c i="5" r="F36"/>
  <c i="1" r="BA60"/>
  <c i="5" r="F37"/>
  <c i="1" r="BB60"/>
  <c r="AS54"/>
  <c i="8" r="F36"/>
  <c i="1" r="BA64"/>
  <c i="5" r="F38"/>
  <c i="1" r="BC60"/>
  <c i="6" r="F36"/>
  <c i="1" r="BA61"/>
  <c i="8" r="J36"/>
  <c i="1" r="AW64"/>
  <c i="10" r="J36"/>
  <c i="1" r="AW66"/>
  <c i="3" r="F38"/>
  <c i="1" r="BC57"/>
  <c i="10" r="F38"/>
  <c i="1" r="BC66"/>
  <c i="5" r="F39"/>
  <c i="1" r="BD60"/>
  <c i="10" r="F37"/>
  <c i="1" r="BB66"/>
  <c i="4" r="F36"/>
  <c i="1" r="BA58"/>
  <c i="4" r="F38"/>
  <c i="1" r="BC58"/>
  <c i="3" r="F36"/>
  <c i="1" r="BA57"/>
  <c i="9" r="J36"/>
  <c i="1" r="AW65"/>
  <c i="9" r="F39"/>
  <c i="1" r="BD65"/>
  <c i="4" r="F37"/>
  <c i="1" r="BB58"/>
  <c i="7" r="F36"/>
  <c i="1" r="BA62"/>
  <c i="9" r="F37"/>
  <c i="1" r="BB65"/>
  <c i="4" r="J36"/>
  <c i="1" r="AW58"/>
  <c i="3" r="J36"/>
  <c i="1" r="AW57"/>
  <c i="8" r="F39"/>
  <c i="1" r="BD64"/>
  <c i="9" r="F38"/>
  <c i="1" r="BC65"/>
  <c i="10" r="F39"/>
  <c i="1" r="BD66"/>
  <c i="8" r="F37"/>
  <c i="1" r="BB64"/>
  <c i="3" r="J32"/>
  <c i="7" r="F38"/>
  <c i="1" r="BC62"/>
  <c i="8" r="F38"/>
  <c i="1" r="BC64"/>
  <c i="10" r="F36"/>
  <c i="1" r="BA66"/>
  <c i="7" r="F37"/>
  <c i="1" r="BB62"/>
  <c i="5" r="J36"/>
  <c i="1" r="AW60"/>
  <c i="6" r="F39"/>
  <c i="1" r="BD61"/>
  <c i="3" r="F37"/>
  <c i="1" r="BB57"/>
  <c i="4" r="F39"/>
  <c i="1" r="BD58"/>
  <c i="9" r="F36"/>
  <c i="1" r="BA65"/>
  <c i="6" r="F38"/>
  <c i="1" r="BC61"/>
  <c i="10" l="1" r="BK107"/>
  <c r="J107"/>
  <c r="J66"/>
  <c r="T107"/>
  <c i="4" r="R107"/>
  <c i="7" r="R107"/>
  <c i="10" r="P128"/>
  <c i="9" r="P98"/>
  <c r="P97"/>
  <c i="1" r="AU65"/>
  <c i="8" r="P101"/>
  <c r="R101"/>
  <c r="R100"/>
  <c i="4" r="R128"/>
  <c r="BK128"/>
  <c r="J128"/>
  <c r="J72"/>
  <c i="10" r="P162"/>
  <c i="7" r="T162"/>
  <c r="T128"/>
  <c r="T102"/>
  <c i="3" r="P98"/>
  <c r="P97"/>
  <c i="1" r="AU57"/>
  <c i="10" r="R162"/>
  <c i="2" r="T101"/>
  <c r="T100"/>
  <c i="9" r="BK264"/>
  <c r="J264"/>
  <c r="J73"/>
  <c i="7" r="P128"/>
  <c i="8" r="T101"/>
  <c i="7" r="R162"/>
  <c i="8" r="P358"/>
  <c i="5" r="P101"/>
  <c r="P100"/>
  <c i="1" r="AU60"/>
  <c i="10" r="T128"/>
  <c r="T102"/>
  <c i="8" r="T358"/>
  <c i="5" r="T101"/>
  <c r="T100"/>
  <c i="9" r="R97"/>
  <c i="7" r="R128"/>
  <c r="R102"/>
  <c i="4" r="T128"/>
  <c r="T102"/>
  <c i="9" r="BK98"/>
  <c r="J98"/>
  <c r="J64"/>
  <c i="4" r="P128"/>
  <c r="P102"/>
  <c i="1" r="AU58"/>
  <c i="10" r="BK162"/>
  <c r="J162"/>
  <c r="J77"/>
  <c i="4" r="R162"/>
  <c i="6" r="P98"/>
  <c r="P97"/>
  <c i="1" r="AU61"/>
  <c i="10" r="R128"/>
  <c r="R102"/>
  <c i="3" r="T98"/>
  <c r="T97"/>
  <c i="7" r="P162"/>
  <c i="4" r="BK107"/>
  <c r="J107"/>
  <c r="J66"/>
  <c i="2" r="BK389"/>
  <c r="J389"/>
  <c r="J75"/>
  <c i="9" r="T98"/>
  <c r="T97"/>
  <c i="6" r="T98"/>
  <c r="T97"/>
  <c i="3" r="R97"/>
  <c i="10" r="BK128"/>
  <c r="J128"/>
  <c r="J72"/>
  <c i="2" r="R389"/>
  <c r="R100"/>
  <c r="P101"/>
  <c r="P100"/>
  <c i="1" r="AU56"/>
  <c i="6" r="BK253"/>
  <c r="J253"/>
  <c r="J73"/>
  <c i="7" r="BK128"/>
  <c r="J128"/>
  <c r="J72"/>
  <c i="10" r="BK103"/>
  <c r="BK102"/>
  <c r="J102"/>
  <c r="J63"/>
  <c i="9" r="BK258"/>
  <c r="J258"/>
  <c r="J71"/>
  <c i="10" r="J163"/>
  <c r="J78"/>
  <c r="J108"/>
  <c r="J67"/>
  <c r="J129"/>
  <c r="J73"/>
  <c i="8" r="BK100"/>
  <c r="J100"/>
  <c r="J63"/>
  <c i="7" r="BK102"/>
  <c r="J102"/>
  <c r="J63"/>
  <c i="6" r="BK97"/>
  <c r="J97"/>
  <c r="J63"/>
  <c i="5" r="BK100"/>
  <c r="J100"/>
  <c r="J63"/>
  <c i="4" r="BK102"/>
  <c r="J102"/>
  <c r="J63"/>
  <c i="1" r="AG57"/>
  <c i="3" r="J98"/>
  <c r="J64"/>
  <c r="J63"/>
  <c i="2" r="BK100"/>
  <c r="J100"/>
  <c r="J63"/>
  <c r="J101"/>
  <c r="J64"/>
  <c r="J35"/>
  <c i="1" r="AV56"/>
  <c r="AT56"/>
  <c i="4" r="F35"/>
  <c i="1" r="AZ58"/>
  <c i="6" r="F35"/>
  <c i="1" r="AZ61"/>
  <c i="9" r="J35"/>
  <c i="1" r="AV65"/>
  <c r="AT65"/>
  <c r="BB55"/>
  <c r="AX55"/>
  <c r="BA63"/>
  <c r="AW63"/>
  <c r="BB63"/>
  <c r="AX63"/>
  <c r="BC59"/>
  <c r="AY59"/>
  <c r="BA55"/>
  <c i="8" r="J35"/>
  <c i="1" r="AV64"/>
  <c r="AT64"/>
  <c i="4" r="J35"/>
  <c i="1" r="AV58"/>
  <c r="AT58"/>
  <c i="2" r="F35"/>
  <c i="1" r="AZ56"/>
  <c i="10" r="J35"/>
  <c i="1" r="AV66"/>
  <c r="AT66"/>
  <c i="6" r="J35"/>
  <c i="1" r="AV61"/>
  <c r="AT61"/>
  <c r="BD59"/>
  <c i="3" r="F35"/>
  <c i="1" r="AZ57"/>
  <c r="BC55"/>
  <c r="AY55"/>
  <c i="7" r="F35"/>
  <c i="1" r="AZ62"/>
  <c r="BA59"/>
  <c r="AW59"/>
  <c i="10" r="F35"/>
  <c i="1" r="AZ66"/>
  <c r="BD55"/>
  <c i="5" r="J35"/>
  <c i="1" r="AV60"/>
  <c r="AT60"/>
  <c i="3" r="J35"/>
  <c i="1" r="AV57"/>
  <c r="AT57"/>
  <c r="AN57"/>
  <c r="BC63"/>
  <c r="AY63"/>
  <c r="BD63"/>
  <c i="7" r="J35"/>
  <c i="1" r="AV62"/>
  <c r="AT62"/>
  <c i="9" r="F35"/>
  <c i="1" r="AZ65"/>
  <c i="5" r="F35"/>
  <c i="1" r="AZ60"/>
  <c r="BB59"/>
  <c r="AX59"/>
  <c i="8" r="F35"/>
  <c i="1" r="AZ64"/>
  <c i="4" l="1" r="R102"/>
  <c i="10" r="P102"/>
  <c i="1" r="AU66"/>
  <c i="7" r="P102"/>
  <c i="1" r="AU62"/>
  <c i="8" r="T100"/>
  <c r="P100"/>
  <c i="1" r="AU64"/>
  <c i="10" r="J103"/>
  <c r="J64"/>
  <c i="9" r="BK97"/>
  <c r="J97"/>
  <c i="3" r="J41"/>
  <c i="1" r="AU55"/>
  <c r="BC54"/>
  <c r="W32"/>
  <c r="BA54"/>
  <c r="W30"/>
  <c i="4" r="J32"/>
  <c i="1" r="AG58"/>
  <c r="AN58"/>
  <c i="6" r="J32"/>
  <c i="1" r="AG61"/>
  <c r="AN61"/>
  <c r="AZ55"/>
  <c r="AV55"/>
  <c r="AW55"/>
  <c i="7" r="J32"/>
  <c i="1" r="AG62"/>
  <c r="AN62"/>
  <c r="AZ63"/>
  <c r="AV63"/>
  <c r="AT63"/>
  <c i="9" r="J32"/>
  <c i="1" r="AG65"/>
  <c r="AU63"/>
  <c i="10" r="J32"/>
  <c i="1" r="AG66"/>
  <c r="BD54"/>
  <c r="W33"/>
  <c r="BB54"/>
  <c r="AX54"/>
  <c r="AU59"/>
  <c i="8" r="J32"/>
  <c i="1" r="AG64"/>
  <c i="2" r="J32"/>
  <c i="1" r="AG56"/>
  <c r="AZ59"/>
  <c r="AV59"/>
  <c r="AT59"/>
  <c i="5" r="J32"/>
  <c i="1" r="AG60"/>
  <c i="9" l="1" r="J41"/>
  <c i="10" r="J41"/>
  <c i="9" r="J63"/>
  <c i="8" r="J41"/>
  <c i="1" r="AN64"/>
  <c i="7" r="J41"/>
  <c i="6" r="J41"/>
  <c i="5" r="J41"/>
  <c i="1" r="AN60"/>
  <c i="4" r="J41"/>
  <c i="2" r="J41"/>
  <c i="1" r="AN56"/>
  <c r="AN65"/>
  <c r="AN66"/>
  <c r="AG59"/>
  <c r="AU54"/>
  <c r="AG55"/>
  <c r="AZ54"/>
  <c r="W29"/>
  <c r="W31"/>
  <c r="AT55"/>
  <c r="AY54"/>
  <c r="AW54"/>
  <c r="AK30"/>
  <c r="AG63"/>
  <c l="1" r="AN63"/>
  <c r="AN59"/>
  <c r="AN55"/>
  <c r="AV54"/>
  <c r="AK29"/>
  <c r="AG54"/>
  <c r="AK26"/>
  <c l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<sst xmlns="http://schemas.openxmlformats.org/spreadsheetml/2006/main">
  <si>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</si>
  <si>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</si>
  <si>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</si>
  <si>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</si>
  <si>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</si>
  <si>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{afdcc56f-9831-4bfe-8983-daea586ea7be}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</si>
  <si>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</si>
  <si>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</si>
  <si>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</si>
  <si>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</si>
  <si>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</si>
  <si>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</si>
  <si>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</si>
  <si>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</si>
  <si>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PFP_39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</si>
  <si>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</si>
  <si>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</si>
  <si>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Tuchlovice, oprava místních komunikací - lokalita východ</t>
  </si>
  <si>
    <t>KSO:</t>
  </si>
  <si>
    <t/>
  </si>
  <si>
    <t>CC-CZ:</t>
  </si>
  <si>
    <t>Místo:</t>
  </si>
  <si>
    <t>obec Tuchlovice</t>
  </si>
  <si>
    <t>Datum:</t>
  </si>
  <si>
    <t>14. 3. 2024</t>
  </si>
  <si>
    <t>Zadavatel:</t>
  </si>
  <si>
    <t>IČ:</t>
  </si>
  <si>
    <t>Obec Tuchlovice</t>
  </si>
  <si>
    <t>DIČ:</t>
  </si>
  <si>
    <t>Uchazeč:</t>
  </si>
  <si>
    <t>Vyplň údaj</t>
  </si>
  <si>
    <t>Projektant:</t>
  </si>
  <si>
    <t>PFProjekt s.r.o.</t>
  </si>
  <si>
    <t>True</t>
  </si>
  <si>
    <t>Zpracovatel:</t>
  </si>
  <si>
    <t>Lukáš Novák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</si>
  <si>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</si>
  <si>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</si>
  <si>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</si>
  <si>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</si>
  <si>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</si>
  <si>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</si>
  <si>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</si>
  <si>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</si>
  <si>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</si>
  <si>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</si>
  <si>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</si>
  <si>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</si>
  <si>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</si>
  <si>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</si>
  <si>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</si>
  <si>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</si>
  <si>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</si>
  <si>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</si>
  <si>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</si>
  <si>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</si>
  <si>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</si>
  <si>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</si>
  <si>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</si>
  <si>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</si>
  <si>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</si>
  <si>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</si>
  <si>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</si>
  <si>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</si>
  <si>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</si>
  <si>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</si>
  <si>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</si>
  <si>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</si>
  <si>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</si>
  <si>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</si>
  <si>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</si>
  <si>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</si>
  <si>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</si>
  <si>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</si>
  <si>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</si>
  <si>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</si>
  <si>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101</t>
  </si>
  <si>
    <t>1. Úsek - ulice Dukelská</t>
  </si>
  <si>
    <t>STA</t>
  </si>
  <si>
    <t>1</t>
  </si>
  <si>
    <t>{292e9ae3-95ea-4174-9bf3-55c42a9e8327}</t>
  </si>
  <si>
    <t>2</t>
  </si>
  <si>
    <t>/</t>
  </si>
  <si>
    <t>SO 101.1</t>
  </si>
  <si>
    <t>Komunikace a zpevněné plochy - 1. úsek</t>
  </si>
  <si>
    <t>Soupis</t>
  </si>
  <si>
    <t>{45fd0c2c-ed13-43f3-a118-7e7eb8320403}</t>
  </si>
  <si>
    <t>SO 101.2</t>
  </si>
  <si>
    <t>Kanalizace a odvodnění</t>
  </si>
  <si>
    <t>{3b83dd25-0a85-4f72-8e35-99036e51bedb}</t>
  </si>
  <si>
    <t>SO 101.3</t>
  </si>
  <si>
    <t>Veřejné osvětlení</t>
  </si>
  <si>
    <t>{6771d538-39ba-4a4f-8b79-8953e2be1eb9}</t>
  </si>
  <si>
    <t>SO 102</t>
  </si>
  <si>
    <t>2. Úsek - ulice Osvobození</t>
  </si>
  <si>
    <t>{42b468f9-88de-4075-8033-9b7d1a39bc49}</t>
  </si>
  <si>
    <t>SO 102.1</t>
  </si>
  <si>
    <t>Komunikace a zpevněné plochy - 2. úsek</t>
  </si>
  <si>
    <t>{8b1ff286-3c27-4745-bcca-f4c0d9a0bb58}</t>
  </si>
  <si>
    <t>SO 102.2</t>
  </si>
  <si>
    <t>{5499c266-2d44-4f5d-8f3e-37e11dbda8f1}</t>
  </si>
  <si>
    <t>SO 102.3</t>
  </si>
  <si>
    <t>{e9472e7a-2601-427b-98f6-a226ed23fee4}</t>
  </si>
  <si>
    <t>SO 103</t>
  </si>
  <si>
    <t>3. Úsek - spojka Dukelská - Osvobození</t>
  </si>
  <si>
    <t>{ef78d422-e1f8-43da-9420-21464aa83c7b}</t>
  </si>
  <si>
    <t>SO 103.1</t>
  </si>
  <si>
    <t>Komunikace a zpevněné plochy - 3. úsek</t>
  </si>
  <si>
    <t>{4645e3d1-feda-40e2-8fc9-f6fed42fc92a}</t>
  </si>
  <si>
    <t>SO 103.2</t>
  </si>
  <si>
    <t>{8a8670e6-de5f-4ae5-887f-b98ff12b2011}</t>
  </si>
  <si>
    <t>SO 103.3</t>
  </si>
  <si>
    <t>{bd242a39-988e-4f71-9957-34f0920d9534}</t>
  </si>
  <si>
    <t>KRYCÍ LIST SOUPISU PRACÍ</t>
  </si>
  <si>
    <t>Objekt:</t>
  </si>
  <si>
    <t>SO 101 - 1. Úsek - ulice Dukelská</t>
  </si>
  <si>
    <t>Soupis:</t>
  </si>
  <si>
    <t>SO 101.1 - Komunikace a zpevněné plochy - 1. úsek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</si>
  <si>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</si>
  <si>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</si>
  <si>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</si>
  <si>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</si>
  <si>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</si>
  <si>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</si>
  <si>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1a - Výsadba stromů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</si>
  <si>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</si>
  <si>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</si>
  <si>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</si>
  <si>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</si>
  <si>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</si>
  <si>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</si>
  <si>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</si>
  <si>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</si>
  <si>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</si>
  <si>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</si>
  <si>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</si>
  <si>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</si>
  <si>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</si>
  <si>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</si>
  <si>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</si>
  <si>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</si>
  <si>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</si>
  <si>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</si>
  <si>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</si>
  <si>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</si>
  <si>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</si>
  <si>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</si>
  <si>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</si>
  <si>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</si>
  <si>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</si>
  <si>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</si>
  <si>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</si>
  <si>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</si>
  <si>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</si>
  <si>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</si>
  <si>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112101121</t>
  </si>
  <si>
    <t>Odstranění stromů s odřezáním kmene a s odvětvením jehličnatých bez odkornění, průměru kmene přes 100 do 300 mm</t>
  </si>
  <si>
    <t>kus</t>
  </si>
  <si>
    <t>CS ÚRS 2024 01</t>
  </si>
  <si>
    <t>4</t>
  </si>
  <si>
    <t>-1169376682</t>
  </si>
  <si>
    <t>Online PSC</t>
  </si>
  <si>
    <t>https://podminky.urs.cz/item/CS_URS_2024_01/112101121</t>
  </si>
  <si>
    <t>VV</t>
  </si>
  <si>
    <t>tůje, keře, výška do 2,0m</t>
  </si>
  <si>
    <t>20</t>
  </si>
  <si>
    <t>112251101</t>
  </si>
  <si>
    <t>Odstranění pařezů strojně s jejich vykopáním nebo vytrháním průměru přes 100 do 300 mm</t>
  </si>
  <si>
    <t>955347501</t>
  </si>
  <si>
    <t>https://podminky.urs.cz/item/CS_URS_2024_01/112251101</t>
  </si>
  <si>
    <t>3</t>
  </si>
  <si>
    <t>112101102</t>
  </si>
  <si>
    <t>Odstranění stromů s odřezáním kmene a s odvětvením listnatých, průměru kmene přes 300 do 500 mm</t>
  </si>
  <si>
    <t>406511772</t>
  </si>
  <si>
    <t>https://podminky.urs.cz/item/CS_URS_2024_01/112101102</t>
  </si>
  <si>
    <t>112251102</t>
  </si>
  <si>
    <t>Odstranění pařezů strojně s jejich vykopáním nebo vytrháním průměru přes 300 do 500 mm</t>
  </si>
  <si>
    <t>-724453046</t>
  </si>
  <si>
    <t>https://podminky.urs.cz/item/CS_URS_2024_01/112251102</t>
  </si>
  <si>
    <t>5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</si>
  <si>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</si>
  <si>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</si>
  <si>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</si>
  <si>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-1345375733</t>
  </si>
  <si>
    <t>https://podminky.urs.cz/item/CS_URS_2024_01/113106123</t>
  </si>
  <si>
    <t>chodníky a vjezdy z dlažby</t>
  </si>
  <si>
    <t>123+38</t>
  </si>
  <si>
    <t>6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</si>
  <si>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</si>
  <si>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</si>
  <si>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1450334901</t>
  </si>
  <si>
    <t>https://podminky.urs.cz/item/CS_URS_2024_01/113107162</t>
  </si>
  <si>
    <t>7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</si>
  <si>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</si>
  <si>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</si>
  <si>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-806464112</t>
  </si>
  <si>
    <t>https://podminky.urs.cz/item/CS_URS_2024_01/113107223</t>
  </si>
  <si>
    <t>komunikace - živice</t>
  </si>
  <si>
    <t>831</t>
  </si>
  <si>
    <t>8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</si>
  <si>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</si>
  <si>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</si>
  <si>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-646600461</t>
  </si>
  <si>
    <t>https://podminky.urs.cz/item/CS_URS_2024_01/113107243</t>
  </si>
  <si>
    <t>9</t>
  </si>
  <si>
    <t>113107323</t>
  </si>
  <si>
    <t>Odstranění podkladů nebo krytů strojně plochy jednotlivě do 50 m2 s přemístěním hmot na skládku na vzdálenost do 3 m nebo s naložením na dopravní prostředek z kameniva hrubého drceného, o tl. vrstvy přes 200 do 300 mm</t>
  </si>
  <si>
    <t>44058535</t>
  </si>
  <si>
    <t>https://podminky.urs.cz/item/CS_URS_2024_01/113107323</t>
  </si>
  <si>
    <t>komunikace - štěrk, recyklát</t>
  </si>
  <si>
    <t>46</t>
  </si>
  <si>
    <t>bourání krajnice a nezpevněných povrchů - štěrk</t>
  </si>
  <si>
    <t>Součet</t>
  </si>
  <si>
    <t>10</t>
  </si>
  <si>
    <t>113107332</t>
  </si>
  <si>
    <t>Odstranění podkladů nebo krytů strojně plochy jednotlivě do 50 m2 s přemístěním hmot na skládku na vzdálenost do 3 m nebo s naložením na dopravní prostředek z betonu prostého, o tl. vrstvy přes 150 do 300 mm</t>
  </si>
  <si>
    <t>-2067493650</t>
  </si>
  <si>
    <t>https://podminky.urs.cz/item/CS_URS_2024_01/113107332</t>
  </si>
  <si>
    <t xml:space="preserve">bourání betonových konstrukcí </t>
  </si>
  <si>
    <t>34</t>
  </si>
  <si>
    <t>11</t>
  </si>
  <si>
    <t>113154114</t>
  </si>
  <si>
    <t>Frézování živičného podkladu nebo krytu s naložením na dopravní prostředek plochy do 500 m2 bez překážek v trase pruhu šířky do 0,5 m, tloušťky vrstvy 100 mm</t>
  </si>
  <si>
    <t>1401051351</t>
  </si>
  <si>
    <t>https://podminky.urs.cz/item/CS_URS_2024_01/113154114</t>
  </si>
  <si>
    <t>113201112</t>
  </si>
  <si>
    <t>Vytrhání obrub s vybouráním lože, s přemístěním hmot na skládku na vzdálenost do 3 m nebo s naložením na dopravní prostředek silničních ležatých</t>
  </si>
  <si>
    <t>m</t>
  </si>
  <si>
    <t>-1945221502</t>
  </si>
  <si>
    <t>https://podminky.urs.cz/item/CS_URS_2024_01/113201112</t>
  </si>
  <si>
    <t>350</t>
  </si>
  <si>
    <t>13</t>
  </si>
  <si>
    <t>121151113</t>
  </si>
  <si>
    <t>Sejmutí ornice strojně při souvislé ploše přes 100 do 500 m2, tl. vrstvy do 200 mm</t>
  </si>
  <si>
    <t>-491829724</t>
  </si>
  <si>
    <t>https://podminky.urs.cz/item/CS_URS_2024_01/121151113</t>
  </si>
  <si>
    <t>14</t>
  </si>
  <si>
    <t>122251104</t>
  </si>
  <si>
    <t>Odkopávky a prokopávky nezapažené strojně v hornině třídy těžitelnosti I skupiny 3 přes 100 do 500 m3</t>
  </si>
  <si>
    <t>m3</t>
  </si>
  <si>
    <t>-72183809</t>
  </si>
  <si>
    <t>https://podminky.urs.cz/item/CS_URS_2024_01/122251104</t>
  </si>
  <si>
    <t>chodníky</t>
  </si>
  <si>
    <t>281,5*0,3</t>
  </si>
  <si>
    <t>vozovka</t>
  </si>
  <si>
    <t>1152,3*0,1</t>
  </si>
  <si>
    <t>15</t>
  </si>
  <si>
    <t>132251103</t>
  </si>
  <si>
    <t>Hloubení nezapažených rýh šířky do 800 mm strojně s urovnáním dna do předepsaného profilu a spádu v hornině třídy těžitelnosti I skupiny 3 přes 50 do 100 m3</t>
  </si>
  <si>
    <t>1855282747</t>
  </si>
  <si>
    <t>https://podminky.urs.cz/item/CS_URS_2024_01/132251103</t>
  </si>
  <si>
    <t>Drenáž</t>
  </si>
  <si>
    <t>140*0,4*0,5</t>
  </si>
  <si>
    <t>16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</si>
  <si>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</si>
  <si>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</si>
  <si>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-1777199902</t>
  </si>
  <si>
    <t>https://podminky.urs.cz/item/CS_URS_2024_01/162751117</t>
  </si>
  <si>
    <t>423*0,2</t>
  </si>
  <si>
    <t>199,68+28</t>
  </si>
  <si>
    <t>-10,4</t>
  </si>
  <si>
    <t>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</si>
  <si>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</si>
  <si>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</si>
  <si>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-36983089</t>
  </si>
  <si>
    <t>https://podminky.urs.cz/item/CS_URS_2024_01/162751119</t>
  </si>
  <si>
    <t>301,88*15</t>
  </si>
  <si>
    <t>18</t>
  </si>
  <si>
    <t>167151111</t>
  </si>
  <si>
    <t>Nakládání, skládání a překládání neulehlého výkopku nebo sypaniny strojně nakládání, množství přes 100 m3, z hornin třídy těžitelnosti I, skupiny 1 až 3</t>
  </si>
  <si>
    <t>1648100610</t>
  </si>
  <si>
    <t>https://podminky.urs.cz/item/CS_URS_2024_01/167151111</t>
  </si>
  <si>
    <t>19</t>
  </si>
  <si>
    <t>171151112</t>
  </si>
  <si>
    <t>Uložení sypanin do násypů strojně s rozprostřením sypaniny ve vrstvách a s hrubým urovnáním zhutněných z hornin nesoudržných kamenitých</t>
  </si>
  <si>
    <t>317082105</t>
  </si>
  <si>
    <t>https://podminky.urs.cz/item/CS_URS_2024_01/171151112</t>
  </si>
  <si>
    <t>hutněný násyp (použítí vhodné zeminy z výkopu)</t>
  </si>
  <si>
    <t>4,4</t>
  </si>
  <si>
    <t>zásyp zeminou za obrubníkem (použítí vhodné zeminy z výkopu)</t>
  </si>
  <si>
    <t>171201231</t>
  </si>
  <si>
    <t>Poplatek za uložení stavebního odpadu na recyklační skládce (skládkovné) zeminy a kamení zatříděného do Katalogu odpadů pod kódem 17 05 04</t>
  </si>
  <si>
    <t>t</t>
  </si>
  <si>
    <t>2047834189</t>
  </si>
  <si>
    <t>https://podminky.urs.cz/item/CS_URS_2024_01/171201231</t>
  </si>
  <si>
    <t>301,88*1,8</t>
  </si>
  <si>
    <t>171251201</t>
  </si>
  <si>
    <t>Uložení sypaniny na skládky nebo meziskládky bez hutnění s upravením uložené sypaniny do předepsaného tvaru</t>
  </si>
  <si>
    <t>2008629425</t>
  </si>
  <si>
    <t>https://podminky.urs.cz/item/CS_URS_2024_01/171251201</t>
  </si>
  <si>
    <t>301,88</t>
  </si>
  <si>
    <t>22</t>
  </si>
  <si>
    <t>181411131</t>
  </si>
  <si>
    <t>Založení trávníku na půdě předem připravené plochy do 1000 m2 výsevem včetně utažení parkového v rovině nebo na svahu do 1:5</t>
  </si>
  <si>
    <t>-2106116769</t>
  </si>
  <si>
    <t>https://podminky.urs.cz/item/CS_URS_2024_01/181411131</t>
  </si>
  <si>
    <t>155</t>
  </si>
  <si>
    <t>23</t>
  </si>
  <si>
    <t>M</t>
  </si>
  <si>
    <t>00572410</t>
  </si>
  <si>
    <t>osivo směs travní parková</t>
  </si>
  <si>
    <t>kg</t>
  </si>
  <si>
    <t>1154255158</t>
  </si>
  <si>
    <t>155*0,02 'Přepočtené koeficientem množství</t>
  </si>
  <si>
    <t>24</t>
  </si>
  <si>
    <t>181951112</t>
  </si>
  <si>
    <t>Úprava pláně vyrovnáním výškových rozdílů strojně v hornině třídy těžitelnosti I, skupiny 1 až 3 se zhutněním</t>
  </si>
  <si>
    <t>-2029500079</t>
  </si>
  <si>
    <t>https://podminky.urs.cz/item/CS_URS_2024_01/181951112</t>
  </si>
  <si>
    <t>součet zpevněných a upravených ploch - chodník, vjezd, vozovka, parking</t>
  </si>
  <si>
    <t>1433,8</t>
  </si>
  <si>
    <t>25</t>
  </si>
  <si>
    <t>182303111</t>
  </si>
  <si>
    <t>Doplnění zeminy nebo substrátu na travnatých plochách tloušťky do 50 mm v rovině nebo na svahu do 1:5</t>
  </si>
  <si>
    <t>1057586483</t>
  </si>
  <si>
    <t>https://podminky.urs.cz/item/CS_URS_2024_01/182303111</t>
  </si>
  <si>
    <t>tl.150mm (50mm x 3)</t>
  </si>
  <si>
    <t>155*3</t>
  </si>
  <si>
    <t>26</t>
  </si>
  <si>
    <t>10364101</t>
  </si>
  <si>
    <t>zemina pro terénní úpravy - ornice</t>
  </si>
  <si>
    <t>-2004802761</t>
  </si>
  <si>
    <t>155*0,15*1,6</t>
  </si>
  <si>
    <t>1a</t>
  </si>
  <si>
    <t>Výsadba stromů</t>
  </si>
  <si>
    <t>27</t>
  </si>
  <si>
    <t>K001</t>
  </si>
  <si>
    <t>Vytyčení výsadeb stromů</t>
  </si>
  <si>
    <t>ks</t>
  </si>
  <si>
    <t>-1848237864</t>
  </si>
  <si>
    <t>28</t>
  </si>
  <si>
    <t>K002</t>
  </si>
  <si>
    <t>Hloubení jamek pro vysazování rostlin v zemině 1 až 4 s výměnou půdy na 50 % v rovině nebo na svahu do 1:5, objemu přes 0,40 m3 do 1,00 m3</t>
  </si>
  <si>
    <t>758341633</t>
  </si>
  <si>
    <t>29</t>
  </si>
  <si>
    <t>K003</t>
  </si>
  <si>
    <t>Výsadba dřeviny s balem do předem vyhloubené jamky se zalitím v rovině nebo ve svahu 1:5 při průměru balu přes 400 do 500 mm</t>
  </si>
  <si>
    <t>-1836452165</t>
  </si>
  <si>
    <t>30</t>
  </si>
  <si>
    <t>4123R</t>
  </si>
  <si>
    <t xml:space="preserve">Crataegus laevigata 'Paul's Scarlet' - hloh obecný 12-14 </t>
  </si>
  <si>
    <t>-18566617</t>
  </si>
  <si>
    <t>31</t>
  </si>
  <si>
    <t>K004</t>
  </si>
  <si>
    <t>Dovoz vody pro zálivku rostlin na vzdálenost do 1000 m</t>
  </si>
  <si>
    <t>-1903948870</t>
  </si>
  <si>
    <t>0,08*9</t>
  </si>
  <si>
    <t>32</t>
  </si>
  <si>
    <t>K005</t>
  </si>
  <si>
    <t>Pěstební substrát 0,5 m3 / 1 ks, včetně ceny dopravy materiálu</t>
  </si>
  <si>
    <t>822909122</t>
  </si>
  <si>
    <t>0,5*9</t>
  </si>
  <si>
    <t>33</t>
  </si>
  <si>
    <t>K006</t>
  </si>
  <si>
    <t>Hnojení tabletovým hnojivem s obsahem ureaformu hořčíku a stopových prvků (5 ks tablet / strom), vč. ceny dopravy materiálu a aplikace</t>
  </si>
  <si>
    <t>-1111086271</t>
  </si>
  <si>
    <t>5*9</t>
  </si>
  <si>
    <t>K007</t>
  </si>
  <si>
    <t>Absorbční prostředek - práškový koncentrát v dávce 100 g ke každému stromu, včetně dopravy a aplikace</t>
  </si>
  <si>
    <t>1080429750</t>
  </si>
  <si>
    <t>35</t>
  </si>
  <si>
    <t>K008</t>
  </si>
  <si>
    <t>Ukotvení dřeviny třemi kůly, délky přes 1 do 2 m průměru do 100 mm</t>
  </si>
  <si>
    <t>2070403800</t>
  </si>
  <si>
    <t>36</t>
  </si>
  <si>
    <t>K009</t>
  </si>
  <si>
    <t>Dodání kůlů délky 2500 mm, průměru 60 mm (3 ks k jedné dřevině), vč. ceny dopravy materiálu</t>
  </si>
  <si>
    <t>688057672</t>
  </si>
  <si>
    <t>3*9</t>
  </si>
  <si>
    <t>37</t>
  </si>
  <si>
    <t>K010</t>
  </si>
  <si>
    <t>Dodání příčníků délky 500 mm, průměru 60 mm (3 ks k jedné dřevině), vč. ceny dopravy materiálu</t>
  </si>
  <si>
    <t>-1964179500</t>
  </si>
  <si>
    <t>38</t>
  </si>
  <si>
    <t>K011</t>
  </si>
  <si>
    <t>Dodání úvazku (3 ks k jedné dřevině) , vč. ceny dopravy materiálu</t>
  </si>
  <si>
    <t>1655071268</t>
  </si>
  <si>
    <t>39</t>
  </si>
  <si>
    <t>K012</t>
  </si>
  <si>
    <t>Zhotovení obalu kmene z rákosové nebo kokosové rohože v jedné vrstvě v rovině nebo na svahu do 1:5</t>
  </si>
  <si>
    <t>-1068190001</t>
  </si>
  <si>
    <t>40</t>
  </si>
  <si>
    <t>K013</t>
  </si>
  <si>
    <t>Dodávka kokosové nebo rákosové rohože na zhotovení obalu kmene, vč. ceny dopravy materiálu</t>
  </si>
  <si>
    <t>-52964718</t>
  </si>
  <si>
    <t>41</t>
  </si>
  <si>
    <t>K014</t>
  </si>
  <si>
    <t>Zhotovení závlahové mísy u soliterních dřevin v rovině nebo na svahu do 1:5, o průměru mísy přes 0,5 do 1 m</t>
  </si>
  <si>
    <t>-607049078</t>
  </si>
  <si>
    <t>42</t>
  </si>
  <si>
    <t>K015</t>
  </si>
  <si>
    <t>Dodávka mulčovací kůry tl. vrstvy 0,1 m, vč. dopravy</t>
  </si>
  <si>
    <t>881900592</t>
  </si>
  <si>
    <t>43</t>
  </si>
  <si>
    <t>K016</t>
  </si>
  <si>
    <t>Povýsadbový řez vysazených stromů vč. Likvidace odpadu</t>
  </si>
  <si>
    <t>439240752</t>
  </si>
  <si>
    <t>44</t>
  </si>
  <si>
    <t>K017</t>
  </si>
  <si>
    <t>Ošetření vysazených dřevin solitérních v rovině nebo na svahu do 1:5</t>
  </si>
  <si>
    <t>1386437857</t>
  </si>
  <si>
    <t>45</t>
  </si>
  <si>
    <t>K018</t>
  </si>
  <si>
    <t>Přesun hmot pro sadovnické a krajinářské účely - strojně dopravní vzdálenost do 5000 m</t>
  </si>
  <si>
    <t>1972763692</t>
  </si>
  <si>
    <t>0,9*9</t>
  </si>
  <si>
    <t>Zakládání</t>
  </si>
  <si>
    <t>212752411</t>
  </si>
  <si>
    <t>Trativody z drenážních trubek pro liniové stavby a komunikace se zřízením štěrkového lože pod trubky a s jejich obsypem v otevřeném výkopu trubka korugovaná sendvičová PE-HD SN 8 perforace 220° DN 100</t>
  </si>
  <si>
    <t>666601311</t>
  </si>
  <si>
    <t>https://podminky.urs.cz/item/CS_URS_2024_01/212752411</t>
  </si>
  <si>
    <t>47</t>
  </si>
  <si>
    <t>4165R</t>
  </si>
  <si>
    <t>M+D Chránička dělená pro ochranu sdělovacích kabelů</t>
  </si>
  <si>
    <t>1375058339</t>
  </si>
  <si>
    <t>Komunikace pozemní</t>
  </si>
  <si>
    <t>48</t>
  </si>
  <si>
    <t>561051111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</si>
  <si>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300 do 350 mm</t>
  </si>
  <si>
    <t>-253807902</t>
  </si>
  <si>
    <t>https://podminky.urs.cz/item/CS_URS_2024_01/561051111</t>
  </si>
  <si>
    <t>komunikace - asfalt</t>
  </si>
  <si>
    <t>673,5</t>
  </si>
  <si>
    <t>49</t>
  </si>
  <si>
    <t>58522150</t>
  </si>
  <si>
    <t>cement portlandský směsný CEM II 32,5MPa</t>
  </si>
  <si>
    <t>-427645830</t>
  </si>
  <si>
    <t>předpoklad 120 kg/m3</t>
  </si>
  <si>
    <t>673,5*0,35*0,12</t>
  </si>
  <si>
    <t>50</t>
  </si>
  <si>
    <t>58591003</t>
  </si>
  <si>
    <t>pojivo hydraulické pro stabilizaci zeminy 70% vápna</t>
  </si>
  <si>
    <t>-137895574</t>
  </si>
  <si>
    <t>předpoklad 2 kg/m3</t>
  </si>
  <si>
    <t>673,5*0,35*0,002</t>
  </si>
  <si>
    <t>51</t>
  </si>
  <si>
    <t>564851111</t>
  </si>
  <si>
    <t>Podklad ze štěrkodrti ŠD s rozprostřením a zhutněním plochy přes 100 m2, po zhutnění tl. 150 mm</t>
  </si>
  <si>
    <t>-250718479</t>
  </si>
  <si>
    <t>https://podminky.urs.cz/item/CS_URS_2024_01/564851111</t>
  </si>
  <si>
    <t>vozovka - parkovací stání</t>
  </si>
  <si>
    <t xml:space="preserve">ŠD 32/63 + ŠD 8/32 </t>
  </si>
  <si>
    <t>127*2</t>
  </si>
  <si>
    <t>vozovka - vjezdy, zpomalovací prahy</t>
  </si>
  <si>
    <t>ŠD 0/32</t>
  </si>
  <si>
    <t>114,5+105+17,5</t>
  </si>
  <si>
    <t>přesah spodní podkladní vrsty vozovek pod krajními obrubníky</t>
  </si>
  <si>
    <t>ŠD 0/63</t>
  </si>
  <si>
    <t>112,8</t>
  </si>
  <si>
    <t>52</t>
  </si>
  <si>
    <t>564861111</t>
  </si>
  <si>
    <t>Podklad ze štěrkodrti ŠD s rozprostřením a zhutněním plochy přes 100 m2, po zhutnění tl. 200 mm</t>
  </si>
  <si>
    <t>1416706557</t>
  </si>
  <si>
    <t>https://podminky.urs.cz/item/CS_URS_2024_01/564861111</t>
  </si>
  <si>
    <t>chodník - dlažba</t>
  </si>
  <si>
    <t>256+25,5</t>
  </si>
  <si>
    <t>53</t>
  </si>
  <si>
    <t>565135101</t>
  </si>
  <si>
    <t>Asfaltový beton vrstva podkladní ACP 16 (obalované kamenivo střednězrnné - OKS) s rozprostřením a zhutněním v pruhu šířky do 1,5 m, po zhutnění tl. 50 mm</t>
  </si>
  <si>
    <t>-1873989468</t>
  </si>
  <si>
    <t>https://podminky.urs.cz/item/CS_URS_2024_01/565135101</t>
  </si>
  <si>
    <t>doplnění asfaltového souvrství</t>
  </si>
  <si>
    <t>54</t>
  </si>
  <si>
    <t>573211106</t>
  </si>
  <si>
    <t>Postřik spojovací PS bez posypu kamenivem z asfaltu silničního, v množství 0,20 kg/m2</t>
  </si>
  <si>
    <t>1722344384</t>
  </si>
  <si>
    <t>https://podminky.urs.cz/item/CS_URS_2024_01/573211106</t>
  </si>
  <si>
    <t>17*2</t>
  </si>
  <si>
    <t>55</t>
  </si>
  <si>
    <t>573231106</t>
  </si>
  <si>
    <t>Postřik spojovací PS bez posypu kamenivem ze silniční emulze, v množství 0,30 kg/m2</t>
  </si>
  <si>
    <t>1890536394</t>
  </si>
  <si>
    <t>https://podminky.urs.cz/item/CS_URS_2024_01/573231106</t>
  </si>
  <si>
    <t>56</t>
  </si>
  <si>
    <t>577134031</t>
  </si>
  <si>
    <t>Asfaltový beton vrstva obrusná ACO 11 (ABS) s rozprostřením a se zhutněním z modifikovaného asfaltu v pruhu šířky do 1,5 m, po zhutnění tl. 40 mm</t>
  </si>
  <si>
    <t>1975042537</t>
  </si>
  <si>
    <t>https://podminky.urs.cz/item/CS_URS_2024_01/577134031</t>
  </si>
  <si>
    <t>57</t>
  </si>
  <si>
    <t>577154141</t>
  </si>
  <si>
    <t>Asfaltový beton vrstva obrusná ACO 11 (ABS) s rozprostřením a se zhutněním z modifikovaného asfaltu v pruhu šířky přes 3 m, po zhutnění tl. 60 mm</t>
  </si>
  <si>
    <t>-1669849197</t>
  </si>
  <si>
    <t>https://podminky.urs.cz/item/CS_URS_2024_01/577154141</t>
  </si>
  <si>
    <t>58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</si>
  <si>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</si>
  <si>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</si>
  <si>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662414136</t>
  </si>
  <si>
    <t>https://podminky.urs.cz/item/CS_URS_2024_01/596211113</t>
  </si>
  <si>
    <t>59</t>
  </si>
  <si>
    <t>59245018</t>
  </si>
  <si>
    <t>dlažba skladebná betonová 200x100mm tl 60mm přírodní</t>
  </si>
  <si>
    <t>-1645400945</t>
  </si>
  <si>
    <t>256</t>
  </si>
  <si>
    <t>256*1,01 'Přepočtené koeficientem množství</t>
  </si>
  <si>
    <t>60</t>
  </si>
  <si>
    <t>59245006</t>
  </si>
  <si>
    <t>dlažba pro nevidomé betonová 200x100mm tl 60mm barevná</t>
  </si>
  <si>
    <t>84463688</t>
  </si>
  <si>
    <t>25,5</t>
  </si>
  <si>
    <t>25,5*1,01 'Přepočtené koeficientem množství</t>
  </si>
  <si>
    <t>61</t>
  </si>
  <si>
    <t>596212212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</si>
  <si>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80 mm skupiny A, pro plochy přes 100 do 300 m2</t>
  </si>
  <si>
    <t>1884357887</t>
  </si>
  <si>
    <t>https://podminky.urs.cz/item/CS_URS_2024_01/596212212</t>
  </si>
  <si>
    <t>62</t>
  </si>
  <si>
    <t>59245020</t>
  </si>
  <si>
    <t>dlažba skladebná betonová 200x100mm tl 80mm přírodní</t>
  </si>
  <si>
    <t>-599254199</t>
  </si>
  <si>
    <t>114,5+105</t>
  </si>
  <si>
    <t>219,5*1,02 'Přepočtené koeficientem množství</t>
  </si>
  <si>
    <t>63</t>
  </si>
  <si>
    <t>59245226</t>
  </si>
  <si>
    <t>dlažba pro nevidomé betonová 200x100mm tl 80mm barevná</t>
  </si>
  <si>
    <t>-124895193</t>
  </si>
  <si>
    <t>17,5</t>
  </si>
  <si>
    <t>17,5*1,02 'Přepočtené koeficientem množství</t>
  </si>
  <si>
    <t>64</t>
  </si>
  <si>
    <t>596412212</t>
  </si>
  <si>
    <t>Kladení dlažby z betonových vegetačních dlaždic pozemních komunikací s ložem z kameniva těženého nebo drceného tl. do 50 mm, s vyplněním spár a vegetačních otvorů, s hutněním vibrováním tl. 80 mm, pro plochy přes 100 do 300 m2</t>
  </si>
  <si>
    <t>-1880835384</t>
  </si>
  <si>
    <t>https://podminky.urs.cz/item/CS_URS_2024_01/596412212</t>
  </si>
  <si>
    <t>127</t>
  </si>
  <si>
    <t>65</t>
  </si>
  <si>
    <t>M45036</t>
  </si>
  <si>
    <t>dlažba plošná vegetační betonová 140x210mm tl 80 mm, s distančními nálisky 30mm</t>
  </si>
  <si>
    <t>-1865249966</t>
  </si>
  <si>
    <t>127*1,02 'Přepočtené koeficientem množství</t>
  </si>
  <si>
    <t>66</t>
  </si>
  <si>
    <t>R7713501</t>
  </si>
  <si>
    <t>M+D Přídlažba vozovková, dlažba 250x500x80mm, včetně podkladních vrstev, kompletní dodávka</t>
  </si>
  <si>
    <t>231411089</t>
  </si>
  <si>
    <t>Ostatní konstrukce a práce, bourání</t>
  </si>
  <si>
    <t>67</t>
  </si>
  <si>
    <t>915231112</t>
  </si>
  <si>
    <t>Vodorovné dopravní značení stříkaným plastem přechody pro chodce, šipky, symboly nápisy bílé retroreflexní</t>
  </si>
  <si>
    <t>-1213151898</t>
  </si>
  <si>
    <t>https://podminky.urs.cz/item/CS_URS_2024_01/915231112</t>
  </si>
  <si>
    <t>V7b</t>
  </si>
  <si>
    <t>4*5*3</t>
  </si>
  <si>
    <t>68</t>
  </si>
  <si>
    <t>916131213X</t>
  </si>
  <si>
    <t>Osazení silničního obrubníku betonového se zřízením lože, s vyplněním a zatřením spár cementovou maltou stojatého s boční opěrou z betonu prostého C35/45 XF4, do lože z betonu prostého</t>
  </si>
  <si>
    <t>-2096885538</t>
  </si>
  <si>
    <t>BO 15/25</t>
  </si>
  <si>
    <t>220</t>
  </si>
  <si>
    <t>BO 15/25 R1</t>
  </si>
  <si>
    <t>BO 15/15</t>
  </si>
  <si>
    <t>116</t>
  </si>
  <si>
    <t>BO 150/150-250</t>
  </si>
  <si>
    <t>12+12</t>
  </si>
  <si>
    <t>BO 10/25</t>
  </si>
  <si>
    <t>101</t>
  </si>
  <si>
    <t>69</t>
  </si>
  <si>
    <t>59217031</t>
  </si>
  <si>
    <t>obrubník silniční betonový 1000x150x250mm</t>
  </si>
  <si>
    <t>1110044102</t>
  </si>
  <si>
    <t>220*1,04 'Přepočtené koeficientem množství</t>
  </si>
  <si>
    <t>70</t>
  </si>
  <si>
    <t>59217075</t>
  </si>
  <si>
    <t>obrubník silniční obloukový betonový R 1-16m 300x300mm</t>
  </si>
  <si>
    <t>320291617</t>
  </si>
  <si>
    <t>16*1,04 'Přepočtené koeficientem množství</t>
  </si>
  <si>
    <t>71</t>
  </si>
  <si>
    <t>59217032</t>
  </si>
  <si>
    <t>obrubník silniční betonový 1000x150x150mm</t>
  </si>
  <si>
    <t>365939384</t>
  </si>
  <si>
    <t>116*1,04 'Přepočtené koeficientem množství</t>
  </si>
  <si>
    <t>72</t>
  </si>
  <si>
    <t>59217030</t>
  </si>
  <si>
    <t>obrubník silniční betonový přechodový 1000x150x150-250mm</t>
  </si>
  <si>
    <t>713694276</t>
  </si>
  <si>
    <t>24*1,04 'Přepočtené koeficientem množství</t>
  </si>
  <si>
    <t>73</t>
  </si>
  <si>
    <t>59217072</t>
  </si>
  <si>
    <t>obrubník silniční betonový 1000x100x250mm</t>
  </si>
  <si>
    <t>-364882567</t>
  </si>
  <si>
    <t>101*1,04 'Přepočtené koeficientem množství</t>
  </si>
  <si>
    <t>74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</si>
  <si>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</si>
  <si>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</si>
  <si>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-1559199343</t>
  </si>
  <si>
    <t>https://podminky.urs.cz/item/CS_URS_2024_01/916231213</t>
  </si>
  <si>
    <t>BO 8/25</t>
  </si>
  <si>
    <t>75</t>
  </si>
  <si>
    <t>59217016</t>
  </si>
  <si>
    <t>obrubník betonový chodníkový 1000x80x250mm</t>
  </si>
  <si>
    <t>31411563</t>
  </si>
  <si>
    <t>25*1,02 'Přepočtené koeficientem množství</t>
  </si>
  <si>
    <t>76</t>
  </si>
  <si>
    <t>919122132</t>
  </si>
  <si>
    <t>Utěsnění dilatačních spár zálivkou za tepla v cementobetonovém nebo živičném krytu včetně adhezního nátěru s těsnicím profilem pod zálivkou, pro komůrky šířky 20 mm, hloubky 40 mm</t>
  </si>
  <si>
    <t>2088889424</t>
  </si>
  <si>
    <t>https://podminky.urs.cz/item/CS_URS_2024_01/919122132</t>
  </si>
  <si>
    <t>77</t>
  </si>
  <si>
    <t>919735113</t>
  </si>
  <si>
    <t>Řezání stávajícího živičného krytu nebo podkladu hloubky přes 100 do 150 mm</t>
  </si>
  <si>
    <t>4108035</t>
  </si>
  <si>
    <t>https://podminky.urs.cz/item/CS_URS_2024_01/919735113</t>
  </si>
  <si>
    <t>997</t>
  </si>
  <si>
    <t>Přesun sutě</t>
  </si>
  <si>
    <t>78</t>
  </si>
  <si>
    <t>997221571</t>
  </si>
  <si>
    <t>Vodorovná doprava vybouraných hmot bez naložení, ale se složením a s hrubým urovnáním na vzdálenost do 1 km</t>
  </si>
  <si>
    <t>1743654012</t>
  </si>
  <si>
    <t>https://podminky.urs.cz/item/CS_URS_2024_01/997221571</t>
  </si>
  <si>
    <t>872,486</t>
  </si>
  <si>
    <t>suť z vybourané komunikace bude použita k recyklaci do podkladu nové vozovky</t>
  </si>
  <si>
    <t>-365,64</t>
  </si>
  <si>
    <t>-262,596</t>
  </si>
  <si>
    <t>79</t>
  </si>
  <si>
    <t>997221579</t>
  </si>
  <si>
    <t>Vodorovná doprava vybouraných hmot bez naložení, ale se složením a s hrubým urovnáním na vzdálenost Příplatek k ceně za každý další započatý 1 km přes 1 km</t>
  </si>
  <si>
    <t>2046133138</t>
  </si>
  <si>
    <t>https://podminky.urs.cz/item/CS_URS_2024_01/997221579</t>
  </si>
  <si>
    <t>244,25*24</t>
  </si>
  <si>
    <t>80</t>
  </si>
  <si>
    <t>997221612</t>
  </si>
  <si>
    <t>Nakládání na dopravní prostředky pro vodorovnou dopravu vybouraných hmot</t>
  </si>
  <si>
    <t>-1809594436</t>
  </si>
  <si>
    <t>https://podminky.urs.cz/item/CS_URS_2024_01/997221612</t>
  </si>
  <si>
    <t>244,25</t>
  </si>
  <si>
    <t>81</t>
  </si>
  <si>
    <t>997221861</t>
  </si>
  <si>
    <t>Poplatek za uložení stavebního odpadu na recyklační skládce (skládkovné) z prostého betonu zatříděného do Katalogu odpadů pod kódem 17 01 01</t>
  </si>
  <si>
    <t>-371774405</t>
  </si>
  <si>
    <t>https://podminky.urs.cz/item/CS_URS_2024_01/997221861</t>
  </si>
  <si>
    <t>41,86+21,25+101,5</t>
  </si>
  <si>
    <t>82</t>
  </si>
  <si>
    <t>997221873</t>
  </si>
  <si>
    <t>601678205</t>
  </si>
  <si>
    <t>https://podminky.urs.cz/item/CS_URS_2024_01/997221873</t>
  </si>
  <si>
    <t>46,69+29,04</t>
  </si>
  <si>
    <t>83</t>
  </si>
  <si>
    <t>997221875</t>
  </si>
  <si>
    <t>Poplatek za uložení stavebního odpadu na recyklační skládce (skládkovné) asfaltového bez obsahu dehtu zatříděného do Katalogu odpadů pod kódem 17 03 02</t>
  </si>
  <si>
    <t>184519387</t>
  </si>
  <si>
    <t>https://podminky.urs.cz/item/CS_URS_2024_01/997221875</t>
  </si>
  <si>
    <t>3,91</t>
  </si>
  <si>
    <t>998</t>
  </si>
  <si>
    <t>Přesun hmot</t>
  </si>
  <si>
    <t>84</t>
  </si>
  <si>
    <t>998225111</t>
  </si>
  <si>
    <t>Přesun hmot pro komunikace s krytem z kameniva, monolitickým betonovým nebo živičným dopravní vzdálenost do 200 m jakékoliv délky objektu</t>
  </si>
  <si>
    <t>796515413</t>
  </si>
  <si>
    <t>https://podminky.urs.cz/item/CS_URS_2024_01/998225111</t>
  </si>
  <si>
    <t>PSV</t>
  </si>
  <si>
    <t>Práce a dodávky PSV</t>
  </si>
  <si>
    <t>711</t>
  </si>
  <si>
    <t>Izolace proti vodě, vlhkosti a plynům</t>
  </si>
  <si>
    <t>85</t>
  </si>
  <si>
    <t>711161273</t>
  </si>
  <si>
    <t>Provedení izolace proti zemní vlhkosti nopovou fólií na ploše svislé S z nopové fólie</t>
  </si>
  <si>
    <t>-500547424</t>
  </si>
  <si>
    <t>https://podminky.urs.cz/item/CS_URS_2024_01/711161273</t>
  </si>
  <si>
    <t>na fasádě a podezdívce stávajícího oplocení</t>
  </si>
  <si>
    <t>266*0,3</t>
  </si>
  <si>
    <t>86</t>
  </si>
  <si>
    <t>28323005</t>
  </si>
  <si>
    <t>fólie profilovaná (nopová) drenážní HDPE s výškou nopů 8mm</t>
  </si>
  <si>
    <t>1513413607</t>
  </si>
  <si>
    <t>79,8*1,221 'Přepočtené koeficientem množství</t>
  </si>
  <si>
    <t>87</t>
  </si>
  <si>
    <t>998711101</t>
  </si>
  <si>
    <t>Přesun hmot pro izolace proti vodě, vlhkosti a plynům stanovený z hmotnosti přesunovaného materiálu vodorovná dopravní vzdálenost do 50 m základní v objektech výšky do 6 m</t>
  </si>
  <si>
    <t>1652054771</t>
  </si>
  <si>
    <t>https://podminky.urs.cz/item/CS_URS_2024_01/998711101</t>
  </si>
  <si>
    <t>HZS</t>
  </si>
  <si>
    <t>Hodinové zúčtovací sazby</t>
  </si>
  <si>
    <t>88</t>
  </si>
  <si>
    <t>HZS1292</t>
  </si>
  <si>
    <t>Hodinové zúčtovací sazby profesí HSV zemní a pomocné práce stavební dělník</t>
  </si>
  <si>
    <t>hod</t>
  </si>
  <si>
    <t>512</t>
  </si>
  <si>
    <t>-516012600</t>
  </si>
  <si>
    <t>https://podminky.urs.cz/item/CS_URS_2024_01/HZS1292</t>
  </si>
  <si>
    <t>VRN</t>
  </si>
  <si>
    <t>Vedlejší rozpočtové náklady</t>
  </si>
  <si>
    <t>VRN1</t>
  </si>
  <si>
    <t>Průzkumné, geodetické a projektové práce</t>
  </si>
  <si>
    <t>89</t>
  </si>
  <si>
    <t>01210300015</t>
  </si>
  <si>
    <t>Vytyčení stávajících inženýrských sítí</t>
  </si>
  <si>
    <t>soubor</t>
  </si>
  <si>
    <t>1024</t>
  </si>
  <si>
    <t>-2019012749</t>
  </si>
  <si>
    <t>90</t>
  </si>
  <si>
    <t>012303000</t>
  </si>
  <si>
    <t>Geometrický plán</t>
  </si>
  <si>
    <t>nh</t>
  </si>
  <si>
    <t>-107075943</t>
  </si>
  <si>
    <t>HZS Geodet</t>
  </si>
  <si>
    <t>91</t>
  </si>
  <si>
    <t>013254000</t>
  </si>
  <si>
    <t>Dokumentace skutečného provedení stavby - 3x paré</t>
  </si>
  <si>
    <t>-2110188046</t>
  </si>
  <si>
    <t>HZS technik odborný</t>
  </si>
  <si>
    <t>92</t>
  </si>
  <si>
    <t>01543441</t>
  </si>
  <si>
    <t>Realizační dokumentace stavby</t>
  </si>
  <si>
    <t>168007641</t>
  </si>
  <si>
    <t>VRN3</t>
  </si>
  <si>
    <t>Zařízení staveniště</t>
  </si>
  <si>
    <t>93</t>
  </si>
  <si>
    <t>032903000</t>
  </si>
  <si>
    <t>Náklady na provoz a údržbu vybavení staveniště</t>
  </si>
  <si>
    <t>kpl</t>
  </si>
  <si>
    <t>710754484</t>
  </si>
  <si>
    <t>94</t>
  </si>
  <si>
    <t>034103000</t>
  </si>
  <si>
    <t>Oplocení staveniště</t>
  </si>
  <si>
    <t>souhrn</t>
  </si>
  <si>
    <t>-1440048489</t>
  </si>
  <si>
    <t>95</t>
  </si>
  <si>
    <t>034303000</t>
  </si>
  <si>
    <t>Dopravní značení na staveništi</t>
  </si>
  <si>
    <t>-129349913</t>
  </si>
  <si>
    <t>ocenit DIO, včetně nákladů na následné rozmístění značek</t>
  </si>
  <si>
    <t>96</t>
  </si>
  <si>
    <t>034503000</t>
  </si>
  <si>
    <t>Informační tabule na staveništi</t>
  </si>
  <si>
    <t>-641099059</t>
  </si>
  <si>
    <t>VRN4</t>
  </si>
  <si>
    <t>Inženýrská činnost</t>
  </si>
  <si>
    <t>97</t>
  </si>
  <si>
    <t>043134000</t>
  </si>
  <si>
    <t>Zkoušky zatěžovací</t>
  </si>
  <si>
    <t>-1956864943</t>
  </si>
  <si>
    <t>SO 101.2 - Kanalizace a odvodnění</t>
  </si>
  <si>
    <t xml:space="preserve">    4 - Vodorovné konstrukce</t>
  </si>
  <si>
    <t xml:space="preserve">    8 - Trubní vedení</t>
  </si>
  <si>
    <t xml:space="preserve">    721 - Zdravotechnika - vnitřní kanalizace</t>
  </si>
  <si>
    <t>131251102</t>
  </si>
  <si>
    <t>Hloubení nezapažených jam a zářezů strojně s urovnáním dna do předepsaného profilu a spádu v hornině třídy těžitelnosti I skupiny 3 přes 20 do 50 m3</t>
  </si>
  <si>
    <t>-909976752</t>
  </si>
  <si>
    <t>https://podminky.urs.cz/item/CS_URS_2024_01/131251102</t>
  </si>
  <si>
    <t>šachty</t>
  </si>
  <si>
    <t>1,5*1,5*3*6</t>
  </si>
  <si>
    <t>132254104</t>
  </si>
  <si>
    <t>Hloubení zapažených rýh šířky do 800 mm strojně s urovnáním dna do předepsaného profilu a spádu v hornině třídy těžitelnosti I skupiny 3 přes 100 m3</t>
  </si>
  <si>
    <t>694705251</t>
  </si>
  <si>
    <t>https://podminky.urs.cz/item/CS_URS_2024_01/132254104</t>
  </si>
  <si>
    <t>kanalizace</t>
  </si>
  <si>
    <t>102*1,2*0,8</t>
  </si>
  <si>
    <t>(53,7+11,1)*1,2*0,8</t>
  </si>
  <si>
    <t>151811131</t>
  </si>
  <si>
    <t>Zřízení pažicích boxů pro pažení a rozepření stěn rýh podzemního vedení hloubka výkopu do 4 m, šířka do 1,2 m</t>
  </si>
  <si>
    <t>-388494073</t>
  </si>
  <si>
    <t>https://podminky.urs.cz/item/CS_URS_2024_01/151811131</t>
  </si>
  <si>
    <t>166,8*1,8*2</t>
  </si>
  <si>
    <t>151811231</t>
  </si>
  <si>
    <t>Odstranění pažicích boxů pro pažení a rozepření stěn rýh podzemního vedení hloubka výkopu do 4 m, šířka do 1,2 m</t>
  </si>
  <si>
    <t>1907568627</t>
  </si>
  <si>
    <t>https://podminky.urs.cz/item/CS_URS_2024_01/151811231</t>
  </si>
  <si>
    <t>-1366074857</t>
  </si>
  <si>
    <t>40,5+60,048+20,016</t>
  </si>
  <si>
    <t>1008274764</t>
  </si>
  <si>
    <t>120,564*15</t>
  </si>
  <si>
    <t>-2052918132</t>
  </si>
  <si>
    <t>120,564</t>
  </si>
  <si>
    <t>-1523437696</t>
  </si>
  <si>
    <t>120,564*1,8</t>
  </si>
  <si>
    <t>159849546</t>
  </si>
  <si>
    <t>174101101</t>
  </si>
  <si>
    <t>Zásyp sypaninou z jakékoliv horniny strojně s uložením výkopku ve vrstvách se zhutněním jam, šachet, rýh nebo kolem objektů v těchto vykopávkách</t>
  </si>
  <si>
    <t>-108221827</t>
  </si>
  <si>
    <t>https://podminky.urs.cz/item/CS_URS_2024_01/174101101</t>
  </si>
  <si>
    <t>zásyp rýh (zemina použita z výkopku)</t>
  </si>
  <si>
    <t>160,128-60,048-20,016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</si>
  <si>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</si>
  <si>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</si>
  <si>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-1855133671</t>
  </si>
  <si>
    <t>https://podminky.urs.cz/item/CS_URS_2024_01/175151101</t>
  </si>
  <si>
    <t>166,8*0,45*0,8</t>
  </si>
  <si>
    <t>58331200</t>
  </si>
  <si>
    <t>štěrkopísek netříděný</t>
  </si>
  <si>
    <t>1484441863</t>
  </si>
  <si>
    <t>60,048*2 'Přepočtené koeficientem množství</t>
  </si>
  <si>
    <t>Vodorovné konstrukce</t>
  </si>
  <si>
    <t>451572111</t>
  </si>
  <si>
    <t>Lože pod potrubí, stoky a drobné objekty v otevřeném výkopu z kameniva drobného těženého 0 až 4 mm</t>
  </si>
  <si>
    <t>-2071987795</t>
  </si>
  <si>
    <t>https://podminky.urs.cz/item/CS_URS_2024_01/451572111</t>
  </si>
  <si>
    <t>166,8*0,15*0,8</t>
  </si>
  <si>
    <t>Trubní vedení</t>
  </si>
  <si>
    <t>890411811</t>
  </si>
  <si>
    <t>Bourání šachet a jímek ručně velikosti obestavěného prostoru do 1,5 m3 z prefabrikovaných skruží</t>
  </si>
  <si>
    <t>1032097433</t>
  </si>
  <si>
    <t>https://podminky.urs.cz/item/CS_URS_2024_01/890411811</t>
  </si>
  <si>
    <t>1,5*10</t>
  </si>
  <si>
    <t>871310330</t>
  </si>
  <si>
    <t>Montáž kanalizačního potrubí z polypropylenu PP hladkého plnostěnného SN 16 DN 150</t>
  </si>
  <si>
    <t>880065808</t>
  </si>
  <si>
    <t>https://podminky.urs.cz/item/CS_URS_2024_01/871310330</t>
  </si>
  <si>
    <t>7,8+7,7+7,8+3,9+8+7,9+2,4+8,2</t>
  </si>
  <si>
    <t>28617094</t>
  </si>
  <si>
    <t>trubka kanalizační PP plnostěnná třívrstvá DN 150x6000mm SN16</t>
  </si>
  <si>
    <t>2135531451</t>
  </si>
  <si>
    <t>53,7*1,015 'Přepočtené koeficientem množství</t>
  </si>
  <si>
    <t>871350330</t>
  </si>
  <si>
    <t>Montáž kanalizačního potrubí z polypropylenu PP hladkého plnostěnného SN 16 DN 200</t>
  </si>
  <si>
    <t>1942737690</t>
  </si>
  <si>
    <t>https://podminky.urs.cz/item/CS_URS_2024_01/871350330</t>
  </si>
  <si>
    <t>5,5+5,6</t>
  </si>
  <si>
    <t>28617095</t>
  </si>
  <si>
    <t>trubka kanalizační PP plnostěnná třívrstvá DN 200x6000mm SN16</t>
  </si>
  <si>
    <t>1279279344</t>
  </si>
  <si>
    <t>11,1*1,015 'Přepočtené koeficientem množství</t>
  </si>
  <si>
    <t>871370330</t>
  </si>
  <si>
    <t>Montáž kanalizačního potrubí z polypropylenu PP hladkého plnostěnného SN 16 DN 300</t>
  </si>
  <si>
    <t>131365238</t>
  </si>
  <si>
    <t>https://podminky.urs.cz/item/CS_URS_2024_01/871370330</t>
  </si>
  <si>
    <t>102</t>
  </si>
  <si>
    <t>28617097</t>
  </si>
  <si>
    <t>trubka kanalizační PP plnostěnná třívrstvá DN 300x6000mm SN16</t>
  </si>
  <si>
    <t>-54969342</t>
  </si>
  <si>
    <t>102*1,015 'Přepočtené koeficientem množství</t>
  </si>
  <si>
    <t>877350310</t>
  </si>
  <si>
    <t>Montáž tvarovek na kanalizačním plastovém potrubí z PP nebo PVC-U hladkého plnostěnného kolen, víček nebo hrdlových uzávěrů DN 200</t>
  </si>
  <si>
    <t>171272625</t>
  </si>
  <si>
    <t>https://podminky.urs.cz/item/CS_URS_2024_01/877350310</t>
  </si>
  <si>
    <t>2*4</t>
  </si>
  <si>
    <t>28617163</t>
  </si>
  <si>
    <t>koleno kanalizační PP třívrstvé SN16 DN 200x15°</t>
  </si>
  <si>
    <t>2083466625</t>
  </si>
  <si>
    <t>28617183</t>
  </si>
  <si>
    <t>koleno kanalizační PP třívrstvé SN16 DN 200x45°</t>
  </si>
  <si>
    <t>651167511</t>
  </si>
  <si>
    <t>877310310</t>
  </si>
  <si>
    <t>Montáž tvarovek na kanalizačním plastovém potrubí z PP nebo PVC-U hladkého plnostěnného kolen, víček nebo hrdlových uzávěrů DN 150</t>
  </si>
  <si>
    <t>-1821778866</t>
  </si>
  <si>
    <t>https://podminky.urs.cz/item/CS_URS_2024_01/877310310</t>
  </si>
  <si>
    <t>10*4</t>
  </si>
  <si>
    <t>28617182</t>
  </si>
  <si>
    <t>koleno kanalizační PP třívrstvé SN16 DN 150x45°</t>
  </si>
  <si>
    <t>-495317315</t>
  </si>
  <si>
    <t>28617162</t>
  </si>
  <si>
    <t>koleno kanalizační PP třívrstvé SN16 DN 150x15°</t>
  </si>
  <si>
    <t>840477213</t>
  </si>
  <si>
    <t>877370320</t>
  </si>
  <si>
    <t>Montáž tvarovek na kanalizačním plastovém potrubí z PP nebo PVC-U hladkého plnostěnného odboček DN 300</t>
  </si>
  <si>
    <t>1490928076</t>
  </si>
  <si>
    <t>https://podminky.urs.cz/item/CS_URS_2024_01/877370320</t>
  </si>
  <si>
    <t>28617214</t>
  </si>
  <si>
    <t>odbočka kanalizační PP třívrstvá SN16 45° DN 300/150</t>
  </si>
  <si>
    <t>361443967</t>
  </si>
  <si>
    <t>28617215</t>
  </si>
  <si>
    <t>odbočka kanalizační PP třívrstvá SN16 45° DN 300/200</t>
  </si>
  <si>
    <t>-1484879816</t>
  </si>
  <si>
    <t>892351111</t>
  </si>
  <si>
    <t>Tlakové zkoušky vodou na potrubí DN 150 nebo 200</t>
  </si>
  <si>
    <t>198990363</t>
  </si>
  <si>
    <t>https://podminky.urs.cz/item/CS_URS_2024_01/892351111</t>
  </si>
  <si>
    <t>53,7+11,1</t>
  </si>
  <si>
    <t>892381111</t>
  </si>
  <si>
    <t>Tlakové zkoušky vodou na potrubí DN 250, 300 nebo 350</t>
  </si>
  <si>
    <t>-570391949</t>
  </si>
  <si>
    <t>https://podminky.urs.cz/item/CS_URS_2024_01/892381111</t>
  </si>
  <si>
    <t>899722112</t>
  </si>
  <si>
    <t>Krytí potrubí z plastů výstražnou fólií z PVC šířky přes 20 do 25 cm</t>
  </si>
  <si>
    <t>2045938128</t>
  </si>
  <si>
    <t>https://podminky.urs.cz/item/CS_URS_2024_01/899722112</t>
  </si>
  <si>
    <t>53,7+11,1+102</t>
  </si>
  <si>
    <t>894812326</t>
  </si>
  <si>
    <t>Revizní a čistící šachta z polypropylenu PP pro hladké trouby DN 600 šachtové dno (DN šachty / DN trubního vedení) DN 600/315 průtočné 30°,60°,90°</t>
  </si>
  <si>
    <t>1200121516</t>
  </si>
  <si>
    <t>https://podminky.urs.cz/item/CS_URS_2024_01/894812326</t>
  </si>
  <si>
    <t>894812333</t>
  </si>
  <si>
    <t>Revizní a čistící šachta z polypropylenu PP pro hladké trouby DN 600 roura šachtová korugovaná, světlé hloubky 3 000 mm</t>
  </si>
  <si>
    <t>39994903</t>
  </si>
  <si>
    <t>https://podminky.urs.cz/item/CS_URS_2024_01/894812333</t>
  </si>
  <si>
    <t>894812339</t>
  </si>
  <si>
    <t>Revizní a čistící šachta z polypropylenu PP pro hladké trouby DN 600 Příplatek k cenám 2331 - 2334 za uříznutí šachtové roury</t>
  </si>
  <si>
    <t>-347313667</t>
  </si>
  <si>
    <t>https://podminky.urs.cz/item/CS_URS_2024_01/894812339</t>
  </si>
  <si>
    <t>894812376</t>
  </si>
  <si>
    <t>Revizní a čistící šachta z polypropylenu PP pro hladké trouby DN 600 poklop (mříž) litinový pro třídu zatížení D400 s betonovým prstencem</t>
  </si>
  <si>
    <t>2018634707</t>
  </si>
  <si>
    <t>https://podminky.urs.cz/item/CS_URS_2024_01/894812376</t>
  </si>
  <si>
    <t>895941323</t>
  </si>
  <si>
    <t>Osazení vpusti uliční z betonových dílců DN 450 skruž středová 570 mm</t>
  </si>
  <si>
    <t>782909001</t>
  </si>
  <si>
    <t>https://podminky.urs.cz/item/CS_URS_2024_01/895941323</t>
  </si>
  <si>
    <t>59224488</t>
  </si>
  <si>
    <t>skruž betonová středová pro uliční vpusť 450x570x50mm</t>
  </si>
  <si>
    <t>313956686</t>
  </si>
  <si>
    <t>895941341</t>
  </si>
  <si>
    <t>Osazení vpusti uliční z betonových dílců DN 500 dno s výtokem</t>
  </si>
  <si>
    <t>1037723534</t>
  </si>
  <si>
    <t>https://podminky.urs.cz/item/CS_URS_2024_01/895941341</t>
  </si>
  <si>
    <t>59224472</t>
  </si>
  <si>
    <t>vpusť uliční DN 500 kaliště s odtokem 150mm 500/245x65mm</t>
  </si>
  <si>
    <t>-915443875</t>
  </si>
  <si>
    <t>895941351</t>
  </si>
  <si>
    <t>Osazení vpusti uliční z betonových dílců DN 500 skruž horní pro čtvercovou vtokovou mříž</t>
  </si>
  <si>
    <t>152081471</t>
  </si>
  <si>
    <t>https://podminky.urs.cz/item/CS_URS_2024_01/895941351</t>
  </si>
  <si>
    <t>59224460</t>
  </si>
  <si>
    <t>vpusť uliční DN 500 betonová 500x190x65mm čtvercový poklop</t>
  </si>
  <si>
    <t>716405929</t>
  </si>
  <si>
    <t>895941362</t>
  </si>
  <si>
    <t>Osazení vpusti uliční z betonových dílců DN 500 skruž středová 590 mm</t>
  </si>
  <si>
    <t>1753495089</t>
  </si>
  <si>
    <t>https://podminky.urs.cz/item/CS_URS_2024_01/895941362</t>
  </si>
  <si>
    <t>59224462</t>
  </si>
  <si>
    <t>vpusť uliční DN 500 skruž průběžná vysoká betonová 500/590x65mm</t>
  </si>
  <si>
    <t>-1430151304</t>
  </si>
  <si>
    <t>899104112</t>
  </si>
  <si>
    <t>Osazení poklopů litinových, ocelových nebo železobetonových včetně rámů pro třídu zatížení D400, E600</t>
  </si>
  <si>
    <t>859936622</t>
  </si>
  <si>
    <t>https://podminky.urs.cz/item/CS_URS_2024_01/899104112</t>
  </si>
  <si>
    <t>28661935</t>
  </si>
  <si>
    <t>poklop šachtový litinový DN 600 pro třídu zatížení D400</t>
  </si>
  <si>
    <t>-2058641207</t>
  </si>
  <si>
    <t>899623161X</t>
  </si>
  <si>
    <t>Obetonování dna šachet betonem prostým v otevřeném výkopu, betonem tř. C 20/25</t>
  </si>
  <si>
    <t>-942319357</t>
  </si>
  <si>
    <t>1,5*1,5*0,3*6</t>
  </si>
  <si>
    <t>935113112</t>
  </si>
  <si>
    <t>Osazení odvodňovacího žlabu s krycím roštem polymerbetonového šířky přes 200 mm</t>
  </si>
  <si>
    <t>-1386113720</t>
  </si>
  <si>
    <t>https://podminky.urs.cz/item/CS_URS_2024_01/935113112</t>
  </si>
  <si>
    <t>59227128</t>
  </si>
  <si>
    <t>žlab odvodňovací s roštem bez spádu dna monolitický z polymerbetonu pro vysoké zatížení š 300mm</t>
  </si>
  <si>
    <t>1829932332</t>
  </si>
  <si>
    <t>56241042</t>
  </si>
  <si>
    <t>rošt můstkový D400 litina pro žlab š 300mm</t>
  </si>
  <si>
    <t>-56451535</t>
  </si>
  <si>
    <t>59227134</t>
  </si>
  <si>
    <t>čelo plné na začátek a konec odvodňovacího žlabu monolitického z polymerbetonu pro vysoké zatížení š 300mm</t>
  </si>
  <si>
    <t>-1715595679</t>
  </si>
  <si>
    <t>935923218</t>
  </si>
  <si>
    <t>Osazení odvodňovacího žlabu s krycím roštem vpusti pro žlab šířky přes 200 mm</t>
  </si>
  <si>
    <t>-1683209405</t>
  </si>
  <si>
    <t>https://podminky.urs.cz/item/CS_URS_2024_01/935923218</t>
  </si>
  <si>
    <t>59223080</t>
  </si>
  <si>
    <t>vpusť odtoková polymerbetonová s integrovaným těsněním a můstkovým litinovým roštem pro horizontální připojení potrubí horní díl 750x400x625</t>
  </si>
  <si>
    <t>-1451637715</t>
  </si>
  <si>
    <t>-134308111</t>
  </si>
  <si>
    <t>-2104942100</t>
  </si>
  <si>
    <t>28,8*24</t>
  </si>
  <si>
    <t>-1448284617</t>
  </si>
  <si>
    <t>28,8</t>
  </si>
  <si>
    <t>1353589991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</si>
  <si>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</si>
  <si>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</si>
  <si>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-2105214396</t>
  </si>
  <si>
    <t>https://podminky.urs.cz/item/CS_URS_2024_01/998011002</t>
  </si>
  <si>
    <t>721</t>
  </si>
  <si>
    <t>Zdravotechnika - vnitřní kanalizace</t>
  </si>
  <si>
    <t>721242106</t>
  </si>
  <si>
    <t>Lapače střešních splavenin polypropylenové (PP) se svislým odtokem DN 125</t>
  </si>
  <si>
    <t>-220929629</t>
  </si>
  <si>
    <t>https://podminky.urs.cz/item/CS_URS_2024_01/721242106</t>
  </si>
  <si>
    <t>998721101</t>
  </si>
  <si>
    <t>Přesun hmot pro vnitřní kanalizaci stanovený z hmotnosti přesunovaného materiálu vodorovná dopravní vzdálenost do 50 m základní v objektech výšky do 6 m</t>
  </si>
  <si>
    <t>1860706752</t>
  </si>
  <si>
    <t>https://podminky.urs.cz/item/CS_URS_2024_01/998721101</t>
  </si>
  <si>
    <t>-1285535264</t>
  </si>
  <si>
    <t>1159535806</t>
  </si>
  <si>
    <t>-1354461100</t>
  </si>
  <si>
    <t>107779232</t>
  </si>
  <si>
    <t>SO 101.3 - Veřejné osvětlení</t>
  </si>
  <si>
    <t xml:space="preserve">HSV -  Práce a dodávky HSV</t>
  </si>
  <si>
    <t xml:space="preserve">    9 -  Ostatní konstrukce a práce-bourání</t>
  </si>
  <si>
    <t xml:space="preserve">VRN -  Vedlejší rozpočtové náklady</t>
  </si>
  <si>
    <t xml:space="preserve">    0 -  Vedlejší rozpočtové náklady</t>
  </si>
  <si>
    <t xml:space="preserve">    VRN6 - Územní vlivy</t>
  </si>
  <si>
    <t xml:space="preserve">PSV -  Práce a dodávky PSV</t>
  </si>
  <si>
    <t xml:space="preserve">    741 - Elektroinstalace - silnoproud</t>
  </si>
  <si>
    <t xml:space="preserve">    743 -  Elektromontáže - hrubá montáž</t>
  </si>
  <si>
    <t xml:space="preserve">    748 -  Elektromontáže - osvětlovací zařízení a svítidla</t>
  </si>
  <si>
    <t xml:space="preserve">      783 -  Dokončovací práce - nátěry</t>
  </si>
  <si>
    <t xml:space="preserve">M -  Práce a dodávky M</t>
  </si>
  <si>
    <t xml:space="preserve">    21-M -  Elektromontáže</t>
  </si>
  <si>
    <t xml:space="preserve">    46-M -  Zemní práce při extr.mont.pracích</t>
  </si>
  <si>
    <t xml:space="preserve">    58-M -  Revize vyhrazených technických zařízení</t>
  </si>
  <si>
    <t xml:space="preserve"> Práce a dodávky HSV</t>
  </si>
  <si>
    <t xml:space="preserve"> Ostatní konstrukce a práce-bourání</t>
  </si>
  <si>
    <t>945421110</t>
  </si>
  <si>
    <t>Hydraulická zvedací plošina na automobilovém podvozku výška zdvihu do 18 m včetně obsluhy</t>
  </si>
  <si>
    <t>-520535798</t>
  </si>
  <si>
    <t>https://podminky.urs.cz/item/CS_URS_2024_01/945421110</t>
  </si>
  <si>
    <t xml:space="preserve"> Vedlejší rozpočtové náklady</t>
  </si>
  <si>
    <t>081002000</t>
  </si>
  <si>
    <t>Doprava zaměstnanců na staveniště</t>
  </si>
  <si>
    <t>den</t>
  </si>
  <si>
    <t>446208023</t>
  </si>
  <si>
    <t>012103000</t>
  </si>
  <si>
    <t>Geodetické práce před výstavbou</t>
  </si>
  <si>
    <t>-469343404</t>
  </si>
  <si>
    <t>https://podminky.urs.cz/item/CS_URS_2024_01/012103000</t>
  </si>
  <si>
    <t>Geodetické práce po výstavbě</t>
  </si>
  <si>
    <t>-802277931</t>
  </si>
  <si>
    <t>https://podminky.urs.cz/item/CS_URS_2024_01/012303000</t>
  </si>
  <si>
    <t>Dokumentace skutečného provedení stavby</t>
  </si>
  <si>
    <t>1460901870</t>
  </si>
  <si>
    <t>https://podminky.urs.cz/item/CS_URS_2024_01/013254000</t>
  </si>
  <si>
    <t>030001000</t>
  </si>
  <si>
    <t>-273783579</t>
  </si>
  <si>
    <t>https://podminky.urs.cz/item/CS_URS_2024_01/030001000</t>
  </si>
  <si>
    <t>045002000</t>
  </si>
  <si>
    <t>Kompletační a koordinační činnost</t>
  </si>
  <si>
    <t>-1558127826</t>
  </si>
  <si>
    <t>https://podminky.urs.cz/item/CS_URS_2024_01/045002000</t>
  </si>
  <si>
    <t>VRN6</t>
  </si>
  <si>
    <t>Územní vlivy</t>
  </si>
  <si>
    <t>063303000</t>
  </si>
  <si>
    <t>Práce ve výškách</t>
  </si>
  <si>
    <t>200920872</t>
  </si>
  <si>
    <t>https://podminky.urs.cz/item/CS_URS_2024_01/063303000</t>
  </si>
  <si>
    <t>065002000</t>
  </si>
  <si>
    <t>Mimostaveništní doprava materiálů</t>
  </si>
  <si>
    <t>-254691075</t>
  </si>
  <si>
    <t>https://podminky.urs.cz/item/CS_URS_2024_01/065002000</t>
  </si>
  <si>
    <t xml:space="preserve"> Práce a dodávky PSV</t>
  </si>
  <si>
    <t>741</t>
  </si>
  <si>
    <t>Elektroinstalace - silnoproud</t>
  </si>
  <si>
    <t>210812033</t>
  </si>
  <si>
    <t>Montáž kabelu Cu plného nebo laněného do 1 kV žíly 4x6 až 10 mm2 (např. CYKY) bez ukončení uloženého volně nebo v liště</t>
  </si>
  <si>
    <t>-1722474997</t>
  </si>
  <si>
    <t>https://podminky.urs.cz/item/CS_URS_2024_01/210812033</t>
  </si>
  <si>
    <t>34111076</t>
  </si>
  <si>
    <t>kabel instalační jádro Cu plné izolace PVC plášť PVC 450/750V (CYKY) 4x10mm2</t>
  </si>
  <si>
    <t>631168610</t>
  </si>
  <si>
    <t>P</t>
  </si>
  <si>
    <t>Poznámka k položce:_x000d_
CYKY, průměr kabelu 16,1mm</t>
  </si>
  <si>
    <t>741130001</t>
  </si>
  <si>
    <t>Ukončení vodič izolovaný do 2,5mm2 v rozváděči nebo na přístroji</t>
  </si>
  <si>
    <t>-126023638</t>
  </si>
  <si>
    <t>741130005</t>
  </si>
  <si>
    <t>Ukončení vodič izolovaný do 10 mm2 v rozváděči nebo na přístroji</t>
  </si>
  <si>
    <t>1154997491</t>
  </si>
  <si>
    <t>https://podminky.urs.cz/item/CS_URS_2024_01/741130005</t>
  </si>
  <si>
    <t>998741311</t>
  </si>
  <si>
    <t>Přesun hmot procentní pro silnoproud ruční v objektech v do 6 m</t>
  </si>
  <si>
    <t>%</t>
  </si>
  <si>
    <t>1572591196</t>
  </si>
  <si>
    <t>https://podminky.urs.cz/item/CS_URS_2024_01/998741311</t>
  </si>
  <si>
    <t>743</t>
  </si>
  <si>
    <t xml:space="preserve"> Elektromontáže - hrubá montáž</t>
  </si>
  <si>
    <t>743611111</t>
  </si>
  <si>
    <t>Montáž vodič uzemňovací FeZn pásek D do 120 mm2</t>
  </si>
  <si>
    <t>-1205204569</t>
  </si>
  <si>
    <t>354420620</t>
  </si>
  <si>
    <t>páska zemnící 30 x 4 mm FeZn</t>
  </si>
  <si>
    <t>-2135017157</t>
  </si>
  <si>
    <t>354418950</t>
  </si>
  <si>
    <t>svorka připojovací SP1 k připojení kovových částí s montáží</t>
  </si>
  <si>
    <t>13103927</t>
  </si>
  <si>
    <t>354419965</t>
  </si>
  <si>
    <t>SR 3b svorka hromosvodní pásek-drát</t>
  </si>
  <si>
    <t>-180425464</t>
  </si>
  <si>
    <t>35441986</t>
  </si>
  <si>
    <t>svorka odbočovací a spojovací pro pásek 30x4mm, FeZn</t>
  </si>
  <si>
    <t>1305830746</t>
  </si>
  <si>
    <t>743612121</t>
  </si>
  <si>
    <t>Montáž vodič uzemňovací drát nebo lano D do 10 mm v městské zástavbě</t>
  </si>
  <si>
    <t>-597790721</t>
  </si>
  <si>
    <t>354410730</t>
  </si>
  <si>
    <t>drát průměr 10 mm FeZn</t>
  </si>
  <si>
    <t>234502675</t>
  </si>
  <si>
    <t>998741301R</t>
  </si>
  <si>
    <t xml:space="preserve">Přesun hmot procentní </t>
  </si>
  <si>
    <t>1233946627</t>
  </si>
  <si>
    <t>748</t>
  </si>
  <si>
    <t xml:space="preserve"> Elektromontáže - osvětlovací zařízení a svítidla</t>
  </si>
  <si>
    <t>748123214</t>
  </si>
  <si>
    <t>Montáž svítidlo VO zdroj LED</t>
  </si>
  <si>
    <t>1103930839</t>
  </si>
  <si>
    <t>348144081</t>
  </si>
  <si>
    <t>LED pouliční svítidlo BELLATRIX 25</t>
  </si>
  <si>
    <t>103288140</t>
  </si>
  <si>
    <t>748123220</t>
  </si>
  <si>
    <t>Naprogramování svítidla VO zdroj LED + recyklace</t>
  </si>
  <si>
    <t>-442877472</t>
  </si>
  <si>
    <t>748132150</t>
  </si>
  <si>
    <t>Montáž svorkovnice stožáru VO se zapojením</t>
  </si>
  <si>
    <t>1606034014</t>
  </si>
  <si>
    <t>345628006</t>
  </si>
  <si>
    <t>Stožárová svorkovnice - MOREK SR 721-25/N</t>
  </si>
  <si>
    <t>1521480590</t>
  </si>
  <si>
    <t>34523415</t>
  </si>
  <si>
    <t xml:space="preserve">tavná pojistka 6A DII  E27 500V</t>
  </si>
  <si>
    <t>-1628156504</t>
  </si>
  <si>
    <t>748711200</t>
  </si>
  <si>
    <t>Montáž stožár osvětlení parkový ocelový</t>
  </si>
  <si>
    <t>-1984382676</t>
  </si>
  <si>
    <t>316740670</t>
  </si>
  <si>
    <t>stožár osvětlovací K 6 - 133/89/60 žárově zinkovaný - sadový</t>
  </si>
  <si>
    <t>-967426576</t>
  </si>
  <si>
    <t>316740810</t>
  </si>
  <si>
    <t>1 ramenný výložník na sadový sloup SD 1-300</t>
  </si>
  <si>
    <t>-1919149421</t>
  </si>
  <si>
    <t>998741302R</t>
  </si>
  <si>
    <t>944787334</t>
  </si>
  <si>
    <t>783</t>
  </si>
  <si>
    <t xml:space="preserve"> Dokončovací práce - nátěry</t>
  </si>
  <si>
    <t>783195129</t>
  </si>
  <si>
    <t>Nátěry - povrch základní antikorozní asfaltový</t>
  </si>
  <si>
    <t>1449545651</t>
  </si>
  <si>
    <t>24618210</t>
  </si>
  <si>
    <t>hmota nátěrová vodou ředitelná základní antikorozní na kovy</t>
  </si>
  <si>
    <t>1157164874</t>
  </si>
  <si>
    <t xml:space="preserve"> Práce a dodávky M</t>
  </si>
  <si>
    <t>21-M</t>
  </si>
  <si>
    <t xml:space="preserve"> Elektromontáže</t>
  </si>
  <si>
    <t>167101335</t>
  </si>
  <si>
    <t>Hutnění povrchu po výkopu</t>
  </si>
  <si>
    <t>mb</t>
  </si>
  <si>
    <t>15854918</t>
  </si>
  <si>
    <t>210810005</t>
  </si>
  <si>
    <t>Montáž měděných kabelů CYKY 750 V 3x1,5 mm2 uložených volně</t>
  </si>
  <si>
    <t>-722867883</t>
  </si>
  <si>
    <t>341110300</t>
  </si>
  <si>
    <t>kabel silový s Cu jádrem CYKY 3x1,5 mm2</t>
  </si>
  <si>
    <t>-1252191156</t>
  </si>
  <si>
    <t>345713535</t>
  </si>
  <si>
    <t>Antičpavková ochrana stožáru</t>
  </si>
  <si>
    <t>1852526604</t>
  </si>
  <si>
    <t>218202013</t>
  </si>
  <si>
    <t>Demontáž svítidla výbojkového průmyslového nebo venkovního z výložníku</t>
  </si>
  <si>
    <t>-1501136061</t>
  </si>
  <si>
    <t>https://podminky.urs.cz/item/CS_URS_2024_01/218202013</t>
  </si>
  <si>
    <t>218204100</t>
  </si>
  <si>
    <t>Demontáž výložníků osvětlení jednoramenných nástěnných hmotnosti do 35 kg</t>
  </si>
  <si>
    <t>-1718553763</t>
  </si>
  <si>
    <t>https://podminky.urs.cz/item/CS_URS_2024_01/218204100</t>
  </si>
  <si>
    <t>218900601</t>
  </si>
  <si>
    <t>Demontáž vodičů Al izolovaných plných nebo laněných žíla 16 až 35 mm2 (např. AY, AYY) bez odpojení vodičů uložených volně</t>
  </si>
  <si>
    <t>-638182031</t>
  </si>
  <si>
    <t>https://podminky.urs.cz/item/CS_URS_2024_01/218900601</t>
  </si>
  <si>
    <t>218001R</t>
  </si>
  <si>
    <t>Odvoz a likvidace odpadu - svítidla, drát, výložníky</t>
  </si>
  <si>
    <t>329039012</t>
  </si>
  <si>
    <t>748711220</t>
  </si>
  <si>
    <t>Montáž výložník stožárový jednoramenný</t>
  </si>
  <si>
    <t>-1829727568</t>
  </si>
  <si>
    <t>46-M</t>
  </si>
  <si>
    <t xml:space="preserve"> Zemní práce při extr.mont.pracích</t>
  </si>
  <si>
    <t>460050003</t>
  </si>
  <si>
    <t>Hloubení nezapažených jam pro stožáry jednoduché délky do 8 m na rovině ručně v hornině tř 3</t>
  </si>
  <si>
    <t>-23195960</t>
  </si>
  <si>
    <t>460080005</t>
  </si>
  <si>
    <t>Základová konstrukce patky stožáru do 8m</t>
  </si>
  <si>
    <t>-1420949133</t>
  </si>
  <si>
    <t>593114545</t>
  </si>
  <si>
    <t>Základová patka stožáru do 8m</t>
  </si>
  <si>
    <t>-1052750990</t>
  </si>
  <si>
    <t>58932571</t>
  </si>
  <si>
    <t>beton C 16/20 X0,XC1 kamenivo frakce 0/16</t>
  </si>
  <si>
    <t>1581854468</t>
  </si>
  <si>
    <t>59245320</t>
  </si>
  <si>
    <t>dlažba chodníková betonová 400x400mm tl 50mm přírodní</t>
  </si>
  <si>
    <t>-867071881</t>
  </si>
  <si>
    <t>460161172</t>
  </si>
  <si>
    <t>Hloubení kabelových rýh ručně š 35 cm hl 80 cm v hornině tř I skupiny 3</t>
  </si>
  <si>
    <t>-309666802</t>
  </si>
  <si>
    <t>https://podminky.urs.cz/item/CS_URS_2024_01/460161172</t>
  </si>
  <si>
    <t>460161293</t>
  </si>
  <si>
    <t>Hloubení kabelových rýh ručně š 50 cm hl 100 cm v hornině tř II skupiny 4</t>
  </si>
  <si>
    <t>490751975</t>
  </si>
  <si>
    <t>https://podminky.urs.cz/item/CS_URS_2024_01/460161293</t>
  </si>
  <si>
    <t>460341113</t>
  </si>
  <si>
    <t>Vodorovné přemístění horniny jakékoliv třídy dopravními prostředky při elektromontážích přes 500 do 1000 m</t>
  </si>
  <si>
    <t>275132860</t>
  </si>
  <si>
    <t>https://podminky.urs.cz/item/CS_URS_2024_01/460341113</t>
  </si>
  <si>
    <t>"výkop"81</t>
  </si>
  <si>
    <t>"lože písek"-20</t>
  </si>
  <si>
    <t>460341121</t>
  </si>
  <si>
    <t>Příplatek k vodorovnému přemístění horniny dopravními prostředky při elektromontážích za každých dalších i započatých 1000 m</t>
  </si>
  <si>
    <t>726611747</t>
  </si>
  <si>
    <t>https://podminky.urs.cz/item/CS_URS_2024_01/460341121</t>
  </si>
  <si>
    <t>61*29</t>
  </si>
  <si>
    <t>460361121</t>
  </si>
  <si>
    <t>Poplatek za uložení zeminy na recyklační skládce (skládkovné) kód odpadu 17 05 04</t>
  </si>
  <si>
    <t>1599094775</t>
  </si>
  <si>
    <t>https://podminky.urs.cz/item/CS_URS_2024_01/460361121</t>
  </si>
  <si>
    <t>61*1,8</t>
  </si>
  <si>
    <t>460371111</t>
  </si>
  <si>
    <t>Naložení výkopku při elektromontážích ručně z hornin třídy I skupiny 1 až 3</t>
  </si>
  <si>
    <t>-922545114</t>
  </si>
  <si>
    <t>https://podminky.urs.cz/item/CS_URS_2024_01/460371111</t>
  </si>
  <si>
    <t>460431152</t>
  </si>
  <si>
    <t>Zásyp kabelových rýh ručně se zhutněním š 35 cm hl 50 cm z horniny tř I skupiny 3</t>
  </si>
  <si>
    <t>1393987312</t>
  </si>
  <si>
    <t>https://podminky.urs.cz/item/CS_URS_2024_01/460431152</t>
  </si>
  <si>
    <t>460431283</t>
  </si>
  <si>
    <t>Zásyp kabelových rýh ručně se zhutněním š 50 cm hl 80 cm z horniny tř II skupiny 4</t>
  </si>
  <si>
    <t>1826800638</t>
  </si>
  <si>
    <t>https://podminky.urs.cz/item/CS_URS_2024_01/460431283</t>
  </si>
  <si>
    <t>460661111</t>
  </si>
  <si>
    <t>Kabelové lože z písku pro kabely nn bez zakrytí š lože do 35 cm</t>
  </si>
  <si>
    <t>314221547</t>
  </si>
  <si>
    <t>https://podminky.urs.cz/item/CS_URS_2024_01/460661111</t>
  </si>
  <si>
    <t>460661112</t>
  </si>
  <si>
    <t>Kabelové lože z písku pro kabely nn bez zakrytí š lože přes 35 do 50 cm</t>
  </si>
  <si>
    <t>455008220</t>
  </si>
  <si>
    <t>https://podminky.urs.cz/item/CS_URS_2024_01/460661112</t>
  </si>
  <si>
    <t>460671111</t>
  </si>
  <si>
    <t>Výstražná fólie pro krytí kabelů šířky přes 10 do 20 cm</t>
  </si>
  <si>
    <t>2128548398</t>
  </si>
  <si>
    <t>https://podminky.urs.cz/item/CS_URS_2024_01/460671111</t>
  </si>
  <si>
    <t>460791213</t>
  </si>
  <si>
    <t>Montáž trubek ochranných plastových uložených volně do rýhy ohebných přes 50 do 90 mm</t>
  </si>
  <si>
    <t>2128418636</t>
  </si>
  <si>
    <t>https://podminky.urs.cz/item/CS_URS_2024_01/460791213</t>
  </si>
  <si>
    <t>34571354</t>
  </si>
  <si>
    <t>trubka elektroinstalační ohebná dvouplášťová korugovaná (chránička) D 75/90mm, HDPE+LDPE</t>
  </si>
  <si>
    <t>128</t>
  </si>
  <si>
    <t>1244857828</t>
  </si>
  <si>
    <t>66*1,05 "Přepočtené koeficientem množství</t>
  </si>
  <si>
    <t>1000289741</t>
  </si>
  <si>
    <t xml:space="preserve">KOPOS 17090 BB  ZÁTKA UZAV. PRO KORUG.TR.</t>
  </si>
  <si>
    <t>-1379287971</t>
  </si>
  <si>
    <t>58-M</t>
  </si>
  <si>
    <t xml:space="preserve"> Revize vyhrazených technických zařízení</t>
  </si>
  <si>
    <t>210280005.1</t>
  </si>
  <si>
    <t>Výchozí revize elektrického zařízení a celková prohlídka</t>
  </si>
  <si>
    <t>-1831906914</t>
  </si>
  <si>
    <t>SO 102 - 2. Úsek - ulice Osvobození</t>
  </si>
  <si>
    <t>SO 102.1 - Komunikace a zpevněné plochy - 2. úsek</t>
  </si>
  <si>
    <t>113+115</t>
  </si>
  <si>
    <t>1175</t>
  </si>
  <si>
    <t>430</t>
  </si>
  <si>
    <t>331,5*0,3</t>
  </si>
  <si>
    <t>1489,1*0,1</t>
  </si>
  <si>
    <t>180*0,4*0,5</t>
  </si>
  <si>
    <t>445*0,2</t>
  </si>
  <si>
    <t>248,36+36</t>
  </si>
  <si>
    <t>-10,7</t>
  </si>
  <si>
    <t>362,66*15</t>
  </si>
  <si>
    <t>5,3</t>
  </si>
  <si>
    <t>5,4</t>
  </si>
  <si>
    <t>362,66*1,8</t>
  </si>
  <si>
    <t>362,66</t>
  </si>
  <si>
    <t>208,7</t>
  </si>
  <si>
    <t>208,7*0,02 'Přepočtené koeficientem množství</t>
  </si>
  <si>
    <t>1682,1</t>
  </si>
  <si>
    <t>208,7*3</t>
  </si>
  <si>
    <t>208,7*0,15*1,6</t>
  </si>
  <si>
    <t>913163441</t>
  </si>
  <si>
    <t>292151770</t>
  </si>
  <si>
    <t>975293874</t>
  </si>
  <si>
    <t>1705615858</t>
  </si>
  <si>
    <t>-1812692101</t>
  </si>
  <si>
    <t>-1832139624</t>
  </si>
  <si>
    <t>608437537</t>
  </si>
  <si>
    <t>-1358569312</t>
  </si>
  <si>
    <t>-1670340509</t>
  </si>
  <si>
    <t>-1502493700</t>
  </si>
  <si>
    <t>-50033636</t>
  </si>
  <si>
    <t>-1043165715</t>
  </si>
  <si>
    <t>-332123119</t>
  </si>
  <si>
    <t>-708886911</t>
  </si>
  <si>
    <t>-1705507552</t>
  </si>
  <si>
    <t>1593252880</t>
  </si>
  <si>
    <t>293229671</t>
  </si>
  <si>
    <t>-1815675876</t>
  </si>
  <si>
    <t>9315636</t>
  </si>
  <si>
    <t>884,5</t>
  </si>
  <si>
    <t>884,5*0,35*0,12</t>
  </si>
  <si>
    <t>884,5*0,35*0,002</t>
  </si>
  <si>
    <t>137,5*2</t>
  </si>
  <si>
    <t>138,5+181+15,5</t>
  </si>
  <si>
    <t>130,1</t>
  </si>
  <si>
    <t>306,5+25</t>
  </si>
  <si>
    <t>25*2</t>
  </si>
  <si>
    <t>306,5</t>
  </si>
  <si>
    <t>306,5*1,01 'Přepočtené koeficientem množství</t>
  </si>
  <si>
    <t>25*1,01 'Přepočtené koeficientem množství</t>
  </si>
  <si>
    <t>138,5+181</t>
  </si>
  <si>
    <t>319,5*1,02 'Přepočtené koeficientem množství</t>
  </si>
  <si>
    <t>15,5</t>
  </si>
  <si>
    <t>15,5*1,02 'Přepočtené koeficientem množství</t>
  </si>
  <si>
    <t>137,5</t>
  </si>
  <si>
    <t>137,5*1,02 'Přepočtené koeficientem množství</t>
  </si>
  <si>
    <t>281</t>
  </si>
  <si>
    <t>12,8</t>
  </si>
  <si>
    <t>114</t>
  </si>
  <si>
    <t>13+13</t>
  </si>
  <si>
    <t>151</t>
  </si>
  <si>
    <t>281*1,04 'Přepočtené koeficientem množství</t>
  </si>
  <si>
    <t>12,8*1,04 'Přepočtené koeficientem množství</t>
  </si>
  <si>
    <t>114*1,04 'Přepočtené koeficientem množství</t>
  </si>
  <si>
    <t>26*1,04 'Přepočtené koeficientem množství</t>
  </si>
  <si>
    <t>151*1,04 'Přepočtené koeficientem množství</t>
  </si>
  <si>
    <t>14*1,02 'Přepočtené koeficientem množství</t>
  </si>
  <si>
    <t>1197,64</t>
  </si>
  <si>
    <t>-517</t>
  </si>
  <si>
    <t>-371,3</t>
  </si>
  <si>
    <t>309,34*24</t>
  </si>
  <si>
    <t>309,34</t>
  </si>
  <si>
    <t>59,28+11,25+124,7</t>
  </si>
  <si>
    <t>66,12+42,24</t>
  </si>
  <si>
    <t>5,75</t>
  </si>
  <si>
    <t>320*0,3</t>
  </si>
  <si>
    <t>96*1,221 'Přepočtené koeficientem množství</t>
  </si>
  <si>
    <t>SO 102.2 - Kanalizace a odvodnění</t>
  </si>
  <si>
    <t>1,5*1,5*3*3</t>
  </si>
  <si>
    <t>132254102</t>
  </si>
  <si>
    <t>Hloubení zapažených rýh šířky do 800 mm strojně s urovnáním dna do předepsaného profilu a spádu v hornině třídy těžitelnosti I skupiny 3 přes 20 do 50 m3</t>
  </si>
  <si>
    <t>1522348421</t>
  </si>
  <si>
    <t>https://podminky.urs.cz/item/CS_URS_2024_01/132254102</t>
  </si>
  <si>
    <t>37,6*1,2*0,8</t>
  </si>
  <si>
    <t>37,6*1,8*2</t>
  </si>
  <si>
    <t>20,25+13,536+4,512</t>
  </si>
  <si>
    <t>38,298*15</t>
  </si>
  <si>
    <t>38,298</t>
  </si>
  <si>
    <t>38,298*1,8</t>
  </si>
  <si>
    <t>36,096-13,536-4,512</t>
  </si>
  <si>
    <t>37,6*0,45*0,8</t>
  </si>
  <si>
    <t>13,536*2 'Přepočtené koeficientem množství</t>
  </si>
  <si>
    <t>37,6*0,15*0,8</t>
  </si>
  <si>
    <t>1,5*9</t>
  </si>
  <si>
    <t>6,25+3,29</t>
  </si>
  <si>
    <t>9,54*1,015 'Přepočtené koeficientem množství</t>
  </si>
  <si>
    <t>1*1,015 'Přepočtené koeficientem množství</t>
  </si>
  <si>
    <t>871360330</t>
  </si>
  <si>
    <t>Montáž kanalizačního potrubí z polypropylenu PP hladkého plnostěnného SN 16 DN 250</t>
  </si>
  <si>
    <t>-947575128</t>
  </si>
  <si>
    <t>https://podminky.urs.cz/item/CS_URS_2024_01/871360330</t>
  </si>
  <si>
    <t>28617096</t>
  </si>
  <si>
    <t>trubka kanalizační PP plnostěnná třívrstvá DN 250x6000mm SN16</t>
  </si>
  <si>
    <t>-67517472</t>
  </si>
  <si>
    <t>27,06*1,015 'Přepočtené koeficientem množství</t>
  </si>
  <si>
    <t>1*4</t>
  </si>
  <si>
    <t>877360320</t>
  </si>
  <si>
    <t>Montáž tvarovek na kanalizačním plastovém potrubí z PP nebo PVC-U hladkého plnostěnného odboček DN 250</t>
  </si>
  <si>
    <t>-1941041995</t>
  </si>
  <si>
    <t>https://podminky.urs.cz/item/CS_URS_2024_01/877360320</t>
  </si>
  <si>
    <t>28617211</t>
  </si>
  <si>
    <t>odbočka kanalizační PP třívrstvá SN16 45° DN 250/200</t>
  </si>
  <si>
    <t>602711699</t>
  </si>
  <si>
    <t>28617210</t>
  </si>
  <si>
    <t>odbočka kanalizační PP třívrstvá SN16 45° DN 250/150</t>
  </si>
  <si>
    <t>1356233313</t>
  </si>
  <si>
    <t>9,54+1</t>
  </si>
  <si>
    <t>10,54+27,06</t>
  </si>
  <si>
    <t>894812206</t>
  </si>
  <si>
    <t>Revizní a čistící šachta z polypropylenu PP pro hladké trouby DN 425 šachtové dno (DN šachty / DN trubního vedení) DN 425/200 průtočné 30°,60°,90°</t>
  </si>
  <si>
    <t>-869078251</t>
  </si>
  <si>
    <t>https://podminky.urs.cz/item/CS_URS_2024_01/894812206</t>
  </si>
  <si>
    <t>894812233</t>
  </si>
  <si>
    <t>Revizní a čistící šachta z polypropylenu PP pro hladké trouby DN 425 roura šachtová korugovaná bez hrdla, světlé hloubky 3000 mm</t>
  </si>
  <si>
    <t>-926015125</t>
  </si>
  <si>
    <t>https://podminky.urs.cz/item/CS_URS_2024_01/894812233</t>
  </si>
  <si>
    <t>894812249</t>
  </si>
  <si>
    <t>Revizní a čistící šachta z polypropylenu PP pro hladké trouby DN 425 roura šachtová korugovaná Příplatek k cenám 2231 - 2242 za uříznutí šachtové roury</t>
  </si>
  <si>
    <t>1235754646</t>
  </si>
  <si>
    <t>https://podminky.urs.cz/item/CS_URS_2024_01/894812249</t>
  </si>
  <si>
    <t>894812262</t>
  </si>
  <si>
    <t>Revizní a čistící šachta z polypropylenu PP pro hladké trouby DN 425 poklop litinový (pro třídu zatížení) plný do teleskopické trubky (D400)</t>
  </si>
  <si>
    <t>1079087497</t>
  </si>
  <si>
    <t>https://podminky.urs.cz/item/CS_URS_2024_01/894812262</t>
  </si>
  <si>
    <t>1,5*1,5*0,3*3</t>
  </si>
  <si>
    <t>25,92*24</t>
  </si>
  <si>
    <t>25,92</t>
  </si>
  <si>
    <t>-1284429811</t>
  </si>
  <si>
    <t>-20044220</t>
  </si>
  <si>
    <t>-248706084</t>
  </si>
  <si>
    <t>-1159735799</t>
  </si>
  <si>
    <t>SO 102.3 - Veřejné osvětlení</t>
  </si>
  <si>
    <t>"výkop"105</t>
  </si>
  <si>
    <t>"lože písek"-25</t>
  </si>
  <si>
    <t>80*29</t>
  </si>
  <si>
    <t>80*1,8</t>
  </si>
  <si>
    <t>69,3*1,05 "Přepočtené koeficientem množství</t>
  </si>
  <si>
    <t>SO 103 - 3. Úsek - spojka Dukelská - Osvobození</t>
  </si>
  <si>
    <t>SO 103.1 - Komunikace a zpevněné plochy - 3. úsek</t>
  </si>
  <si>
    <t>7,5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</si>
  <si>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</si>
  <si>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</si>
  <si>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1354764299</t>
  </si>
  <si>
    <t>https://podminky.urs.cz/item/CS_URS_2024_01/113107322</t>
  </si>
  <si>
    <t>180</t>
  </si>
  <si>
    <t>150</t>
  </si>
  <si>
    <t>122251102</t>
  </si>
  <si>
    <t>Odkopávky a prokopávky nezapažené strojně v hornině třídy těžitelnosti I skupiny 3 přes 20 do 50 m3</t>
  </si>
  <si>
    <t>-792167298</t>
  </si>
  <si>
    <t>https://podminky.urs.cz/item/CS_URS_2024_01/122251102</t>
  </si>
  <si>
    <t>53*0,3</t>
  </si>
  <si>
    <t>271,7*0,1</t>
  </si>
  <si>
    <t>131213701</t>
  </si>
  <si>
    <t>Hloubení nezapažených jam ručně s urovnáním dna do předepsaného profilu a spádu v hornině třídy těžitelnosti I skupiny 3 soudržných</t>
  </si>
  <si>
    <t>-112657368</t>
  </si>
  <si>
    <t>https://podminky.urs.cz/item/CS_URS_2024_01/131213701</t>
  </si>
  <si>
    <t>základ dopravní značky</t>
  </si>
  <si>
    <t>0,8*0,75*0,75*4</t>
  </si>
  <si>
    <t>55*0,4*0,5</t>
  </si>
  <si>
    <t>139,5*0,2</t>
  </si>
  <si>
    <t>43,07+1,8+11</t>
  </si>
  <si>
    <t>-4,5</t>
  </si>
  <si>
    <t>79,27*15</t>
  </si>
  <si>
    <t>1,8</t>
  </si>
  <si>
    <t>2,7</t>
  </si>
  <si>
    <t>79,27*1,8</t>
  </si>
  <si>
    <t>79,27</t>
  </si>
  <si>
    <t>33*0,02 'Přepočtené koeficientem množství</t>
  </si>
  <si>
    <t>324,7</t>
  </si>
  <si>
    <t>33*3</t>
  </si>
  <si>
    <t>33*0,15*1,6</t>
  </si>
  <si>
    <t>2113041850</t>
  </si>
  <si>
    <t>1816651506</t>
  </si>
  <si>
    <t>947111784</t>
  </si>
  <si>
    <t>-906544220</t>
  </si>
  <si>
    <t>-310727848</t>
  </si>
  <si>
    <t>0,08*3</t>
  </si>
  <si>
    <t>1950401915</t>
  </si>
  <si>
    <t>0,5*3</t>
  </si>
  <si>
    <t>1472866948</t>
  </si>
  <si>
    <t>5*3</t>
  </si>
  <si>
    <t>-347185122</t>
  </si>
  <si>
    <t>-882002378</t>
  </si>
  <si>
    <t>76240402</t>
  </si>
  <si>
    <t>3*3</t>
  </si>
  <si>
    <t>-1736197593</t>
  </si>
  <si>
    <t>119030911</t>
  </si>
  <si>
    <t>-320521070</t>
  </si>
  <si>
    <t>1306563757</t>
  </si>
  <si>
    <t>2129551523</t>
  </si>
  <si>
    <t>-1535428406</t>
  </si>
  <si>
    <t>496874311</t>
  </si>
  <si>
    <t>-80103368</t>
  </si>
  <si>
    <t>878427882</t>
  </si>
  <si>
    <t>0,9*3</t>
  </si>
  <si>
    <t>155*0,35*0,12</t>
  </si>
  <si>
    <t>155*0,35*0,002</t>
  </si>
  <si>
    <t>564851011</t>
  </si>
  <si>
    <t>Podklad ze štěrkodrti ŠD s rozprostřením a zhutněním plochy jednotlivě do 100 m2, po zhutnění tl. 150 mm</t>
  </si>
  <si>
    <t>-17820367</t>
  </si>
  <si>
    <t>https://podminky.urs.cz/item/CS_URS_2024_01/564851011</t>
  </si>
  <si>
    <t>63,5*2</t>
  </si>
  <si>
    <t>7,5+4</t>
  </si>
  <si>
    <t>41,7</t>
  </si>
  <si>
    <t>564861011</t>
  </si>
  <si>
    <t>Podklad ze štěrkodrti ŠD s rozprostřením a zhutněním plochy jednotlivě do 100 m2, po zhutnění tl. 200 mm</t>
  </si>
  <si>
    <t>1498993789</t>
  </si>
  <si>
    <t>https://podminky.urs.cz/item/CS_URS_2024_01/564861011</t>
  </si>
  <si>
    <t>53*1,01 'Přepočtené koeficientem množství</t>
  </si>
  <si>
    <t>7,5*1,02 'Přepočtené koeficientem množství</t>
  </si>
  <si>
    <t>4*1,02 'Přepočtené koeficientem množství</t>
  </si>
  <si>
    <t>63,5</t>
  </si>
  <si>
    <t>63,5*1,02 'Přepočtené koeficientem množství</t>
  </si>
  <si>
    <t>914111111</t>
  </si>
  <si>
    <t>Montáž svislé dopravní značky základní velikosti do 1 m2 objímkami na sloupky nebo konzoly</t>
  </si>
  <si>
    <t>1379312449</t>
  </si>
  <si>
    <t>https://podminky.urs.cz/item/CS_URS_2024_01/914111111</t>
  </si>
  <si>
    <t>B2</t>
  </si>
  <si>
    <t>B24s</t>
  </si>
  <si>
    <t>B24b</t>
  </si>
  <si>
    <t>IP4b</t>
  </si>
  <si>
    <t>40445620</t>
  </si>
  <si>
    <t>zákazové, příkazové dopravní značky B1-B34, C1-15 700mm</t>
  </si>
  <si>
    <t>1612795032</t>
  </si>
  <si>
    <t>40445623</t>
  </si>
  <si>
    <t>informativní značky provozní IP1-IP3, IP4b-IP7, IP10a, b 750x750mm retroreflexní</t>
  </si>
  <si>
    <t>-61000574</t>
  </si>
  <si>
    <t>914511111</t>
  </si>
  <si>
    <t>Montáž sloupku dopravních značek délky do 3,5 m do betonového základu</t>
  </si>
  <si>
    <t>1744149857</t>
  </si>
  <si>
    <t>https://podminky.urs.cz/item/CS_URS_2024_01/914511111</t>
  </si>
  <si>
    <t>40445225</t>
  </si>
  <si>
    <t>sloupek pro dopravní značku Zn D 60mm v 3,5m</t>
  </si>
  <si>
    <t>-779190679</t>
  </si>
  <si>
    <t>76,4</t>
  </si>
  <si>
    <t>9,6</t>
  </si>
  <si>
    <t>2+2</t>
  </si>
  <si>
    <t>76,4*1,04 'Přepočtené koeficientem množství</t>
  </si>
  <si>
    <t>9,6*1,04 'Přepočtené koeficientem množství</t>
  </si>
  <si>
    <t>49*1,04 'Přepočtené koeficientem množství</t>
  </si>
  <si>
    <t>4*1,04 'Přepočtené koeficientem množství</t>
  </si>
  <si>
    <t>10*1,04 'Přepočtené koeficientem množství</t>
  </si>
  <si>
    <t>130,9</t>
  </si>
  <si>
    <t>130,9*24</t>
  </si>
  <si>
    <t>1,95+1,875+43,5</t>
  </si>
  <si>
    <t>2,175+81,4</t>
  </si>
  <si>
    <t>88*0,3</t>
  </si>
  <si>
    <t>26,4*1,221 'Přepočtené koeficientem množství</t>
  </si>
  <si>
    <t>SO 103.2 - Kanalizace a odvodnění</t>
  </si>
  <si>
    <t>1,5*1,5*3*4</t>
  </si>
  <si>
    <t>163,7*1,2*0,8</t>
  </si>
  <si>
    <t>163,7*1,8*2</t>
  </si>
  <si>
    <t>27+58,932+19,644</t>
  </si>
  <si>
    <t>105,576*15</t>
  </si>
  <si>
    <t>105,576</t>
  </si>
  <si>
    <t>105,576*1,8</t>
  </si>
  <si>
    <t>157,152-58,932-19,644</t>
  </si>
  <si>
    <t>163,7*0,45*0,8</t>
  </si>
  <si>
    <t>58,932*2 'Přepočtené koeficientem množství</t>
  </si>
  <si>
    <t>163,7*0,15*0,8</t>
  </si>
  <si>
    <t>1,5*2</t>
  </si>
  <si>
    <t>6,1+4+1,4+1,9+1,2+7+16+8,1+1,9</t>
  </si>
  <si>
    <t>47,6*1,015 'Přepočtené koeficientem množství</t>
  </si>
  <si>
    <t>4,5+4,6+1,1</t>
  </si>
  <si>
    <t>10,2*1,015 'Přepočtené koeficientem množství</t>
  </si>
  <si>
    <t>512948798</t>
  </si>
  <si>
    <t>-1923202636</t>
  </si>
  <si>
    <t>52,6*1,015 'Přepočtené koeficientem množství</t>
  </si>
  <si>
    <t>53,3</t>
  </si>
  <si>
    <t>53,3*1,015 'Přepočtené koeficientem množství</t>
  </si>
  <si>
    <t>3*4</t>
  </si>
  <si>
    <t>9*4</t>
  </si>
  <si>
    <t>244911021</t>
  </si>
  <si>
    <t>-730442129</t>
  </si>
  <si>
    <t>-1561332256</t>
  </si>
  <si>
    <t>47,6+10,2</t>
  </si>
  <si>
    <t>52,6+53,3</t>
  </si>
  <si>
    <t>57,8+105,9</t>
  </si>
  <si>
    <t>-4275060</t>
  </si>
  <si>
    <t>-705404711</t>
  </si>
  <si>
    <t>-1698042264</t>
  </si>
  <si>
    <t>1276698561</t>
  </si>
  <si>
    <t>1,5*1,5*0,3*2</t>
  </si>
  <si>
    <t>5,76*24</t>
  </si>
  <si>
    <t>5,76</t>
  </si>
  <si>
    <t>1636972835</t>
  </si>
  <si>
    <t>-765920626</t>
  </si>
  <si>
    <t>1084807610</t>
  </si>
  <si>
    <t>-1248331804</t>
  </si>
  <si>
    <t>SO 103.3 - Veřejné osvětlení</t>
  </si>
  <si>
    <t>"výkop"53</t>
  </si>
  <si>
    <t>"lože písek"-13</t>
  </si>
  <si>
    <t>40*29</t>
  </si>
  <si>
    <t>40*1,8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</si>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</sst>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21" TargetMode="External" /><Relationship Id="rId2" Type="http://schemas.openxmlformats.org/officeDocument/2006/relationships/hyperlink" Target="https://podminky.urs.cz/item/CS_URS_2024_01/112251101" TargetMode="External" /><Relationship Id="rId3" Type="http://schemas.openxmlformats.org/officeDocument/2006/relationships/hyperlink" Target="https://podminky.urs.cz/item/CS_URS_2024_01/112101102" TargetMode="External" /><Relationship Id="rId4" Type="http://schemas.openxmlformats.org/officeDocument/2006/relationships/hyperlink" Target="https://podminky.urs.cz/item/CS_URS_2024_01/112251102" TargetMode="External" /><Relationship Id="rId5" Type="http://schemas.openxmlformats.org/officeDocument/2006/relationships/hyperlink" Target="https://podminky.urs.cz/item/CS_URS_2024_01/113106123" TargetMode="External" /><Relationship Id="rId6" Type="http://schemas.openxmlformats.org/officeDocument/2006/relationships/hyperlink" Target="https://podminky.urs.cz/item/CS_URS_2024_01/113107162" TargetMode="External" /><Relationship Id="rId7" Type="http://schemas.openxmlformats.org/officeDocument/2006/relationships/hyperlink" Target="https://podminky.urs.cz/item/CS_URS_2024_01/113107223" TargetMode="External" /><Relationship Id="rId8" Type="http://schemas.openxmlformats.org/officeDocument/2006/relationships/hyperlink" Target="https://podminky.urs.cz/item/CS_URS_2024_01/113107243" TargetMode="External" /><Relationship Id="rId9" Type="http://schemas.openxmlformats.org/officeDocument/2006/relationships/hyperlink" Target="https://podminky.urs.cz/item/CS_URS_2024_01/113107323" TargetMode="External" /><Relationship Id="rId10" Type="http://schemas.openxmlformats.org/officeDocument/2006/relationships/hyperlink" Target="https://podminky.urs.cz/item/CS_URS_2024_01/113107332" TargetMode="External" /><Relationship Id="rId11" Type="http://schemas.openxmlformats.org/officeDocument/2006/relationships/hyperlink" Target="https://podminky.urs.cz/item/CS_URS_2024_01/113154114" TargetMode="External" /><Relationship Id="rId12" Type="http://schemas.openxmlformats.org/officeDocument/2006/relationships/hyperlink" Target="https://podminky.urs.cz/item/CS_URS_2024_01/113201112" TargetMode="External" /><Relationship Id="rId13" Type="http://schemas.openxmlformats.org/officeDocument/2006/relationships/hyperlink" Target="https://podminky.urs.cz/item/CS_URS_2024_01/121151113" TargetMode="External" /><Relationship Id="rId14" Type="http://schemas.openxmlformats.org/officeDocument/2006/relationships/hyperlink" Target="https://podminky.urs.cz/item/CS_URS_2024_01/122251104" TargetMode="External" /><Relationship Id="rId15" Type="http://schemas.openxmlformats.org/officeDocument/2006/relationships/hyperlink" Target="https://podminky.urs.cz/item/CS_URS_2024_01/132251103" TargetMode="External" /><Relationship Id="rId16" Type="http://schemas.openxmlformats.org/officeDocument/2006/relationships/hyperlink" Target="https://podminky.urs.cz/item/CS_URS_2024_01/162751117" TargetMode="External" /><Relationship Id="rId17" Type="http://schemas.openxmlformats.org/officeDocument/2006/relationships/hyperlink" Target="https://podminky.urs.cz/item/CS_URS_2024_01/162751119" TargetMode="External" /><Relationship Id="rId18" Type="http://schemas.openxmlformats.org/officeDocument/2006/relationships/hyperlink" Target="https://podminky.urs.cz/item/CS_URS_2024_01/167151111" TargetMode="External" /><Relationship Id="rId19" Type="http://schemas.openxmlformats.org/officeDocument/2006/relationships/hyperlink" Target="https://podminky.urs.cz/item/CS_URS_2024_01/171151112" TargetMode="External" /><Relationship Id="rId20" Type="http://schemas.openxmlformats.org/officeDocument/2006/relationships/hyperlink" Target="https://podminky.urs.cz/item/CS_URS_2024_01/171201231" TargetMode="External" /><Relationship Id="rId21" Type="http://schemas.openxmlformats.org/officeDocument/2006/relationships/hyperlink" Target="https://podminky.urs.cz/item/CS_URS_2024_01/171251201" TargetMode="External" /><Relationship Id="rId22" Type="http://schemas.openxmlformats.org/officeDocument/2006/relationships/hyperlink" Target="https://podminky.urs.cz/item/CS_URS_2024_01/181411131" TargetMode="External" /><Relationship Id="rId23" Type="http://schemas.openxmlformats.org/officeDocument/2006/relationships/hyperlink" Target="https://podminky.urs.cz/item/CS_URS_2024_01/181951112" TargetMode="External" /><Relationship Id="rId24" Type="http://schemas.openxmlformats.org/officeDocument/2006/relationships/hyperlink" Target="https://podminky.urs.cz/item/CS_URS_2024_01/182303111" TargetMode="External" /><Relationship Id="rId25" Type="http://schemas.openxmlformats.org/officeDocument/2006/relationships/hyperlink" Target="https://podminky.urs.cz/item/CS_URS_2024_01/212752411" TargetMode="External" /><Relationship Id="rId26" Type="http://schemas.openxmlformats.org/officeDocument/2006/relationships/hyperlink" Target="https://podminky.urs.cz/item/CS_URS_2024_01/561051111" TargetMode="External" /><Relationship Id="rId27" Type="http://schemas.openxmlformats.org/officeDocument/2006/relationships/hyperlink" Target="https://podminky.urs.cz/item/CS_URS_2024_01/564851111" TargetMode="External" /><Relationship Id="rId28" Type="http://schemas.openxmlformats.org/officeDocument/2006/relationships/hyperlink" Target="https://podminky.urs.cz/item/CS_URS_2024_01/564861111" TargetMode="External" /><Relationship Id="rId29" Type="http://schemas.openxmlformats.org/officeDocument/2006/relationships/hyperlink" Target="https://podminky.urs.cz/item/CS_URS_2024_01/565135101" TargetMode="External" /><Relationship Id="rId30" Type="http://schemas.openxmlformats.org/officeDocument/2006/relationships/hyperlink" Target="https://podminky.urs.cz/item/CS_URS_2024_01/573211106" TargetMode="External" /><Relationship Id="rId31" Type="http://schemas.openxmlformats.org/officeDocument/2006/relationships/hyperlink" Target="https://podminky.urs.cz/item/CS_URS_2024_01/573231106" TargetMode="External" /><Relationship Id="rId32" Type="http://schemas.openxmlformats.org/officeDocument/2006/relationships/hyperlink" Target="https://podminky.urs.cz/item/CS_URS_2024_01/577134031" TargetMode="External" /><Relationship Id="rId33" Type="http://schemas.openxmlformats.org/officeDocument/2006/relationships/hyperlink" Target="https://podminky.urs.cz/item/CS_URS_2024_01/577154141" TargetMode="External" /><Relationship Id="rId34" Type="http://schemas.openxmlformats.org/officeDocument/2006/relationships/hyperlink" Target="https://podminky.urs.cz/item/CS_URS_2024_01/596211113" TargetMode="External" /><Relationship Id="rId35" Type="http://schemas.openxmlformats.org/officeDocument/2006/relationships/hyperlink" Target="https://podminky.urs.cz/item/CS_URS_2024_01/596212212" TargetMode="External" /><Relationship Id="rId36" Type="http://schemas.openxmlformats.org/officeDocument/2006/relationships/hyperlink" Target="https://podminky.urs.cz/item/CS_URS_2024_01/596412212" TargetMode="External" /><Relationship Id="rId37" Type="http://schemas.openxmlformats.org/officeDocument/2006/relationships/hyperlink" Target="https://podminky.urs.cz/item/CS_URS_2024_01/915231112" TargetMode="External" /><Relationship Id="rId38" Type="http://schemas.openxmlformats.org/officeDocument/2006/relationships/hyperlink" Target="https://podminky.urs.cz/item/CS_URS_2024_01/916231213" TargetMode="External" /><Relationship Id="rId39" Type="http://schemas.openxmlformats.org/officeDocument/2006/relationships/hyperlink" Target="https://podminky.urs.cz/item/CS_URS_2024_01/919122132" TargetMode="External" /><Relationship Id="rId40" Type="http://schemas.openxmlformats.org/officeDocument/2006/relationships/hyperlink" Target="https://podminky.urs.cz/item/CS_URS_2024_01/919735113" TargetMode="External" /><Relationship Id="rId41" Type="http://schemas.openxmlformats.org/officeDocument/2006/relationships/hyperlink" Target="https://podminky.urs.cz/item/CS_URS_2024_01/997221571" TargetMode="External" /><Relationship Id="rId42" Type="http://schemas.openxmlformats.org/officeDocument/2006/relationships/hyperlink" Target="https://podminky.urs.cz/item/CS_URS_2024_01/997221579" TargetMode="External" /><Relationship Id="rId43" Type="http://schemas.openxmlformats.org/officeDocument/2006/relationships/hyperlink" Target="https://podminky.urs.cz/item/CS_URS_2024_01/997221612" TargetMode="External" /><Relationship Id="rId44" Type="http://schemas.openxmlformats.org/officeDocument/2006/relationships/hyperlink" Target="https://podminky.urs.cz/item/CS_URS_2024_01/997221861" TargetMode="External" /><Relationship Id="rId45" Type="http://schemas.openxmlformats.org/officeDocument/2006/relationships/hyperlink" Target="https://podminky.urs.cz/item/CS_URS_2024_01/997221873" TargetMode="External" /><Relationship Id="rId46" Type="http://schemas.openxmlformats.org/officeDocument/2006/relationships/hyperlink" Target="https://podminky.urs.cz/item/CS_URS_2024_01/997221875" TargetMode="External" /><Relationship Id="rId47" Type="http://schemas.openxmlformats.org/officeDocument/2006/relationships/hyperlink" Target="https://podminky.urs.cz/item/CS_URS_2024_01/998225111" TargetMode="External" /><Relationship Id="rId48" Type="http://schemas.openxmlformats.org/officeDocument/2006/relationships/hyperlink" Target="https://podminky.urs.cz/item/CS_URS_2024_01/711161273" TargetMode="External" /><Relationship Id="rId49" Type="http://schemas.openxmlformats.org/officeDocument/2006/relationships/hyperlink" Target="https://podminky.urs.cz/item/CS_URS_2024_01/998711101" TargetMode="External" /><Relationship Id="rId50" Type="http://schemas.openxmlformats.org/officeDocument/2006/relationships/hyperlink" Target="https://podminky.urs.cz/item/CS_URS_2024_01/HZS1292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2" TargetMode="External" /><Relationship Id="rId2" Type="http://schemas.openxmlformats.org/officeDocument/2006/relationships/hyperlink" Target="https://podminky.urs.cz/item/CS_URS_2024_01/132254104" TargetMode="External" /><Relationship Id="rId3" Type="http://schemas.openxmlformats.org/officeDocument/2006/relationships/hyperlink" Target="https://podminky.urs.cz/item/CS_URS_2024_01/151811131" TargetMode="External" /><Relationship Id="rId4" Type="http://schemas.openxmlformats.org/officeDocument/2006/relationships/hyperlink" Target="https://podminky.urs.cz/item/CS_URS_2024_01/151811231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67151111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0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451572111" TargetMode="External" /><Relationship Id="rId13" Type="http://schemas.openxmlformats.org/officeDocument/2006/relationships/hyperlink" Target="https://podminky.urs.cz/item/CS_URS_2024_01/890411811" TargetMode="External" /><Relationship Id="rId14" Type="http://schemas.openxmlformats.org/officeDocument/2006/relationships/hyperlink" Target="https://podminky.urs.cz/item/CS_URS_2024_01/871310330" TargetMode="External" /><Relationship Id="rId15" Type="http://schemas.openxmlformats.org/officeDocument/2006/relationships/hyperlink" Target="https://podminky.urs.cz/item/CS_URS_2024_01/871350330" TargetMode="External" /><Relationship Id="rId16" Type="http://schemas.openxmlformats.org/officeDocument/2006/relationships/hyperlink" Target="https://podminky.urs.cz/item/CS_URS_2024_01/871370330" TargetMode="External" /><Relationship Id="rId17" Type="http://schemas.openxmlformats.org/officeDocument/2006/relationships/hyperlink" Target="https://podminky.urs.cz/item/CS_URS_2024_01/877350310" TargetMode="External" /><Relationship Id="rId18" Type="http://schemas.openxmlformats.org/officeDocument/2006/relationships/hyperlink" Target="https://podminky.urs.cz/item/CS_URS_2024_01/877310310" TargetMode="External" /><Relationship Id="rId19" Type="http://schemas.openxmlformats.org/officeDocument/2006/relationships/hyperlink" Target="https://podminky.urs.cz/item/CS_URS_2024_01/877370320" TargetMode="External" /><Relationship Id="rId20" Type="http://schemas.openxmlformats.org/officeDocument/2006/relationships/hyperlink" Target="https://podminky.urs.cz/item/CS_URS_2024_01/892351111" TargetMode="External" /><Relationship Id="rId21" Type="http://schemas.openxmlformats.org/officeDocument/2006/relationships/hyperlink" Target="https://podminky.urs.cz/item/CS_URS_2024_01/892381111" TargetMode="External" /><Relationship Id="rId22" Type="http://schemas.openxmlformats.org/officeDocument/2006/relationships/hyperlink" Target="https://podminky.urs.cz/item/CS_URS_2024_01/899722112" TargetMode="External" /><Relationship Id="rId23" Type="http://schemas.openxmlformats.org/officeDocument/2006/relationships/hyperlink" Target="https://podminky.urs.cz/item/CS_URS_2024_01/894812326" TargetMode="External" /><Relationship Id="rId24" Type="http://schemas.openxmlformats.org/officeDocument/2006/relationships/hyperlink" Target="https://podminky.urs.cz/item/CS_URS_2024_01/894812333" TargetMode="External" /><Relationship Id="rId25" Type="http://schemas.openxmlformats.org/officeDocument/2006/relationships/hyperlink" Target="https://podminky.urs.cz/item/CS_URS_2024_01/894812339" TargetMode="External" /><Relationship Id="rId26" Type="http://schemas.openxmlformats.org/officeDocument/2006/relationships/hyperlink" Target="https://podminky.urs.cz/item/CS_URS_2024_01/894812376" TargetMode="External" /><Relationship Id="rId27" Type="http://schemas.openxmlformats.org/officeDocument/2006/relationships/hyperlink" Target="https://podminky.urs.cz/item/CS_URS_2024_01/895941323" TargetMode="External" /><Relationship Id="rId28" Type="http://schemas.openxmlformats.org/officeDocument/2006/relationships/hyperlink" Target="https://podminky.urs.cz/item/CS_URS_2024_01/895941341" TargetMode="External" /><Relationship Id="rId29" Type="http://schemas.openxmlformats.org/officeDocument/2006/relationships/hyperlink" Target="https://podminky.urs.cz/item/CS_URS_2024_01/895941351" TargetMode="External" /><Relationship Id="rId30" Type="http://schemas.openxmlformats.org/officeDocument/2006/relationships/hyperlink" Target="https://podminky.urs.cz/item/CS_URS_2024_01/895941362" TargetMode="External" /><Relationship Id="rId31" Type="http://schemas.openxmlformats.org/officeDocument/2006/relationships/hyperlink" Target="https://podminky.urs.cz/item/CS_URS_2024_01/899104112" TargetMode="External" /><Relationship Id="rId32" Type="http://schemas.openxmlformats.org/officeDocument/2006/relationships/hyperlink" Target="https://podminky.urs.cz/item/CS_URS_2024_01/935113112" TargetMode="External" /><Relationship Id="rId33" Type="http://schemas.openxmlformats.org/officeDocument/2006/relationships/hyperlink" Target="https://podminky.urs.cz/item/CS_URS_2024_01/935923218" TargetMode="External" /><Relationship Id="rId34" Type="http://schemas.openxmlformats.org/officeDocument/2006/relationships/hyperlink" Target="https://podminky.urs.cz/item/CS_URS_2024_01/997221571" TargetMode="External" /><Relationship Id="rId35" Type="http://schemas.openxmlformats.org/officeDocument/2006/relationships/hyperlink" Target="https://podminky.urs.cz/item/CS_URS_2024_01/997221579" TargetMode="External" /><Relationship Id="rId36" Type="http://schemas.openxmlformats.org/officeDocument/2006/relationships/hyperlink" Target="https://podminky.urs.cz/item/CS_URS_2024_01/997221612" TargetMode="External" /><Relationship Id="rId37" Type="http://schemas.openxmlformats.org/officeDocument/2006/relationships/hyperlink" Target="https://podminky.urs.cz/item/CS_URS_2024_01/997221861" TargetMode="External" /><Relationship Id="rId38" Type="http://schemas.openxmlformats.org/officeDocument/2006/relationships/hyperlink" Target="https://podminky.urs.cz/item/CS_URS_2024_01/998011002" TargetMode="External" /><Relationship Id="rId39" Type="http://schemas.openxmlformats.org/officeDocument/2006/relationships/hyperlink" Target="https://podminky.urs.cz/item/CS_URS_2024_01/721242106" TargetMode="External" /><Relationship Id="rId40" Type="http://schemas.openxmlformats.org/officeDocument/2006/relationships/hyperlink" Target="https://podminky.urs.cz/item/CS_URS_2024_01/998721101" TargetMode="External" /><Relationship Id="rId4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21110" TargetMode="External" /><Relationship Id="rId2" Type="http://schemas.openxmlformats.org/officeDocument/2006/relationships/hyperlink" Target="https://podminky.urs.cz/item/CS_URS_2024_01/0121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45002000" TargetMode="External" /><Relationship Id="rId7" Type="http://schemas.openxmlformats.org/officeDocument/2006/relationships/hyperlink" Target="https://podminky.urs.cz/item/CS_URS_2024_01/063303000" TargetMode="External" /><Relationship Id="rId8" Type="http://schemas.openxmlformats.org/officeDocument/2006/relationships/hyperlink" Target="https://podminky.urs.cz/item/CS_URS_2024_01/065002000" TargetMode="External" /><Relationship Id="rId9" Type="http://schemas.openxmlformats.org/officeDocument/2006/relationships/hyperlink" Target="https://podminky.urs.cz/item/CS_URS_2024_01/210812033" TargetMode="External" /><Relationship Id="rId10" Type="http://schemas.openxmlformats.org/officeDocument/2006/relationships/hyperlink" Target="https://podminky.urs.cz/item/CS_URS_2024_01/741130005" TargetMode="External" /><Relationship Id="rId11" Type="http://schemas.openxmlformats.org/officeDocument/2006/relationships/hyperlink" Target="https://podminky.urs.cz/item/CS_URS_2024_01/998741311" TargetMode="External" /><Relationship Id="rId12" Type="http://schemas.openxmlformats.org/officeDocument/2006/relationships/hyperlink" Target="https://podminky.urs.cz/item/CS_URS_2024_01/218202013" TargetMode="External" /><Relationship Id="rId13" Type="http://schemas.openxmlformats.org/officeDocument/2006/relationships/hyperlink" Target="https://podminky.urs.cz/item/CS_URS_2024_01/218204100" TargetMode="External" /><Relationship Id="rId14" Type="http://schemas.openxmlformats.org/officeDocument/2006/relationships/hyperlink" Target="https://podminky.urs.cz/item/CS_URS_2024_01/218900601" TargetMode="External" /><Relationship Id="rId15" Type="http://schemas.openxmlformats.org/officeDocument/2006/relationships/hyperlink" Target="https://podminky.urs.cz/item/CS_URS_2024_01/460161172" TargetMode="External" /><Relationship Id="rId16" Type="http://schemas.openxmlformats.org/officeDocument/2006/relationships/hyperlink" Target="https://podminky.urs.cz/item/CS_URS_2024_01/460161293" TargetMode="External" /><Relationship Id="rId17" Type="http://schemas.openxmlformats.org/officeDocument/2006/relationships/hyperlink" Target="https://podminky.urs.cz/item/CS_URS_2024_01/460341113" TargetMode="External" /><Relationship Id="rId18" Type="http://schemas.openxmlformats.org/officeDocument/2006/relationships/hyperlink" Target="https://podminky.urs.cz/item/CS_URS_2024_01/460341121" TargetMode="External" /><Relationship Id="rId19" Type="http://schemas.openxmlformats.org/officeDocument/2006/relationships/hyperlink" Target="https://podminky.urs.cz/item/CS_URS_2024_01/460361121" TargetMode="External" /><Relationship Id="rId20" Type="http://schemas.openxmlformats.org/officeDocument/2006/relationships/hyperlink" Target="https://podminky.urs.cz/item/CS_URS_2024_01/460371111" TargetMode="External" /><Relationship Id="rId21" Type="http://schemas.openxmlformats.org/officeDocument/2006/relationships/hyperlink" Target="https://podminky.urs.cz/item/CS_URS_2024_01/460431152" TargetMode="External" /><Relationship Id="rId22" Type="http://schemas.openxmlformats.org/officeDocument/2006/relationships/hyperlink" Target="https://podminky.urs.cz/item/CS_URS_2024_01/460431283" TargetMode="External" /><Relationship Id="rId23" Type="http://schemas.openxmlformats.org/officeDocument/2006/relationships/hyperlink" Target="https://podminky.urs.cz/item/CS_URS_2024_01/460661111" TargetMode="External" /><Relationship Id="rId24" Type="http://schemas.openxmlformats.org/officeDocument/2006/relationships/hyperlink" Target="https://podminky.urs.cz/item/CS_URS_2024_01/460661112" TargetMode="External" /><Relationship Id="rId25" Type="http://schemas.openxmlformats.org/officeDocument/2006/relationships/hyperlink" Target="https://podminky.urs.cz/item/CS_URS_2024_01/460671111" TargetMode="External" /><Relationship Id="rId26" Type="http://schemas.openxmlformats.org/officeDocument/2006/relationships/hyperlink" Target="https://podminky.urs.cz/item/CS_URS_2024_01/460791213" TargetMode="External" /><Relationship Id="rId27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21" TargetMode="External" /><Relationship Id="rId2" Type="http://schemas.openxmlformats.org/officeDocument/2006/relationships/hyperlink" Target="https://podminky.urs.cz/item/CS_URS_2024_01/112251101" TargetMode="External" /><Relationship Id="rId3" Type="http://schemas.openxmlformats.org/officeDocument/2006/relationships/hyperlink" Target="https://podminky.urs.cz/item/CS_URS_2024_01/113106123" TargetMode="External" /><Relationship Id="rId4" Type="http://schemas.openxmlformats.org/officeDocument/2006/relationships/hyperlink" Target="https://podminky.urs.cz/item/CS_URS_2024_01/113107162" TargetMode="External" /><Relationship Id="rId5" Type="http://schemas.openxmlformats.org/officeDocument/2006/relationships/hyperlink" Target="https://podminky.urs.cz/item/CS_URS_2024_01/113107223" TargetMode="External" /><Relationship Id="rId6" Type="http://schemas.openxmlformats.org/officeDocument/2006/relationships/hyperlink" Target="https://podminky.urs.cz/item/CS_URS_2024_01/113107243" TargetMode="External" /><Relationship Id="rId7" Type="http://schemas.openxmlformats.org/officeDocument/2006/relationships/hyperlink" Target="https://podminky.urs.cz/item/CS_URS_2024_01/113107323" TargetMode="External" /><Relationship Id="rId8" Type="http://schemas.openxmlformats.org/officeDocument/2006/relationships/hyperlink" Target="https://podminky.urs.cz/item/CS_URS_2024_01/113107332" TargetMode="External" /><Relationship Id="rId9" Type="http://schemas.openxmlformats.org/officeDocument/2006/relationships/hyperlink" Target="https://podminky.urs.cz/item/CS_URS_2024_01/113154114" TargetMode="External" /><Relationship Id="rId10" Type="http://schemas.openxmlformats.org/officeDocument/2006/relationships/hyperlink" Target="https://podminky.urs.cz/item/CS_URS_2024_01/113201112" TargetMode="External" /><Relationship Id="rId11" Type="http://schemas.openxmlformats.org/officeDocument/2006/relationships/hyperlink" Target="https://podminky.urs.cz/item/CS_URS_2024_01/121151113" TargetMode="External" /><Relationship Id="rId12" Type="http://schemas.openxmlformats.org/officeDocument/2006/relationships/hyperlink" Target="https://podminky.urs.cz/item/CS_URS_2024_01/122251104" TargetMode="External" /><Relationship Id="rId13" Type="http://schemas.openxmlformats.org/officeDocument/2006/relationships/hyperlink" Target="https://podminky.urs.cz/item/CS_URS_2024_01/132251103" TargetMode="External" /><Relationship Id="rId14" Type="http://schemas.openxmlformats.org/officeDocument/2006/relationships/hyperlink" Target="https://podminky.urs.cz/item/CS_URS_2024_01/162751117" TargetMode="External" /><Relationship Id="rId15" Type="http://schemas.openxmlformats.org/officeDocument/2006/relationships/hyperlink" Target="https://podminky.urs.cz/item/CS_URS_2024_01/162751119" TargetMode="External" /><Relationship Id="rId16" Type="http://schemas.openxmlformats.org/officeDocument/2006/relationships/hyperlink" Target="https://podminky.urs.cz/item/CS_URS_2024_01/167151111" TargetMode="External" /><Relationship Id="rId17" Type="http://schemas.openxmlformats.org/officeDocument/2006/relationships/hyperlink" Target="https://podminky.urs.cz/item/CS_URS_2024_01/171151112" TargetMode="External" /><Relationship Id="rId18" Type="http://schemas.openxmlformats.org/officeDocument/2006/relationships/hyperlink" Target="https://podminky.urs.cz/item/CS_URS_2024_01/171201231" TargetMode="External" /><Relationship Id="rId19" Type="http://schemas.openxmlformats.org/officeDocument/2006/relationships/hyperlink" Target="https://podminky.urs.cz/item/CS_URS_2024_01/171251201" TargetMode="External" /><Relationship Id="rId20" Type="http://schemas.openxmlformats.org/officeDocument/2006/relationships/hyperlink" Target="https://podminky.urs.cz/item/CS_URS_2024_01/181411131" TargetMode="External" /><Relationship Id="rId21" Type="http://schemas.openxmlformats.org/officeDocument/2006/relationships/hyperlink" Target="https://podminky.urs.cz/item/CS_URS_2024_01/181951112" TargetMode="External" /><Relationship Id="rId22" Type="http://schemas.openxmlformats.org/officeDocument/2006/relationships/hyperlink" Target="https://podminky.urs.cz/item/CS_URS_2024_01/182303111" TargetMode="External" /><Relationship Id="rId23" Type="http://schemas.openxmlformats.org/officeDocument/2006/relationships/hyperlink" Target="https://podminky.urs.cz/item/CS_URS_2024_01/212752411" TargetMode="External" /><Relationship Id="rId24" Type="http://schemas.openxmlformats.org/officeDocument/2006/relationships/hyperlink" Target="https://podminky.urs.cz/item/CS_URS_2024_01/561051111" TargetMode="External" /><Relationship Id="rId25" Type="http://schemas.openxmlformats.org/officeDocument/2006/relationships/hyperlink" Target="https://podminky.urs.cz/item/CS_URS_2024_01/564851111" TargetMode="External" /><Relationship Id="rId26" Type="http://schemas.openxmlformats.org/officeDocument/2006/relationships/hyperlink" Target="https://podminky.urs.cz/item/CS_URS_2024_01/564861111" TargetMode="External" /><Relationship Id="rId27" Type="http://schemas.openxmlformats.org/officeDocument/2006/relationships/hyperlink" Target="https://podminky.urs.cz/item/CS_URS_2024_01/565135101" TargetMode="External" /><Relationship Id="rId28" Type="http://schemas.openxmlformats.org/officeDocument/2006/relationships/hyperlink" Target="https://podminky.urs.cz/item/CS_URS_2024_01/573211106" TargetMode="External" /><Relationship Id="rId29" Type="http://schemas.openxmlformats.org/officeDocument/2006/relationships/hyperlink" Target="https://podminky.urs.cz/item/CS_URS_2024_01/573231106" TargetMode="External" /><Relationship Id="rId30" Type="http://schemas.openxmlformats.org/officeDocument/2006/relationships/hyperlink" Target="https://podminky.urs.cz/item/CS_URS_2024_01/577134031" TargetMode="External" /><Relationship Id="rId31" Type="http://schemas.openxmlformats.org/officeDocument/2006/relationships/hyperlink" Target="https://podminky.urs.cz/item/CS_URS_2024_01/577154141" TargetMode="External" /><Relationship Id="rId32" Type="http://schemas.openxmlformats.org/officeDocument/2006/relationships/hyperlink" Target="https://podminky.urs.cz/item/CS_URS_2024_01/596211113" TargetMode="External" /><Relationship Id="rId33" Type="http://schemas.openxmlformats.org/officeDocument/2006/relationships/hyperlink" Target="https://podminky.urs.cz/item/CS_URS_2024_01/596212212" TargetMode="External" /><Relationship Id="rId34" Type="http://schemas.openxmlformats.org/officeDocument/2006/relationships/hyperlink" Target="https://podminky.urs.cz/item/CS_URS_2024_01/596412212" TargetMode="External" /><Relationship Id="rId35" Type="http://schemas.openxmlformats.org/officeDocument/2006/relationships/hyperlink" Target="https://podminky.urs.cz/item/CS_URS_2024_01/915231112" TargetMode="External" /><Relationship Id="rId36" Type="http://schemas.openxmlformats.org/officeDocument/2006/relationships/hyperlink" Target="https://podminky.urs.cz/item/CS_URS_2024_01/916231213" TargetMode="External" /><Relationship Id="rId37" Type="http://schemas.openxmlformats.org/officeDocument/2006/relationships/hyperlink" Target="https://podminky.urs.cz/item/CS_URS_2024_01/919122132" TargetMode="External" /><Relationship Id="rId38" Type="http://schemas.openxmlformats.org/officeDocument/2006/relationships/hyperlink" Target="https://podminky.urs.cz/item/CS_URS_2024_01/919735113" TargetMode="External" /><Relationship Id="rId39" Type="http://schemas.openxmlformats.org/officeDocument/2006/relationships/hyperlink" Target="https://podminky.urs.cz/item/CS_URS_2024_01/997221571" TargetMode="External" /><Relationship Id="rId40" Type="http://schemas.openxmlformats.org/officeDocument/2006/relationships/hyperlink" Target="https://podminky.urs.cz/item/CS_URS_2024_01/997221579" TargetMode="External" /><Relationship Id="rId41" Type="http://schemas.openxmlformats.org/officeDocument/2006/relationships/hyperlink" Target="https://podminky.urs.cz/item/CS_URS_2024_01/997221612" TargetMode="External" /><Relationship Id="rId42" Type="http://schemas.openxmlformats.org/officeDocument/2006/relationships/hyperlink" Target="https://podminky.urs.cz/item/CS_URS_2024_01/997221861" TargetMode="External" /><Relationship Id="rId43" Type="http://schemas.openxmlformats.org/officeDocument/2006/relationships/hyperlink" Target="https://podminky.urs.cz/item/CS_URS_2024_01/997221873" TargetMode="External" /><Relationship Id="rId44" Type="http://schemas.openxmlformats.org/officeDocument/2006/relationships/hyperlink" Target="https://podminky.urs.cz/item/CS_URS_2024_01/997221875" TargetMode="External" /><Relationship Id="rId45" Type="http://schemas.openxmlformats.org/officeDocument/2006/relationships/hyperlink" Target="https://podminky.urs.cz/item/CS_URS_2024_01/998225111" TargetMode="External" /><Relationship Id="rId46" Type="http://schemas.openxmlformats.org/officeDocument/2006/relationships/hyperlink" Target="https://podminky.urs.cz/item/CS_URS_2024_01/711161273" TargetMode="External" /><Relationship Id="rId47" Type="http://schemas.openxmlformats.org/officeDocument/2006/relationships/hyperlink" Target="https://podminky.urs.cz/item/CS_URS_2024_01/998711101" TargetMode="External" /><Relationship Id="rId48" Type="http://schemas.openxmlformats.org/officeDocument/2006/relationships/hyperlink" Target="https://podminky.urs.cz/item/CS_URS_2024_01/HZS1292" TargetMode="External" /><Relationship Id="rId49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2" TargetMode="External" /><Relationship Id="rId2" Type="http://schemas.openxmlformats.org/officeDocument/2006/relationships/hyperlink" Target="https://podminky.urs.cz/item/CS_URS_2024_01/132254102" TargetMode="External" /><Relationship Id="rId3" Type="http://schemas.openxmlformats.org/officeDocument/2006/relationships/hyperlink" Target="https://podminky.urs.cz/item/CS_URS_2024_01/151811131" TargetMode="External" /><Relationship Id="rId4" Type="http://schemas.openxmlformats.org/officeDocument/2006/relationships/hyperlink" Target="https://podminky.urs.cz/item/CS_URS_2024_01/151811231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67151111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0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451572111" TargetMode="External" /><Relationship Id="rId13" Type="http://schemas.openxmlformats.org/officeDocument/2006/relationships/hyperlink" Target="https://podminky.urs.cz/item/CS_URS_2024_01/890411811" TargetMode="External" /><Relationship Id="rId14" Type="http://schemas.openxmlformats.org/officeDocument/2006/relationships/hyperlink" Target="https://podminky.urs.cz/item/CS_URS_2024_01/871310330" TargetMode="External" /><Relationship Id="rId15" Type="http://schemas.openxmlformats.org/officeDocument/2006/relationships/hyperlink" Target="https://podminky.urs.cz/item/CS_URS_2024_01/871350330" TargetMode="External" /><Relationship Id="rId16" Type="http://schemas.openxmlformats.org/officeDocument/2006/relationships/hyperlink" Target="https://podminky.urs.cz/item/CS_URS_2024_01/871360330" TargetMode="External" /><Relationship Id="rId17" Type="http://schemas.openxmlformats.org/officeDocument/2006/relationships/hyperlink" Target="https://podminky.urs.cz/item/CS_URS_2024_01/877350310" TargetMode="External" /><Relationship Id="rId18" Type="http://schemas.openxmlformats.org/officeDocument/2006/relationships/hyperlink" Target="https://podminky.urs.cz/item/CS_URS_2024_01/877310310" TargetMode="External" /><Relationship Id="rId19" Type="http://schemas.openxmlformats.org/officeDocument/2006/relationships/hyperlink" Target="https://podminky.urs.cz/item/CS_URS_2024_01/877360320" TargetMode="External" /><Relationship Id="rId20" Type="http://schemas.openxmlformats.org/officeDocument/2006/relationships/hyperlink" Target="https://podminky.urs.cz/item/CS_URS_2024_01/892351111" TargetMode="External" /><Relationship Id="rId21" Type="http://schemas.openxmlformats.org/officeDocument/2006/relationships/hyperlink" Target="https://podminky.urs.cz/item/CS_URS_2024_01/892381111" TargetMode="External" /><Relationship Id="rId22" Type="http://schemas.openxmlformats.org/officeDocument/2006/relationships/hyperlink" Target="https://podminky.urs.cz/item/CS_URS_2024_01/899722112" TargetMode="External" /><Relationship Id="rId23" Type="http://schemas.openxmlformats.org/officeDocument/2006/relationships/hyperlink" Target="https://podminky.urs.cz/item/CS_URS_2024_01/894812206" TargetMode="External" /><Relationship Id="rId24" Type="http://schemas.openxmlformats.org/officeDocument/2006/relationships/hyperlink" Target="https://podminky.urs.cz/item/CS_URS_2024_01/894812233" TargetMode="External" /><Relationship Id="rId25" Type="http://schemas.openxmlformats.org/officeDocument/2006/relationships/hyperlink" Target="https://podminky.urs.cz/item/CS_URS_2024_01/894812249" TargetMode="External" /><Relationship Id="rId26" Type="http://schemas.openxmlformats.org/officeDocument/2006/relationships/hyperlink" Target="https://podminky.urs.cz/item/CS_URS_2024_01/894812262" TargetMode="External" /><Relationship Id="rId27" Type="http://schemas.openxmlformats.org/officeDocument/2006/relationships/hyperlink" Target="https://podminky.urs.cz/item/CS_URS_2024_01/894812326" TargetMode="External" /><Relationship Id="rId28" Type="http://schemas.openxmlformats.org/officeDocument/2006/relationships/hyperlink" Target="https://podminky.urs.cz/item/CS_URS_2024_01/894812333" TargetMode="External" /><Relationship Id="rId29" Type="http://schemas.openxmlformats.org/officeDocument/2006/relationships/hyperlink" Target="https://podminky.urs.cz/item/CS_URS_2024_01/894812339" TargetMode="External" /><Relationship Id="rId30" Type="http://schemas.openxmlformats.org/officeDocument/2006/relationships/hyperlink" Target="https://podminky.urs.cz/item/CS_URS_2024_01/894812376" TargetMode="External" /><Relationship Id="rId31" Type="http://schemas.openxmlformats.org/officeDocument/2006/relationships/hyperlink" Target="https://podminky.urs.cz/item/CS_URS_2024_01/895941323" TargetMode="External" /><Relationship Id="rId32" Type="http://schemas.openxmlformats.org/officeDocument/2006/relationships/hyperlink" Target="https://podminky.urs.cz/item/CS_URS_2024_01/895941341" TargetMode="External" /><Relationship Id="rId33" Type="http://schemas.openxmlformats.org/officeDocument/2006/relationships/hyperlink" Target="https://podminky.urs.cz/item/CS_URS_2024_01/895941351" TargetMode="External" /><Relationship Id="rId34" Type="http://schemas.openxmlformats.org/officeDocument/2006/relationships/hyperlink" Target="https://podminky.urs.cz/item/CS_URS_2024_01/895941362" TargetMode="External" /><Relationship Id="rId35" Type="http://schemas.openxmlformats.org/officeDocument/2006/relationships/hyperlink" Target="https://podminky.urs.cz/item/CS_URS_2024_01/899104112" TargetMode="External" /><Relationship Id="rId36" Type="http://schemas.openxmlformats.org/officeDocument/2006/relationships/hyperlink" Target="https://podminky.urs.cz/item/CS_URS_2024_01/935113112" TargetMode="External" /><Relationship Id="rId37" Type="http://schemas.openxmlformats.org/officeDocument/2006/relationships/hyperlink" Target="https://podminky.urs.cz/item/CS_URS_2024_01/935923218" TargetMode="External" /><Relationship Id="rId38" Type="http://schemas.openxmlformats.org/officeDocument/2006/relationships/hyperlink" Target="https://podminky.urs.cz/item/CS_URS_2024_01/997221571" TargetMode="External" /><Relationship Id="rId39" Type="http://schemas.openxmlformats.org/officeDocument/2006/relationships/hyperlink" Target="https://podminky.urs.cz/item/CS_URS_2024_01/997221579" TargetMode="External" /><Relationship Id="rId40" Type="http://schemas.openxmlformats.org/officeDocument/2006/relationships/hyperlink" Target="https://podminky.urs.cz/item/CS_URS_2024_01/997221612" TargetMode="External" /><Relationship Id="rId41" Type="http://schemas.openxmlformats.org/officeDocument/2006/relationships/hyperlink" Target="https://podminky.urs.cz/item/CS_URS_2024_01/997221861" TargetMode="External" /><Relationship Id="rId42" Type="http://schemas.openxmlformats.org/officeDocument/2006/relationships/hyperlink" Target="https://podminky.urs.cz/item/CS_URS_2024_01/998011002" TargetMode="External" /><Relationship Id="rId43" Type="http://schemas.openxmlformats.org/officeDocument/2006/relationships/hyperlink" Target="https://podminky.urs.cz/item/CS_URS_2024_01/721242106" TargetMode="External" /><Relationship Id="rId44" Type="http://schemas.openxmlformats.org/officeDocument/2006/relationships/hyperlink" Target="https://podminky.urs.cz/item/CS_URS_2024_01/998721101" TargetMode="External" /><Relationship Id="rId45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21110" TargetMode="External" /><Relationship Id="rId2" Type="http://schemas.openxmlformats.org/officeDocument/2006/relationships/hyperlink" Target="https://podminky.urs.cz/item/CS_URS_2024_01/0121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45002000" TargetMode="External" /><Relationship Id="rId7" Type="http://schemas.openxmlformats.org/officeDocument/2006/relationships/hyperlink" Target="https://podminky.urs.cz/item/CS_URS_2024_01/063303000" TargetMode="External" /><Relationship Id="rId8" Type="http://schemas.openxmlformats.org/officeDocument/2006/relationships/hyperlink" Target="https://podminky.urs.cz/item/CS_URS_2024_01/065002000" TargetMode="External" /><Relationship Id="rId9" Type="http://schemas.openxmlformats.org/officeDocument/2006/relationships/hyperlink" Target="https://podminky.urs.cz/item/CS_URS_2024_01/210812033" TargetMode="External" /><Relationship Id="rId10" Type="http://schemas.openxmlformats.org/officeDocument/2006/relationships/hyperlink" Target="https://podminky.urs.cz/item/CS_URS_2024_01/741130005" TargetMode="External" /><Relationship Id="rId11" Type="http://schemas.openxmlformats.org/officeDocument/2006/relationships/hyperlink" Target="https://podminky.urs.cz/item/CS_URS_2024_01/998741311" TargetMode="External" /><Relationship Id="rId12" Type="http://schemas.openxmlformats.org/officeDocument/2006/relationships/hyperlink" Target="https://podminky.urs.cz/item/CS_URS_2024_01/218202013" TargetMode="External" /><Relationship Id="rId13" Type="http://schemas.openxmlformats.org/officeDocument/2006/relationships/hyperlink" Target="https://podminky.urs.cz/item/CS_URS_2024_01/218204100" TargetMode="External" /><Relationship Id="rId14" Type="http://schemas.openxmlformats.org/officeDocument/2006/relationships/hyperlink" Target="https://podminky.urs.cz/item/CS_URS_2024_01/218900601" TargetMode="External" /><Relationship Id="rId15" Type="http://schemas.openxmlformats.org/officeDocument/2006/relationships/hyperlink" Target="https://podminky.urs.cz/item/CS_URS_2024_01/460161172" TargetMode="External" /><Relationship Id="rId16" Type="http://schemas.openxmlformats.org/officeDocument/2006/relationships/hyperlink" Target="https://podminky.urs.cz/item/CS_URS_2024_01/460161293" TargetMode="External" /><Relationship Id="rId17" Type="http://schemas.openxmlformats.org/officeDocument/2006/relationships/hyperlink" Target="https://podminky.urs.cz/item/CS_URS_2024_01/460341113" TargetMode="External" /><Relationship Id="rId18" Type="http://schemas.openxmlformats.org/officeDocument/2006/relationships/hyperlink" Target="https://podminky.urs.cz/item/CS_URS_2024_01/460341121" TargetMode="External" /><Relationship Id="rId19" Type="http://schemas.openxmlformats.org/officeDocument/2006/relationships/hyperlink" Target="https://podminky.urs.cz/item/CS_URS_2024_01/460361121" TargetMode="External" /><Relationship Id="rId20" Type="http://schemas.openxmlformats.org/officeDocument/2006/relationships/hyperlink" Target="https://podminky.urs.cz/item/CS_URS_2024_01/460371111" TargetMode="External" /><Relationship Id="rId21" Type="http://schemas.openxmlformats.org/officeDocument/2006/relationships/hyperlink" Target="https://podminky.urs.cz/item/CS_URS_2024_01/460431152" TargetMode="External" /><Relationship Id="rId22" Type="http://schemas.openxmlformats.org/officeDocument/2006/relationships/hyperlink" Target="https://podminky.urs.cz/item/CS_URS_2024_01/460431283" TargetMode="External" /><Relationship Id="rId23" Type="http://schemas.openxmlformats.org/officeDocument/2006/relationships/hyperlink" Target="https://podminky.urs.cz/item/CS_URS_2024_01/460661111" TargetMode="External" /><Relationship Id="rId24" Type="http://schemas.openxmlformats.org/officeDocument/2006/relationships/hyperlink" Target="https://podminky.urs.cz/item/CS_URS_2024_01/460661112" TargetMode="External" /><Relationship Id="rId25" Type="http://schemas.openxmlformats.org/officeDocument/2006/relationships/hyperlink" Target="https://podminky.urs.cz/item/CS_URS_2024_01/460671111" TargetMode="External" /><Relationship Id="rId26" Type="http://schemas.openxmlformats.org/officeDocument/2006/relationships/hyperlink" Target="https://podminky.urs.cz/item/CS_URS_2024_01/460791213" TargetMode="External" /><Relationship Id="rId27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01121" TargetMode="External" /><Relationship Id="rId2" Type="http://schemas.openxmlformats.org/officeDocument/2006/relationships/hyperlink" Target="https://podminky.urs.cz/item/CS_URS_2024_01/112251101" TargetMode="External" /><Relationship Id="rId3" Type="http://schemas.openxmlformats.org/officeDocument/2006/relationships/hyperlink" Target="https://podminky.urs.cz/item/CS_URS_2024_01/113106123" TargetMode="External" /><Relationship Id="rId4" Type="http://schemas.openxmlformats.org/officeDocument/2006/relationships/hyperlink" Target="https://podminky.urs.cz/item/CS_URS_2024_01/113107322" TargetMode="External" /><Relationship Id="rId5" Type="http://schemas.openxmlformats.org/officeDocument/2006/relationships/hyperlink" Target="https://podminky.urs.cz/item/CS_URS_2024_01/113107323" TargetMode="External" /><Relationship Id="rId6" Type="http://schemas.openxmlformats.org/officeDocument/2006/relationships/hyperlink" Target="https://podminky.urs.cz/item/CS_URS_2024_01/113107332" TargetMode="External" /><Relationship Id="rId7" Type="http://schemas.openxmlformats.org/officeDocument/2006/relationships/hyperlink" Target="https://podminky.urs.cz/item/CS_URS_2024_01/113201112" TargetMode="External" /><Relationship Id="rId8" Type="http://schemas.openxmlformats.org/officeDocument/2006/relationships/hyperlink" Target="https://podminky.urs.cz/item/CS_URS_2024_01/121151113" TargetMode="External" /><Relationship Id="rId9" Type="http://schemas.openxmlformats.org/officeDocument/2006/relationships/hyperlink" Target="https://podminky.urs.cz/item/CS_URS_2024_01/122251102" TargetMode="External" /><Relationship Id="rId10" Type="http://schemas.openxmlformats.org/officeDocument/2006/relationships/hyperlink" Target="https://podminky.urs.cz/item/CS_URS_2024_01/131213701" TargetMode="External" /><Relationship Id="rId11" Type="http://schemas.openxmlformats.org/officeDocument/2006/relationships/hyperlink" Target="https://podminky.urs.cz/item/CS_URS_2024_01/132251103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67151111" TargetMode="External" /><Relationship Id="rId15" Type="http://schemas.openxmlformats.org/officeDocument/2006/relationships/hyperlink" Target="https://podminky.urs.cz/item/CS_URS_2024_01/171151112" TargetMode="External" /><Relationship Id="rId16" Type="http://schemas.openxmlformats.org/officeDocument/2006/relationships/hyperlink" Target="https://podminky.urs.cz/item/CS_URS_2024_01/17120123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81411131" TargetMode="External" /><Relationship Id="rId19" Type="http://schemas.openxmlformats.org/officeDocument/2006/relationships/hyperlink" Target="https://podminky.urs.cz/item/CS_URS_2024_01/181951112" TargetMode="External" /><Relationship Id="rId20" Type="http://schemas.openxmlformats.org/officeDocument/2006/relationships/hyperlink" Target="https://podminky.urs.cz/item/CS_URS_2024_01/182303111" TargetMode="External" /><Relationship Id="rId21" Type="http://schemas.openxmlformats.org/officeDocument/2006/relationships/hyperlink" Target="https://podminky.urs.cz/item/CS_URS_2024_01/212752411" TargetMode="External" /><Relationship Id="rId22" Type="http://schemas.openxmlformats.org/officeDocument/2006/relationships/hyperlink" Target="https://podminky.urs.cz/item/CS_URS_2024_01/561051111" TargetMode="External" /><Relationship Id="rId23" Type="http://schemas.openxmlformats.org/officeDocument/2006/relationships/hyperlink" Target="https://podminky.urs.cz/item/CS_URS_2024_01/564851011" TargetMode="External" /><Relationship Id="rId24" Type="http://schemas.openxmlformats.org/officeDocument/2006/relationships/hyperlink" Target="https://podminky.urs.cz/item/CS_URS_2024_01/564861011" TargetMode="External" /><Relationship Id="rId25" Type="http://schemas.openxmlformats.org/officeDocument/2006/relationships/hyperlink" Target="https://podminky.urs.cz/item/CS_URS_2024_01/573231106" TargetMode="External" /><Relationship Id="rId26" Type="http://schemas.openxmlformats.org/officeDocument/2006/relationships/hyperlink" Target="https://podminky.urs.cz/item/CS_URS_2024_01/577154141" TargetMode="External" /><Relationship Id="rId27" Type="http://schemas.openxmlformats.org/officeDocument/2006/relationships/hyperlink" Target="https://podminky.urs.cz/item/CS_URS_2024_01/596211113" TargetMode="External" /><Relationship Id="rId28" Type="http://schemas.openxmlformats.org/officeDocument/2006/relationships/hyperlink" Target="https://podminky.urs.cz/item/CS_URS_2024_01/596212212" TargetMode="External" /><Relationship Id="rId29" Type="http://schemas.openxmlformats.org/officeDocument/2006/relationships/hyperlink" Target="https://podminky.urs.cz/item/CS_URS_2024_01/596412212" TargetMode="External" /><Relationship Id="rId30" Type="http://schemas.openxmlformats.org/officeDocument/2006/relationships/hyperlink" Target="https://podminky.urs.cz/item/CS_URS_2024_01/914111111" TargetMode="External" /><Relationship Id="rId31" Type="http://schemas.openxmlformats.org/officeDocument/2006/relationships/hyperlink" Target="https://podminky.urs.cz/item/CS_URS_2024_01/914511111" TargetMode="External" /><Relationship Id="rId32" Type="http://schemas.openxmlformats.org/officeDocument/2006/relationships/hyperlink" Target="https://podminky.urs.cz/item/CS_URS_2024_01/997221571" TargetMode="External" /><Relationship Id="rId33" Type="http://schemas.openxmlformats.org/officeDocument/2006/relationships/hyperlink" Target="https://podminky.urs.cz/item/CS_URS_2024_01/997221579" TargetMode="External" /><Relationship Id="rId34" Type="http://schemas.openxmlformats.org/officeDocument/2006/relationships/hyperlink" Target="https://podminky.urs.cz/item/CS_URS_2024_01/997221612" TargetMode="External" /><Relationship Id="rId35" Type="http://schemas.openxmlformats.org/officeDocument/2006/relationships/hyperlink" Target="https://podminky.urs.cz/item/CS_URS_2024_01/997221861" TargetMode="External" /><Relationship Id="rId36" Type="http://schemas.openxmlformats.org/officeDocument/2006/relationships/hyperlink" Target="https://podminky.urs.cz/item/CS_URS_2024_01/997221873" TargetMode="External" /><Relationship Id="rId37" Type="http://schemas.openxmlformats.org/officeDocument/2006/relationships/hyperlink" Target="https://podminky.urs.cz/item/CS_URS_2024_01/998225111" TargetMode="External" /><Relationship Id="rId38" Type="http://schemas.openxmlformats.org/officeDocument/2006/relationships/hyperlink" Target="https://podminky.urs.cz/item/CS_URS_2024_01/711161273" TargetMode="External" /><Relationship Id="rId39" Type="http://schemas.openxmlformats.org/officeDocument/2006/relationships/hyperlink" Target="https://podminky.urs.cz/item/CS_URS_2024_01/998711101" TargetMode="External" /><Relationship Id="rId40" Type="http://schemas.openxmlformats.org/officeDocument/2006/relationships/hyperlink" Target="https://podminky.urs.cz/item/CS_URS_2024_01/HZS1292" TargetMode="External" /><Relationship Id="rId4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2" TargetMode="External" /><Relationship Id="rId2" Type="http://schemas.openxmlformats.org/officeDocument/2006/relationships/hyperlink" Target="https://podminky.urs.cz/item/CS_URS_2024_01/132254104" TargetMode="External" /><Relationship Id="rId3" Type="http://schemas.openxmlformats.org/officeDocument/2006/relationships/hyperlink" Target="https://podminky.urs.cz/item/CS_URS_2024_01/151811131" TargetMode="External" /><Relationship Id="rId4" Type="http://schemas.openxmlformats.org/officeDocument/2006/relationships/hyperlink" Target="https://podminky.urs.cz/item/CS_URS_2024_01/151811231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67151111" TargetMode="External" /><Relationship Id="rId8" Type="http://schemas.openxmlformats.org/officeDocument/2006/relationships/hyperlink" Target="https://podminky.urs.cz/item/CS_URS_2024_01/171201231" TargetMode="External" /><Relationship Id="rId9" Type="http://schemas.openxmlformats.org/officeDocument/2006/relationships/hyperlink" Target="https://podminky.urs.cz/item/CS_URS_2024_01/171251201" TargetMode="External" /><Relationship Id="rId10" Type="http://schemas.openxmlformats.org/officeDocument/2006/relationships/hyperlink" Target="https://podminky.urs.cz/item/CS_URS_2024_01/174101101" TargetMode="External" /><Relationship Id="rId11" Type="http://schemas.openxmlformats.org/officeDocument/2006/relationships/hyperlink" Target="https://podminky.urs.cz/item/CS_URS_2024_01/175151101" TargetMode="External" /><Relationship Id="rId12" Type="http://schemas.openxmlformats.org/officeDocument/2006/relationships/hyperlink" Target="https://podminky.urs.cz/item/CS_URS_2024_01/451572111" TargetMode="External" /><Relationship Id="rId13" Type="http://schemas.openxmlformats.org/officeDocument/2006/relationships/hyperlink" Target="https://podminky.urs.cz/item/CS_URS_2024_01/890411811" TargetMode="External" /><Relationship Id="rId14" Type="http://schemas.openxmlformats.org/officeDocument/2006/relationships/hyperlink" Target="https://podminky.urs.cz/item/CS_URS_2024_01/871310330" TargetMode="External" /><Relationship Id="rId15" Type="http://schemas.openxmlformats.org/officeDocument/2006/relationships/hyperlink" Target="https://podminky.urs.cz/item/CS_URS_2024_01/871350330" TargetMode="External" /><Relationship Id="rId16" Type="http://schemas.openxmlformats.org/officeDocument/2006/relationships/hyperlink" Target="https://podminky.urs.cz/item/CS_URS_2024_01/871360330" TargetMode="External" /><Relationship Id="rId17" Type="http://schemas.openxmlformats.org/officeDocument/2006/relationships/hyperlink" Target="https://podminky.urs.cz/item/CS_URS_2024_01/871370330" TargetMode="External" /><Relationship Id="rId18" Type="http://schemas.openxmlformats.org/officeDocument/2006/relationships/hyperlink" Target="https://podminky.urs.cz/item/CS_URS_2024_01/877350310" TargetMode="External" /><Relationship Id="rId19" Type="http://schemas.openxmlformats.org/officeDocument/2006/relationships/hyperlink" Target="https://podminky.urs.cz/item/CS_URS_2024_01/877310310" TargetMode="External" /><Relationship Id="rId20" Type="http://schemas.openxmlformats.org/officeDocument/2006/relationships/hyperlink" Target="https://podminky.urs.cz/item/CS_URS_2024_01/877360320" TargetMode="External" /><Relationship Id="rId21" Type="http://schemas.openxmlformats.org/officeDocument/2006/relationships/hyperlink" Target="https://podminky.urs.cz/item/CS_URS_2024_01/877370320" TargetMode="External" /><Relationship Id="rId22" Type="http://schemas.openxmlformats.org/officeDocument/2006/relationships/hyperlink" Target="https://podminky.urs.cz/item/CS_URS_2024_01/892351111" TargetMode="External" /><Relationship Id="rId23" Type="http://schemas.openxmlformats.org/officeDocument/2006/relationships/hyperlink" Target="https://podminky.urs.cz/item/CS_URS_2024_01/892381111" TargetMode="External" /><Relationship Id="rId24" Type="http://schemas.openxmlformats.org/officeDocument/2006/relationships/hyperlink" Target="https://podminky.urs.cz/item/CS_URS_2024_01/899722112" TargetMode="External" /><Relationship Id="rId25" Type="http://schemas.openxmlformats.org/officeDocument/2006/relationships/hyperlink" Target="https://podminky.urs.cz/item/CS_URS_2024_01/894812206" TargetMode="External" /><Relationship Id="rId26" Type="http://schemas.openxmlformats.org/officeDocument/2006/relationships/hyperlink" Target="https://podminky.urs.cz/item/CS_URS_2024_01/894812233" TargetMode="External" /><Relationship Id="rId27" Type="http://schemas.openxmlformats.org/officeDocument/2006/relationships/hyperlink" Target="https://podminky.urs.cz/item/CS_URS_2024_01/894812249" TargetMode="External" /><Relationship Id="rId28" Type="http://schemas.openxmlformats.org/officeDocument/2006/relationships/hyperlink" Target="https://podminky.urs.cz/item/CS_URS_2024_01/894812262" TargetMode="External" /><Relationship Id="rId29" Type="http://schemas.openxmlformats.org/officeDocument/2006/relationships/hyperlink" Target="https://podminky.urs.cz/item/CS_URS_2024_01/894812326" TargetMode="External" /><Relationship Id="rId30" Type="http://schemas.openxmlformats.org/officeDocument/2006/relationships/hyperlink" Target="https://podminky.urs.cz/item/CS_URS_2024_01/894812333" TargetMode="External" /><Relationship Id="rId31" Type="http://schemas.openxmlformats.org/officeDocument/2006/relationships/hyperlink" Target="https://podminky.urs.cz/item/CS_URS_2024_01/894812339" TargetMode="External" /><Relationship Id="rId32" Type="http://schemas.openxmlformats.org/officeDocument/2006/relationships/hyperlink" Target="https://podminky.urs.cz/item/CS_URS_2024_01/894812376" TargetMode="External" /><Relationship Id="rId33" Type="http://schemas.openxmlformats.org/officeDocument/2006/relationships/hyperlink" Target="https://podminky.urs.cz/item/CS_URS_2024_01/895941323" TargetMode="External" /><Relationship Id="rId34" Type="http://schemas.openxmlformats.org/officeDocument/2006/relationships/hyperlink" Target="https://podminky.urs.cz/item/CS_URS_2024_01/895941341" TargetMode="External" /><Relationship Id="rId35" Type="http://schemas.openxmlformats.org/officeDocument/2006/relationships/hyperlink" Target="https://podminky.urs.cz/item/CS_URS_2024_01/895941351" TargetMode="External" /><Relationship Id="rId36" Type="http://schemas.openxmlformats.org/officeDocument/2006/relationships/hyperlink" Target="https://podminky.urs.cz/item/CS_URS_2024_01/895941362" TargetMode="External" /><Relationship Id="rId37" Type="http://schemas.openxmlformats.org/officeDocument/2006/relationships/hyperlink" Target="https://podminky.urs.cz/item/CS_URS_2024_01/899104112" TargetMode="External" /><Relationship Id="rId38" Type="http://schemas.openxmlformats.org/officeDocument/2006/relationships/hyperlink" Target="https://podminky.urs.cz/item/CS_URS_2024_01/935113112" TargetMode="External" /><Relationship Id="rId39" Type="http://schemas.openxmlformats.org/officeDocument/2006/relationships/hyperlink" Target="https://podminky.urs.cz/item/CS_URS_2024_01/935923218" TargetMode="External" /><Relationship Id="rId40" Type="http://schemas.openxmlformats.org/officeDocument/2006/relationships/hyperlink" Target="https://podminky.urs.cz/item/CS_URS_2024_01/997221571" TargetMode="External" /><Relationship Id="rId41" Type="http://schemas.openxmlformats.org/officeDocument/2006/relationships/hyperlink" Target="https://podminky.urs.cz/item/CS_URS_2024_01/997221579" TargetMode="External" /><Relationship Id="rId42" Type="http://schemas.openxmlformats.org/officeDocument/2006/relationships/hyperlink" Target="https://podminky.urs.cz/item/CS_URS_2024_01/997221612" TargetMode="External" /><Relationship Id="rId43" Type="http://schemas.openxmlformats.org/officeDocument/2006/relationships/hyperlink" Target="https://podminky.urs.cz/item/CS_URS_2024_01/997221861" TargetMode="External" /><Relationship Id="rId44" Type="http://schemas.openxmlformats.org/officeDocument/2006/relationships/hyperlink" Target="https://podminky.urs.cz/item/CS_URS_2024_01/998011002" TargetMode="External" /><Relationship Id="rId45" Type="http://schemas.openxmlformats.org/officeDocument/2006/relationships/hyperlink" Target="https://podminky.urs.cz/item/CS_URS_2024_01/721242106" TargetMode="External" /><Relationship Id="rId46" Type="http://schemas.openxmlformats.org/officeDocument/2006/relationships/hyperlink" Target="https://podminky.urs.cz/item/CS_URS_2024_01/998721101" TargetMode="External" /><Relationship Id="rId47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45421110" TargetMode="External" /><Relationship Id="rId2" Type="http://schemas.openxmlformats.org/officeDocument/2006/relationships/hyperlink" Target="https://podminky.urs.cz/item/CS_URS_2024_01/012103000" TargetMode="External" /><Relationship Id="rId3" Type="http://schemas.openxmlformats.org/officeDocument/2006/relationships/hyperlink" Target="https://podminky.urs.cz/item/CS_URS_2024_01/012303000" TargetMode="External" /><Relationship Id="rId4" Type="http://schemas.openxmlformats.org/officeDocument/2006/relationships/hyperlink" Target="https://podminky.urs.cz/item/CS_URS_2024_01/013254000" TargetMode="External" /><Relationship Id="rId5" Type="http://schemas.openxmlformats.org/officeDocument/2006/relationships/hyperlink" Target="https://podminky.urs.cz/item/CS_URS_2024_01/030001000" TargetMode="External" /><Relationship Id="rId6" Type="http://schemas.openxmlformats.org/officeDocument/2006/relationships/hyperlink" Target="https://podminky.urs.cz/item/CS_URS_2024_01/045002000" TargetMode="External" /><Relationship Id="rId7" Type="http://schemas.openxmlformats.org/officeDocument/2006/relationships/hyperlink" Target="https://podminky.urs.cz/item/CS_URS_2024_01/063303000" TargetMode="External" /><Relationship Id="rId8" Type="http://schemas.openxmlformats.org/officeDocument/2006/relationships/hyperlink" Target="https://podminky.urs.cz/item/CS_URS_2024_01/065002000" TargetMode="External" /><Relationship Id="rId9" Type="http://schemas.openxmlformats.org/officeDocument/2006/relationships/hyperlink" Target="https://podminky.urs.cz/item/CS_URS_2024_01/210812033" TargetMode="External" /><Relationship Id="rId10" Type="http://schemas.openxmlformats.org/officeDocument/2006/relationships/hyperlink" Target="https://podminky.urs.cz/item/CS_URS_2024_01/741130005" TargetMode="External" /><Relationship Id="rId11" Type="http://schemas.openxmlformats.org/officeDocument/2006/relationships/hyperlink" Target="https://podminky.urs.cz/item/CS_URS_2024_01/998741311" TargetMode="External" /><Relationship Id="rId12" Type="http://schemas.openxmlformats.org/officeDocument/2006/relationships/hyperlink" Target="https://podminky.urs.cz/item/CS_URS_2024_01/218202013" TargetMode="External" /><Relationship Id="rId13" Type="http://schemas.openxmlformats.org/officeDocument/2006/relationships/hyperlink" Target="https://podminky.urs.cz/item/CS_URS_2024_01/218204100" TargetMode="External" /><Relationship Id="rId14" Type="http://schemas.openxmlformats.org/officeDocument/2006/relationships/hyperlink" Target="https://podminky.urs.cz/item/CS_URS_2024_01/218900601" TargetMode="External" /><Relationship Id="rId15" Type="http://schemas.openxmlformats.org/officeDocument/2006/relationships/hyperlink" Target="https://podminky.urs.cz/item/CS_URS_2024_01/460161172" TargetMode="External" /><Relationship Id="rId16" Type="http://schemas.openxmlformats.org/officeDocument/2006/relationships/hyperlink" Target="https://podminky.urs.cz/item/CS_URS_2024_01/460161293" TargetMode="External" /><Relationship Id="rId17" Type="http://schemas.openxmlformats.org/officeDocument/2006/relationships/hyperlink" Target="https://podminky.urs.cz/item/CS_URS_2024_01/460341113" TargetMode="External" /><Relationship Id="rId18" Type="http://schemas.openxmlformats.org/officeDocument/2006/relationships/hyperlink" Target="https://podminky.urs.cz/item/CS_URS_2024_01/460341121" TargetMode="External" /><Relationship Id="rId19" Type="http://schemas.openxmlformats.org/officeDocument/2006/relationships/hyperlink" Target="https://podminky.urs.cz/item/CS_URS_2024_01/460361121" TargetMode="External" /><Relationship Id="rId20" Type="http://schemas.openxmlformats.org/officeDocument/2006/relationships/hyperlink" Target="https://podminky.urs.cz/item/CS_URS_2024_01/460371111" TargetMode="External" /><Relationship Id="rId21" Type="http://schemas.openxmlformats.org/officeDocument/2006/relationships/hyperlink" Target="https://podminky.urs.cz/item/CS_URS_2024_01/460431152" TargetMode="External" /><Relationship Id="rId22" Type="http://schemas.openxmlformats.org/officeDocument/2006/relationships/hyperlink" Target="https://podminky.urs.cz/item/CS_URS_2024_01/460431283" TargetMode="External" /><Relationship Id="rId23" Type="http://schemas.openxmlformats.org/officeDocument/2006/relationships/hyperlink" Target="https://podminky.urs.cz/item/CS_URS_2024_01/460661111" TargetMode="External" /><Relationship Id="rId24" Type="http://schemas.openxmlformats.org/officeDocument/2006/relationships/hyperlink" Target="https://podminky.urs.cz/item/CS_URS_2024_01/460661112" TargetMode="External" /><Relationship Id="rId25" Type="http://schemas.openxmlformats.org/officeDocument/2006/relationships/hyperlink" Target="https://podminky.urs.cz/item/CS_URS_2024_01/460671111" TargetMode="External" /><Relationship Id="rId26" Type="http://schemas.openxmlformats.org/officeDocument/2006/relationships/hyperlink" Target="https://podminky.urs.cz/item/CS_URS_2024_01/460791213" TargetMode="External" /><Relationship Id="rId27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PFP_39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Tuchlovice, oprava místních komunikací - lokalita východ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obec Tuchlovice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14. 3. 2024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Obec Tuchlovice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PFProjekt s.r.o.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Lukáš Novák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ROUND(AG55+AG59+AG63,2)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ROUND(AS55+AS59+AS63,2)</f>
        <v>0</v>
      </c>
      <c r="AT54" s="108">
        <f>ROUND(SUM(AV54:AW54),2)</f>
        <v>0</v>
      </c>
      <c r="AU54" s="109">
        <f>ROUND(AU55+AU59+AU63,5)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ROUND(AZ55+AZ59+AZ63,2)</f>
        <v>0</v>
      </c>
      <c r="BA54" s="108">
        <f>ROUND(BA55+BA59+BA63,2)</f>
        <v>0</v>
      </c>
      <c r="BB54" s="108">
        <f>ROUND(BB55+BB59+BB63,2)</f>
        <v>0</v>
      </c>
      <c r="BC54" s="108">
        <f>ROUND(BC55+BC59+BC63,2)</f>
        <v>0</v>
      </c>
      <c r="BD54" s="110">
        <f>ROUND(BD55+BD59+BD63,2)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23.2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'SO 101.1 - Komunikace a z...'!J32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'SO 101.1 - Komunikace a z...'!P100</f>
        <v>0</v>
      </c>
      <c r="AV56" s="132">
        <f>'SO 101.1 - Komunikace a z...'!J35</f>
        <v>0</v>
      </c>
      <c r="AW56" s="132">
        <f>'SO 101.1 - Komunikace a z...'!J36</f>
        <v>0</v>
      </c>
      <c r="AX56" s="132">
        <f>'SO 101.1 - Komunikace a z...'!J37</f>
        <v>0</v>
      </c>
      <c r="AY56" s="132">
        <f>'SO 101.1 - Komunikace a z...'!J38</f>
        <v>0</v>
      </c>
      <c r="AZ56" s="132">
        <f>'SO 101.1 - Komunikace a z...'!F35</f>
        <v>0</v>
      </c>
      <c r="BA56" s="132">
        <f>'SO 101.1 - Komunikace a z...'!F36</f>
        <v>0</v>
      </c>
      <c r="BB56" s="132">
        <f>'SO 101.1 - Komunikace a z...'!F37</f>
        <v>0</v>
      </c>
      <c r="BC56" s="132">
        <f>'SO 101.1 - Komunikace a z...'!F38</f>
        <v>0</v>
      </c>
      <c r="BD56" s="134">
        <f>'SO 101.1 - Komunikace a z...'!F39</f>
        <v>0</v>
      </c>
      <c r="BE56" s="4"/>
      <c r="BT56" s="135" t="s">
        <v>81</v>
      </c>
      <c r="BV56" s="135" t="s">
        <v>74</v>
      </c>
      <c r="BW56" s="135" t="s">
        <v>86</v>
      </c>
      <c r="BX56" s="135" t="s">
        <v>80</v>
      </c>
      <c r="CL56" s="135" t="s">
        <v>19</v>
      </c>
    </row>
    <row r="57" s="4" customFormat="1" ht="23.25" customHeight="1">
      <c r="A57" s="126" t="s">
        <v>82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'SO 101.2 - Kanalizace a o...'!J32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'SO 101.2 - Kanalizace a o...'!P97</f>
        <v>0</v>
      </c>
      <c r="AV57" s="132">
        <f>'SO 101.2 - Kanalizace a o...'!J35</f>
        <v>0</v>
      </c>
      <c r="AW57" s="132">
        <f>'SO 101.2 - Kanalizace a o...'!J36</f>
        <v>0</v>
      </c>
      <c r="AX57" s="132">
        <f>'SO 101.2 - Kanalizace a o...'!J37</f>
        <v>0</v>
      </c>
      <c r="AY57" s="132">
        <f>'SO 101.2 - Kanalizace a o...'!J38</f>
        <v>0</v>
      </c>
      <c r="AZ57" s="132">
        <f>'SO 101.2 - Kanalizace a o...'!F35</f>
        <v>0</v>
      </c>
      <c r="BA57" s="132">
        <f>'SO 101.2 - Kanalizace a o...'!F36</f>
        <v>0</v>
      </c>
      <c r="BB57" s="132">
        <f>'SO 101.2 - Kanalizace a o...'!F37</f>
        <v>0</v>
      </c>
      <c r="BC57" s="132">
        <f>'SO 101.2 - Kanalizace a o...'!F38</f>
        <v>0</v>
      </c>
      <c r="BD57" s="134">
        <f>'SO 101.2 - Kanalizace a o...'!F39</f>
        <v>0</v>
      </c>
      <c r="BE57" s="4"/>
      <c r="BT57" s="135" t="s">
        <v>81</v>
      </c>
      <c r="BV57" s="135" t="s">
        <v>74</v>
      </c>
      <c r="BW57" s="135" t="s">
        <v>89</v>
      </c>
      <c r="BX57" s="135" t="s">
        <v>80</v>
      </c>
      <c r="CL57" s="135" t="s">
        <v>19</v>
      </c>
    </row>
    <row r="58" s="4" customFormat="1" ht="23.25" customHeight="1">
      <c r="A58" s="126" t="s">
        <v>82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'SO 101.3 - Veřejné osvětlení'!J32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85</v>
      </c>
      <c r="AR58" s="67"/>
      <c r="AS58" s="131">
        <v>0</v>
      </c>
      <c r="AT58" s="132">
        <f>ROUND(SUM(AV58:AW58),2)</f>
        <v>0</v>
      </c>
      <c r="AU58" s="133">
        <f>'SO 101.3 - Veřejné osvětlení'!P102</f>
        <v>0</v>
      </c>
      <c r="AV58" s="132">
        <f>'SO 101.3 - Veřejné osvětlení'!J35</f>
        <v>0</v>
      </c>
      <c r="AW58" s="132">
        <f>'SO 101.3 - Veřejné osvětlení'!J36</f>
        <v>0</v>
      </c>
      <c r="AX58" s="132">
        <f>'SO 101.3 - Veřejné osvětlení'!J37</f>
        <v>0</v>
      </c>
      <c r="AY58" s="132">
        <f>'SO 101.3 - Veřejné osvětlení'!J38</f>
        <v>0</v>
      </c>
      <c r="AZ58" s="132">
        <f>'SO 101.3 - Veřejné osvětlení'!F35</f>
        <v>0</v>
      </c>
      <c r="BA58" s="132">
        <f>'SO 101.3 - Veřejné osvětlení'!F36</f>
        <v>0</v>
      </c>
      <c r="BB58" s="132">
        <f>'SO 101.3 - Veřejné osvětlení'!F37</f>
        <v>0</v>
      </c>
      <c r="BC58" s="132">
        <f>'SO 101.3 - Veřejné osvětlení'!F38</f>
        <v>0</v>
      </c>
      <c r="BD58" s="134">
        <f>'SO 101.3 - Veřejné osvětlení'!F39</f>
        <v>0</v>
      </c>
      <c r="BE58" s="4"/>
      <c r="BT58" s="135" t="s">
        <v>81</v>
      </c>
      <c r="BV58" s="135" t="s">
        <v>74</v>
      </c>
      <c r="BW58" s="135" t="s">
        <v>92</v>
      </c>
      <c r="BX58" s="135" t="s">
        <v>80</v>
      </c>
      <c r="CL58" s="135" t="s">
        <v>19</v>
      </c>
    </row>
    <row r="59" s="7" customFormat="1" ht="16.5" customHeight="1">
      <c r="A59" s="7"/>
      <c r="B59" s="113"/>
      <c r="C59" s="114"/>
      <c r="D59" s="115" t="s">
        <v>93</v>
      </c>
      <c r="E59" s="115"/>
      <c r="F59" s="115"/>
      <c r="G59" s="115"/>
      <c r="H59" s="115"/>
      <c r="I59" s="116"/>
      <c r="J59" s="115" t="s">
        <v>94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ROUND(SUM(AG60:AG62),2)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78</v>
      </c>
      <c r="AR59" s="120"/>
      <c r="AS59" s="121">
        <f>ROUND(SUM(AS60:AS62),2)</f>
        <v>0</v>
      </c>
      <c r="AT59" s="122">
        <f>ROUND(SUM(AV59:AW59),2)</f>
        <v>0</v>
      </c>
      <c r="AU59" s="123">
        <f>ROUND(SUM(AU60:AU62),5)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ROUND(SUM(AZ60:AZ62),2)</f>
        <v>0</v>
      </c>
      <c r="BA59" s="122">
        <f>ROUND(SUM(BA60:BA62),2)</f>
        <v>0</v>
      </c>
      <c r="BB59" s="122">
        <f>ROUND(SUM(BB60:BB62),2)</f>
        <v>0</v>
      </c>
      <c r="BC59" s="122">
        <f>ROUND(SUM(BC60:BC62),2)</f>
        <v>0</v>
      </c>
      <c r="BD59" s="124">
        <f>ROUND(SUM(BD60:BD62),2)</f>
        <v>0</v>
      </c>
      <c r="BE59" s="7"/>
      <c r="BS59" s="125" t="s">
        <v>71</v>
      </c>
      <c r="BT59" s="125" t="s">
        <v>79</v>
      </c>
      <c r="BU59" s="125" t="s">
        <v>73</v>
      </c>
      <c r="BV59" s="125" t="s">
        <v>74</v>
      </c>
      <c r="BW59" s="125" t="s">
        <v>95</v>
      </c>
      <c r="BX59" s="125" t="s">
        <v>5</v>
      </c>
      <c r="CL59" s="125" t="s">
        <v>19</v>
      </c>
      <c r="CM59" s="125" t="s">
        <v>81</v>
      </c>
    </row>
    <row r="60" s="4" customFormat="1" ht="23.25" customHeight="1">
      <c r="A60" s="126" t="s">
        <v>82</v>
      </c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'SO 102.1 - Komunikace a z...'!J32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'SO 102.1 - Komunikace a z...'!P100</f>
        <v>0</v>
      </c>
      <c r="AV60" s="132">
        <f>'SO 102.1 - Komunikace a z...'!J35</f>
        <v>0</v>
      </c>
      <c r="AW60" s="132">
        <f>'SO 102.1 - Komunikace a z...'!J36</f>
        <v>0</v>
      </c>
      <c r="AX60" s="132">
        <f>'SO 102.1 - Komunikace a z...'!J37</f>
        <v>0</v>
      </c>
      <c r="AY60" s="132">
        <f>'SO 102.1 - Komunikace a z...'!J38</f>
        <v>0</v>
      </c>
      <c r="AZ60" s="132">
        <f>'SO 102.1 - Komunikace a z...'!F35</f>
        <v>0</v>
      </c>
      <c r="BA60" s="132">
        <f>'SO 102.1 - Komunikace a z...'!F36</f>
        <v>0</v>
      </c>
      <c r="BB60" s="132">
        <f>'SO 102.1 - Komunikace a z...'!F37</f>
        <v>0</v>
      </c>
      <c r="BC60" s="132">
        <f>'SO 102.1 - Komunikace a z...'!F38</f>
        <v>0</v>
      </c>
      <c r="BD60" s="134">
        <f>'SO 102.1 - Komunikace a z...'!F39</f>
        <v>0</v>
      </c>
      <c r="BE60" s="4"/>
      <c r="BT60" s="135" t="s">
        <v>81</v>
      </c>
      <c r="BV60" s="135" t="s">
        <v>74</v>
      </c>
      <c r="BW60" s="135" t="s">
        <v>98</v>
      </c>
      <c r="BX60" s="135" t="s">
        <v>95</v>
      </c>
      <c r="CL60" s="135" t="s">
        <v>19</v>
      </c>
    </row>
    <row r="61" s="4" customFormat="1" ht="23.25" customHeight="1">
      <c r="A61" s="126" t="s">
        <v>82</v>
      </c>
      <c r="B61" s="65"/>
      <c r="C61" s="127"/>
      <c r="D61" s="127"/>
      <c r="E61" s="128" t="s">
        <v>99</v>
      </c>
      <c r="F61" s="128"/>
      <c r="G61" s="128"/>
      <c r="H61" s="128"/>
      <c r="I61" s="128"/>
      <c r="J61" s="127"/>
      <c r="K61" s="128" t="s">
        <v>88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'SO 102.2 - Kanalizace a o...'!J32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85</v>
      </c>
      <c r="AR61" s="67"/>
      <c r="AS61" s="131">
        <v>0</v>
      </c>
      <c r="AT61" s="132">
        <f>ROUND(SUM(AV61:AW61),2)</f>
        <v>0</v>
      </c>
      <c r="AU61" s="133">
        <f>'SO 102.2 - Kanalizace a o...'!P97</f>
        <v>0</v>
      </c>
      <c r="AV61" s="132">
        <f>'SO 102.2 - Kanalizace a o...'!J35</f>
        <v>0</v>
      </c>
      <c r="AW61" s="132">
        <f>'SO 102.2 - Kanalizace a o...'!J36</f>
        <v>0</v>
      </c>
      <c r="AX61" s="132">
        <f>'SO 102.2 - Kanalizace a o...'!J37</f>
        <v>0</v>
      </c>
      <c r="AY61" s="132">
        <f>'SO 102.2 - Kanalizace a o...'!J38</f>
        <v>0</v>
      </c>
      <c r="AZ61" s="132">
        <f>'SO 102.2 - Kanalizace a o...'!F35</f>
        <v>0</v>
      </c>
      <c r="BA61" s="132">
        <f>'SO 102.2 - Kanalizace a o...'!F36</f>
        <v>0</v>
      </c>
      <c r="BB61" s="132">
        <f>'SO 102.2 - Kanalizace a o...'!F37</f>
        <v>0</v>
      </c>
      <c r="BC61" s="132">
        <f>'SO 102.2 - Kanalizace a o...'!F38</f>
        <v>0</v>
      </c>
      <c r="BD61" s="134">
        <f>'SO 102.2 - Kanalizace a o...'!F39</f>
        <v>0</v>
      </c>
      <c r="BE61" s="4"/>
      <c r="BT61" s="135" t="s">
        <v>81</v>
      </c>
      <c r="BV61" s="135" t="s">
        <v>74</v>
      </c>
      <c r="BW61" s="135" t="s">
        <v>100</v>
      </c>
      <c r="BX61" s="135" t="s">
        <v>95</v>
      </c>
      <c r="CL61" s="135" t="s">
        <v>19</v>
      </c>
    </row>
    <row r="62" s="4" customFormat="1" ht="23.25" customHeight="1">
      <c r="A62" s="126" t="s">
        <v>82</v>
      </c>
      <c r="B62" s="65"/>
      <c r="C62" s="127"/>
      <c r="D62" s="127"/>
      <c r="E62" s="128" t="s">
        <v>101</v>
      </c>
      <c r="F62" s="128"/>
      <c r="G62" s="128"/>
      <c r="H62" s="128"/>
      <c r="I62" s="128"/>
      <c r="J62" s="127"/>
      <c r="K62" s="128" t="s">
        <v>91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'SO 102.3 - Veřejné osvětlení'!J32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85</v>
      </c>
      <c r="AR62" s="67"/>
      <c r="AS62" s="131">
        <v>0</v>
      </c>
      <c r="AT62" s="132">
        <f>ROUND(SUM(AV62:AW62),2)</f>
        <v>0</v>
      </c>
      <c r="AU62" s="133">
        <f>'SO 102.3 - Veřejné osvětlení'!P102</f>
        <v>0</v>
      </c>
      <c r="AV62" s="132">
        <f>'SO 102.3 - Veřejné osvětlení'!J35</f>
        <v>0</v>
      </c>
      <c r="AW62" s="132">
        <f>'SO 102.3 - Veřejné osvětlení'!J36</f>
        <v>0</v>
      </c>
      <c r="AX62" s="132">
        <f>'SO 102.3 - Veřejné osvětlení'!J37</f>
        <v>0</v>
      </c>
      <c r="AY62" s="132">
        <f>'SO 102.3 - Veřejné osvětlení'!J38</f>
        <v>0</v>
      </c>
      <c r="AZ62" s="132">
        <f>'SO 102.3 - Veřejné osvětlení'!F35</f>
        <v>0</v>
      </c>
      <c r="BA62" s="132">
        <f>'SO 102.3 - Veřejné osvětlení'!F36</f>
        <v>0</v>
      </c>
      <c r="BB62" s="132">
        <f>'SO 102.3 - Veřejné osvětlení'!F37</f>
        <v>0</v>
      </c>
      <c r="BC62" s="132">
        <f>'SO 102.3 - Veřejné osvětlení'!F38</f>
        <v>0</v>
      </c>
      <c r="BD62" s="134">
        <f>'SO 102.3 - Veřejné osvětlení'!F39</f>
        <v>0</v>
      </c>
      <c r="BE62" s="4"/>
      <c r="BT62" s="135" t="s">
        <v>81</v>
      </c>
      <c r="BV62" s="135" t="s">
        <v>74</v>
      </c>
      <c r="BW62" s="135" t="s">
        <v>102</v>
      </c>
      <c r="BX62" s="135" t="s">
        <v>95</v>
      </c>
      <c r="CL62" s="135" t="s">
        <v>19</v>
      </c>
    </row>
    <row r="63" s="7" customFormat="1" ht="24.75" customHeight="1">
      <c r="A63" s="7"/>
      <c r="B63" s="113"/>
      <c r="C63" s="114"/>
      <c r="D63" s="115" t="s">
        <v>103</v>
      </c>
      <c r="E63" s="115"/>
      <c r="F63" s="115"/>
      <c r="G63" s="115"/>
      <c r="H63" s="115"/>
      <c r="I63" s="116"/>
      <c r="J63" s="115" t="s">
        <v>104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ROUND(SUM(AG64:AG66),2)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78</v>
      </c>
      <c r="AR63" s="120"/>
      <c r="AS63" s="121">
        <f>ROUND(SUM(AS64:AS66),2)</f>
        <v>0</v>
      </c>
      <c r="AT63" s="122">
        <f>ROUND(SUM(AV63:AW63),2)</f>
        <v>0</v>
      </c>
      <c r="AU63" s="123">
        <f>ROUND(SUM(AU64:AU66),5)</f>
        <v>0</v>
      </c>
      <c r="AV63" s="122">
        <f>ROUND(AZ63*L29,2)</f>
        <v>0</v>
      </c>
      <c r="AW63" s="122">
        <f>ROUND(BA63*L30,2)</f>
        <v>0</v>
      </c>
      <c r="AX63" s="122">
        <f>ROUND(BB63*L29,2)</f>
        <v>0</v>
      </c>
      <c r="AY63" s="122">
        <f>ROUND(BC63*L30,2)</f>
        <v>0</v>
      </c>
      <c r="AZ63" s="122">
        <f>ROUND(SUM(AZ64:AZ66),2)</f>
        <v>0</v>
      </c>
      <c r="BA63" s="122">
        <f>ROUND(SUM(BA64:BA66),2)</f>
        <v>0</v>
      </c>
      <c r="BB63" s="122">
        <f>ROUND(SUM(BB64:BB66),2)</f>
        <v>0</v>
      </c>
      <c r="BC63" s="122">
        <f>ROUND(SUM(BC64:BC66),2)</f>
        <v>0</v>
      </c>
      <c r="BD63" s="124">
        <f>ROUND(SUM(BD64:BD66),2)</f>
        <v>0</v>
      </c>
      <c r="BE63" s="7"/>
      <c r="BS63" s="125" t="s">
        <v>71</v>
      </c>
      <c r="BT63" s="125" t="s">
        <v>79</v>
      </c>
      <c r="BU63" s="125" t="s">
        <v>73</v>
      </c>
      <c r="BV63" s="125" t="s">
        <v>74</v>
      </c>
      <c r="BW63" s="125" t="s">
        <v>105</v>
      </c>
      <c r="BX63" s="125" t="s">
        <v>5</v>
      </c>
      <c r="CL63" s="125" t="s">
        <v>19</v>
      </c>
      <c r="CM63" s="125" t="s">
        <v>81</v>
      </c>
    </row>
    <row r="64" s="4" customFormat="1" ht="23.25" customHeight="1">
      <c r="A64" s="126" t="s">
        <v>82</v>
      </c>
      <c r="B64" s="65"/>
      <c r="C64" s="127"/>
      <c r="D64" s="127"/>
      <c r="E64" s="128" t="s">
        <v>106</v>
      </c>
      <c r="F64" s="128"/>
      <c r="G64" s="128"/>
      <c r="H64" s="128"/>
      <c r="I64" s="128"/>
      <c r="J64" s="127"/>
      <c r="K64" s="128" t="s">
        <v>107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'SO 103.1 - Komunikace a z...'!J32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85</v>
      </c>
      <c r="AR64" s="67"/>
      <c r="AS64" s="131">
        <v>0</v>
      </c>
      <c r="AT64" s="132">
        <f>ROUND(SUM(AV64:AW64),2)</f>
        <v>0</v>
      </c>
      <c r="AU64" s="133">
        <f>'SO 103.1 - Komunikace a z...'!P100</f>
        <v>0</v>
      </c>
      <c r="AV64" s="132">
        <f>'SO 103.1 - Komunikace a z...'!J35</f>
        <v>0</v>
      </c>
      <c r="AW64" s="132">
        <f>'SO 103.1 - Komunikace a z...'!J36</f>
        <v>0</v>
      </c>
      <c r="AX64" s="132">
        <f>'SO 103.1 - Komunikace a z...'!J37</f>
        <v>0</v>
      </c>
      <c r="AY64" s="132">
        <f>'SO 103.1 - Komunikace a z...'!J38</f>
        <v>0</v>
      </c>
      <c r="AZ64" s="132">
        <f>'SO 103.1 - Komunikace a z...'!F35</f>
        <v>0</v>
      </c>
      <c r="BA64" s="132">
        <f>'SO 103.1 - Komunikace a z...'!F36</f>
        <v>0</v>
      </c>
      <c r="BB64" s="132">
        <f>'SO 103.1 - Komunikace a z...'!F37</f>
        <v>0</v>
      </c>
      <c r="BC64" s="132">
        <f>'SO 103.1 - Komunikace a z...'!F38</f>
        <v>0</v>
      </c>
      <c r="BD64" s="134">
        <f>'SO 103.1 - Komunikace a z...'!F39</f>
        <v>0</v>
      </c>
      <c r="BE64" s="4"/>
      <c r="BT64" s="135" t="s">
        <v>81</v>
      </c>
      <c r="BV64" s="135" t="s">
        <v>74</v>
      </c>
      <c r="BW64" s="135" t="s">
        <v>108</v>
      </c>
      <c r="BX64" s="135" t="s">
        <v>105</v>
      </c>
      <c r="CL64" s="135" t="s">
        <v>19</v>
      </c>
    </row>
    <row r="65" s="4" customFormat="1" ht="23.25" customHeight="1">
      <c r="A65" s="126" t="s">
        <v>82</v>
      </c>
      <c r="B65" s="65"/>
      <c r="C65" s="127"/>
      <c r="D65" s="127"/>
      <c r="E65" s="128" t="s">
        <v>109</v>
      </c>
      <c r="F65" s="128"/>
      <c r="G65" s="128"/>
      <c r="H65" s="128"/>
      <c r="I65" s="128"/>
      <c r="J65" s="127"/>
      <c r="K65" s="128" t="s">
        <v>88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'SO 103.2 - Kanalizace a o...'!J32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85</v>
      </c>
      <c r="AR65" s="67"/>
      <c r="AS65" s="131">
        <v>0</v>
      </c>
      <c r="AT65" s="132">
        <f>ROUND(SUM(AV65:AW65),2)</f>
        <v>0</v>
      </c>
      <c r="AU65" s="133">
        <f>'SO 103.2 - Kanalizace a o...'!P97</f>
        <v>0</v>
      </c>
      <c r="AV65" s="132">
        <f>'SO 103.2 - Kanalizace a o...'!J35</f>
        <v>0</v>
      </c>
      <c r="AW65" s="132">
        <f>'SO 103.2 - Kanalizace a o...'!J36</f>
        <v>0</v>
      </c>
      <c r="AX65" s="132">
        <f>'SO 103.2 - Kanalizace a o...'!J37</f>
        <v>0</v>
      </c>
      <c r="AY65" s="132">
        <f>'SO 103.2 - Kanalizace a o...'!J38</f>
        <v>0</v>
      </c>
      <c r="AZ65" s="132">
        <f>'SO 103.2 - Kanalizace a o...'!F35</f>
        <v>0</v>
      </c>
      <c r="BA65" s="132">
        <f>'SO 103.2 - Kanalizace a o...'!F36</f>
        <v>0</v>
      </c>
      <c r="BB65" s="132">
        <f>'SO 103.2 - Kanalizace a o...'!F37</f>
        <v>0</v>
      </c>
      <c r="BC65" s="132">
        <f>'SO 103.2 - Kanalizace a o...'!F38</f>
        <v>0</v>
      </c>
      <c r="BD65" s="134">
        <f>'SO 103.2 - Kanalizace a o...'!F39</f>
        <v>0</v>
      </c>
      <c r="BE65" s="4"/>
      <c r="BT65" s="135" t="s">
        <v>81</v>
      </c>
      <c r="BV65" s="135" t="s">
        <v>74</v>
      </c>
      <c r="BW65" s="135" t="s">
        <v>110</v>
      </c>
      <c r="BX65" s="135" t="s">
        <v>105</v>
      </c>
      <c r="CL65" s="135" t="s">
        <v>19</v>
      </c>
    </row>
    <row r="66" s="4" customFormat="1" ht="23.25" customHeight="1">
      <c r="A66" s="126" t="s">
        <v>82</v>
      </c>
      <c r="B66" s="65"/>
      <c r="C66" s="127"/>
      <c r="D66" s="127"/>
      <c r="E66" s="128" t="s">
        <v>111</v>
      </c>
      <c r="F66" s="128"/>
      <c r="G66" s="128"/>
      <c r="H66" s="128"/>
      <c r="I66" s="128"/>
      <c r="J66" s="127"/>
      <c r="K66" s="128" t="s">
        <v>91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'SO 103.3 - Veřejné osvětlení'!J32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85</v>
      </c>
      <c r="AR66" s="67"/>
      <c r="AS66" s="136">
        <v>0</v>
      </c>
      <c r="AT66" s="137">
        <f>ROUND(SUM(AV66:AW66),2)</f>
        <v>0</v>
      </c>
      <c r="AU66" s="138">
        <f>'SO 103.3 - Veřejné osvětlení'!P102</f>
        <v>0</v>
      </c>
      <c r="AV66" s="137">
        <f>'SO 103.3 - Veřejné osvětlení'!J35</f>
        <v>0</v>
      </c>
      <c r="AW66" s="137">
        <f>'SO 103.3 - Veřejné osvětlení'!J36</f>
        <v>0</v>
      </c>
      <c r="AX66" s="137">
        <f>'SO 103.3 - Veřejné osvětlení'!J37</f>
        <v>0</v>
      </c>
      <c r="AY66" s="137">
        <f>'SO 103.3 - Veřejné osvětlení'!J38</f>
        <v>0</v>
      </c>
      <c r="AZ66" s="137">
        <f>'SO 103.3 - Veřejné osvětlení'!F35</f>
        <v>0</v>
      </c>
      <c r="BA66" s="137">
        <f>'SO 103.3 - Veřejné osvětlení'!F36</f>
        <v>0</v>
      </c>
      <c r="BB66" s="137">
        <f>'SO 103.3 - Veřejné osvětlení'!F37</f>
        <v>0</v>
      </c>
      <c r="BC66" s="137">
        <f>'SO 103.3 - Veřejné osvětlení'!F38</f>
        <v>0</v>
      </c>
      <c r="BD66" s="139">
        <f>'SO 103.3 - Veřejné osvětlení'!F39</f>
        <v>0</v>
      </c>
      <c r="BE66" s="4"/>
      <c r="BT66" s="135" t="s">
        <v>81</v>
      </c>
      <c r="BV66" s="135" t="s">
        <v>74</v>
      </c>
      <c r="BW66" s="135" t="s">
        <v>112</v>
      </c>
      <c r="BX66" s="135" t="s">
        <v>105</v>
      </c>
      <c r="CL66" s="135" t="s">
        <v>19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bdoX8Zzcu8jZ0OYnk+wDZTbGFH7j5X7Oiew/4AIL2eCOlD6mqGyZJTIzhHrP/IEahZFqap7p9PdS+BbtAlw5jQ==" hashValue="me/ZItLJYNp0iCssk2HdfIIBMFP0oWABSivyoc6TSLvSV7LBxUrH3sqKZWsevqL6DenMK/3o1l43SzyuolyjNQ==" algorithmName="SHA-512" password="CD09"/>
  <mergeCells count="86">
    <mergeCell ref="C52:G52"/>
    <mergeCell ref="D63:H63"/>
    <mergeCell ref="D55:H55"/>
    <mergeCell ref="D59:H59"/>
    <mergeCell ref="E61:I61"/>
    <mergeCell ref="E64:I64"/>
    <mergeCell ref="E57:I57"/>
    <mergeCell ref="E56:I56"/>
    <mergeCell ref="E62:I62"/>
    <mergeCell ref="E58:I58"/>
    <mergeCell ref="E60:I60"/>
    <mergeCell ref="I52:AF52"/>
    <mergeCell ref="J55:AF55"/>
    <mergeCell ref="J63:AF63"/>
    <mergeCell ref="J59:AF59"/>
    <mergeCell ref="K60:AF60"/>
    <mergeCell ref="K56:AF56"/>
    <mergeCell ref="K61:AF61"/>
    <mergeCell ref="K58:AF58"/>
    <mergeCell ref="K64:AF64"/>
    <mergeCell ref="K62:AF62"/>
    <mergeCell ref="K57:AF57"/>
    <mergeCell ref="L45:AO45"/>
    <mergeCell ref="E65:I65"/>
    <mergeCell ref="K65:AF65"/>
    <mergeCell ref="E66:I66"/>
    <mergeCell ref="K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2:AM62"/>
    <mergeCell ref="AG63:AM63"/>
    <mergeCell ref="AG60:AM60"/>
    <mergeCell ref="AG61:AM61"/>
    <mergeCell ref="AG64:AM64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4:AP64"/>
    <mergeCell ref="AN63:AP63"/>
    <mergeCell ref="AN52:AP52"/>
    <mergeCell ref="AN55:AP55"/>
    <mergeCell ref="AN61:AP61"/>
    <mergeCell ref="AN56:AP56"/>
    <mergeCell ref="AN60:AP60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54:AP54"/>
  </mergeCells>
  <hyperlinks>
    <hyperlink ref="A56" location="'SO 101.1 - Komunikace a z...'!C2" display="/"/>
    <hyperlink ref="A57" location="'SO 101.2 - Kanalizace a o...'!C2" display="/"/>
    <hyperlink ref="A58" location="'SO 101.3 - Veřejné osvětlení'!C2" display="/"/>
    <hyperlink ref="A60" location="'SO 102.1 - Komunikace a z...'!C2" display="/"/>
    <hyperlink ref="A61" location="'SO 102.2 - Kanalizace a o...'!C2" display="/"/>
    <hyperlink ref="A62" location="'SO 102.3 - Veřejné osvětlení'!C2" display="/"/>
    <hyperlink ref="A64" location="'SO 103.1 - Komunikace a z...'!C2" display="/"/>
    <hyperlink ref="A65" location="'SO 103.2 - Kanalizace a o...'!C2" display="/"/>
    <hyperlink ref="A66" location="'SO 103.3 - Veřejné osvětl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114</v>
      </c>
      <c r="L8" s="22"/>
    </row>
    <row r="9" s="2" customFormat="1" ht="16.5" customHeight="1">
      <c r="A9" s="40"/>
      <c r="B9" s="46"/>
      <c r="C9" s="40"/>
      <c r="D9" s="40"/>
      <c r="E9" s="145" t="s">
        <v>115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117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ROUND((SUM(BE100:BE408)),  2)</f>
        <v>0</v>
      </c>
      <c r="G35" s="40"/>
      <c r="H35" s="40"/>
      <c r="I35" s="159">
        <v>0.20999999999999999</v>
      </c>
      <c r="J35" s="158">
        <f>ROUND(((SUM(BE100:BE408))*I35),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ROUND((SUM(BF100:BF408)),  2)</f>
        <v>0</v>
      </c>
      <c r="G36" s="40"/>
      <c r="H36" s="40"/>
      <c r="I36" s="159">
        <v>0.12</v>
      </c>
      <c r="J36" s="158">
        <f>ROUND(((SUM(BF100:BF408))*I36),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ROUND((SUM(BG100:BG408)),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ROUND((SUM(BH100:BH408)),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ROUND((SUM(BI100:BI408)),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101.1 - Komunikace a zpevněné plochy - 1. úsek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122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123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124</v>
      </c>
      <c r="E66" s="184"/>
      <c r="F66" s="184"/>
      <c r="G66" s="184"/>
      <c r="H66" s="184"/>
      <c r="I66" s="184"/>
      <c r="J66" s="185">
        <f>J199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125</v>
      </c>
      <c r="E67" s="184"/>
      <c r="F67" s="184"/>
      <c r="G67" s="184"/>
      <c r="H67" s="184"/>
      <c r="I67" s="184"/>
      <c r="J67" s="185">
        <f>J224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126</v>
      </c>
      <c r="E68" s="184"/>
      <c r="F68" s="184"/>
      <c r="G68" s="184"/>
      <c r="H68" s="184"/>
      <c r="I68" s="184"/>
      <c r="J68" s="185">
        <f>J228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127</v>
      </c>
      <c r="E69" s="184"/>
      <c r="F69" s="184"/>
      <c r="G69" s="184"/>
      <c r="H69" s="184"/>
      <c r="I69" s="184"/>
      <c r="J69" s="185">
        <f>J307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128</v>
      </c>
      <c r="E70" s="184"/>
      <c r="F70" s="184"/>
      <c r="G70" s="184"/>
      <c r="H70" s="184"/>
      <c r="I70" s="184"/>
      <c r="J70" s="185">
        <f>J350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129</v>
      </c>
      <c r="E71" s="184"/>
      <c r="F71" s="184"/>
      <c r="G71" s="184"/>
      <c r="H71" s="184"/>
      <c r="I71" s="184"/>
      <c r="J71" s="185">
        <f>J373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130</v>
      </c>
      <c r="E72" s="179"/>
      <c r="F72" s="179"/>
      <c r="G72" s="179"/>
      <c r="H72" s="179"/>
      <c r="I72" s="179"/>
      <c r="J72" s="180">
        <f>J376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131</v>
      </c>
      <c r="E73" s="184"/>
      <c r="F73" s="184"/>
      <c r="G73" s="184"/>
      <c r="H73" s="184"/>
      <c r="I73" s="184"/>
      <c r="J73" s="185">
        <f>J377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132</v>
      </c>
      <c r="E74" s="179"/>
      <c r="F74" s="179"/>
      <c r="G74" s="179"/>
      <c r="H74" s="179"/>
      <c r="I74" s="179"/>
      <c r="J74" s="180">
        <f>J386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133</v>
      </c>
      <c r="E75" s="179"/>
      <c r="F75" s="179"/>
      <c r="G75" s="179"/>
      <c r="H75" s="179"/>
      <c r="I75" s="179"/>
      <c r="J75" s="180">
        <f>J389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2"/>
      <c r="C76" s="127"/>
      <c r="D76" s="183" t="s">
        <v>134</v>
      </c>
      <c r="E76" s="184"/>
      <c r="F76" s="184"/>
      <c r="G76" s="184"/>
      <c r="H76" s="184"/>
      <c r="I76" s="184"/>
      <c r="J76" s="185">
        <f>J390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135</v>
      </c>
      <c r="E77" s="184"/>
      <c r="F77" s="184"/>
      <c r="G77" s="184"/>
      <c r="H77" s="184"/>
      <c r="I77" s="184"/>
      <c r="J77" s="185">
        <f>J399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136</v>
      </c>
      <c r="E78" s="184"/>
      <c r="F78" s="184"/>
      <c r="G78" s="184"/>
      <c r="H78" s="184"/>
      <c r="I78" s="184"/>
      <c r="J78" s="185">
        <f>J407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137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1" t="str">
        <f>E7</f>
        <v>Tuchlovice, oprava místních komunikací - lokalita východ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114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115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116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SO 101.1 - Komunikace a zpevněné plochy - 1. úsek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>obec Tuchlovice</v>
      </c>
      <c r="G94" s="42"/>
      <c r="H94" s="42"/>
      <c r="I94" s="34" t="s">
        <v>23</v>
      </c>
      <c r="J94" s="74" t="str">
        <f>IF(J14="","",J14)</f>
        <v>14. 3. 2024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Obec Tuchlovice</v>
      </c>
      <c r="G96" s="42"/>
      <c r="H96" s="42"/>
      <c r="I96" s="34" t="s">
        <v>31</v>
      </c>
      <c r="J96" s="38" t="str">
        <f>E23</f>
        <v>PFProjekt s.r.o.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>Lukáš Novák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138</v>
      </c>
      <c r="D99" s="190" t="s">
        <v>57</v>
      </c>
      <c r="E99" s="190" t="s">
        <v>53</v>
      </c>
      <c r="F99" s="190" t="s">
        <v>54</v>
      </c>
      <c r="G99" s="190" t="s">
        <v>139</v>
      </c>
      <c r="H99" s="190" t="s">
        <v>140</v>
      </c>
      <c r="I99" s="190" t="s">
        <v>141</v>
      </c>
      <c r="J99" s="190" t="s">
        <v>120</v>
      </c>
      <c r="K99" s="191" t="s">
        <v>142</v>
      </c>
      <c r="L99" s="192"/>
      <c r="M99" s="94" t="s">
        <v>19</v>
      </c>
      <c r="N99" s="95" t="s">
        <v>42</v>
      </c>
      <c r="O99" s="95" t="s">
        <v>143</v>
      </c>
      <c r="P99" s="95" t="s">
        <v>144</v>
      </c>
      <c r="Q99" s="95" t="s">
        <v>145</v>
      </c>
      <c r="R99" s="95" t="s">
        <v>146</v>
      </c>
      <c r="S99" s="95" t="s">
        <v>147</v>
      </c>
      <c r="T99" s="96" t="s">
        <v>148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149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P101+P376+P386+P389</f>
        <v>0</v>
      </c>
      <c r="Q100" s="98"/>
      <c r="R100" s="195">
        <f>R101+R376+R386+R389</f>
        <v>370.69503100000003</v>
      </c>
      <c r="S100" s="98"/>
      <c r="T100" s="196">
        <f>T101+T376+T386+T389</f>
        <v>872.48599999999988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121</v>
      </c>
      <c r="BK100" s="197">
        <f>BK101+BK376+BK386+BK389</f>
        <v>0</v>
      </c>
    </row>
    <row r="101" s="12" customFormat="1" ht="25.92" customHeight="1">
      <c r="A101" s="12"/>
      <c r="B101" s="198"/>
      <c r="C101" s="199"/>
      <c r="D101" s="200" t="s">
        <v>71</v>
      </c>
      <c r="E101" s="201" t="s">
        <v>150</v>
      </c>
      <c r="F101" s="201" t="s">
        <v>151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P102+P199+P224+P228+P307+P350+P373</f>
        <v>0</v>
      </c>
      <c r="Q101" s="206"/>
      <c r="R101" s="207">
        <f>R102+R199+R224+R228+R307+R350+R373</f>
        <v>370.66260820000002</v>
      </c>
      <c r="S101" s="206"/>
      <c r="T101" s="208">
        <f>T102+T199+T224+T228+T307+T350+T373</f>
        <v>872.48599999999988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79</v>
      </c>
      <c r="AT101" s="210" t="s">
        <v>71</v>
      </c>
      <c r="AU101" s="210" t="s">
        <v>72</v>
      </c>
      <c r="AY101" s="209" t="s">
        <v>152</v>
      </c>
      <c r="BK101" s="211">
        <f>BK102+BK199+BK224+BK228+BK307+BK350+BK373</f>
        <v>0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79</v>
      </c>
      <c r="F102" s="212" t="s">
        <v>153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SUM(P103:P198)</f>
        <v>0</v>
      </c>
      <c r="Q102" s="206"/>
      <c r="R102" s="207">
        <f>SUM(R103:R198)</f>
        <v>37.204460000000005</v>
      </c>
      <c r="S102" s="206"/>
      <c r="T102" s="208">
        <f>SUM(T103:T198)</f>
        <v>872.48599999999988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79</v>
      </c>
      <c r="AY102" s="209" t="s">
        <v>152</v>
      </c>
      <c r="BK102" s="211">
        <f>SUM(BK103:BK198)</f>
        <v>0</v>
      </c>
    </row>
    <row r="103" s="2" customFormat="1" ht="24.15" customHeight="1">
      <c r="A103" s="40"/>
      <c r="B103" s="41"/>
      <c r="C103" s="214" t="s">
        <v>79</v>
      </c>
      <c r="D103" s="214" t="s">
        <v>154</v>
      </c>
      <c r="E103" s="215" t="s">
        <v>155</v>
      </c>
      <c r="F103" s="216" t="s">
        <v>156</v>
      </c>
      <c r="G103" s="217" t="s">
        <v>157</v>
      </c>
      <c r="H103" s="218">
        <v>20</v>
      </c>
      <c r="I103" s="219"/>
      <c r="J103" s="220">
        <f>ROUND(I103*H103,2)</f>
        <v>0</v>
      </c>
      <c r="K103" s="216" t="s">
        <v>158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159</v>
      </c>
      <c r="AT103" s="225" t="s">
        <v>154</v>
      </c>
      <c r="AU103" s="225" t="s">
        <v>81</v>
      </c>
      <c r="AY103" s="19" t="s">
        <v>152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159</v>
      </c>
      <c r="BM103" s="225" t="s">
        <v>160</v>
      </c>
    </row>
    <row r="104" s="2" customFormat="1">
      <c r="A104" s="40"/>
      <c r="B104" s="41"/>
      <c r="C104" s="42"/>
      <c r="D104" s="227" t="s">
        <v>161</v>
      </c>
      <c r="E104" s="42"/>
      <c r="F104" s="228" t="s">
        <v>162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81</v>
      </c>
    </row>
    <row r="105" s="13" customFormat="1">
      <c r="A105" s="13"/>
      <c r="B105" s="232"/>
      <c r="C105" s="233"/>
      <c r="D105" s="234" t="s">
        <v>163</v>
      </c>
      <c r="E105" s="235" t="s">
        <v>19</v>
      </c>
      <c r="F105" s="236" t="s">
        <v>164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163</v>
      </c>
      <c r="AU105" s="242" t="s">
        <v>81</v>
      </c>
      <c r="AV105" s="13" t="s">
        <v>79</v>
      </c>
      <c r="AW105" s="13" t="s">
        <v>33</v>
      </c>
      <c r="AX105" s="13" t="s">
        <v>72</v>
      </c>
      <c r="AY105" s="242" t="s">
        <v>152</v>
      </c>
    </row>
    <row r="106" s="14" customFormat="1">
      <c r="A106" s="14"/>
      <c r="B106" s="243"/>
      <c r="C106" s="244"/>
      <c r="D106" s="234" t="s">
        <v>163</v>
      </c>
      <c r="E106" s="245" t="s">
        <v>19</v>
      </c>
      <c r="F106" s="246" t="s">
        <v>165</v>
      </c>
      <c r="G106" s="244"/>
      <c r="H106" s="247">
        <v>20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163</v>
      </c>
      <c r="AU106" s="253" t="s">
        <v>81</v>
      </c>
      <c r="AV106" s="14" t="s">
        <v>81</v>
      </c>
      <c r="AW106" s="14" t="s">
        <v>33</v>
      </c>
      <c r="AX106" s="14" t="s">
        <v>79</v>
      </c>
      <c r="AY106" s="253" t="s">
        <v>152</v>
      </c>
    </row>
    <row r="107" s="2" customFormat="1" ht="16.5" customHeight="1">
      <c r="A107" s="40"/>
      <c r="B107" s="41"/>
      <c r="C107" s="214" t="s">
        <v>81</v>
      </c>
      <c r="D107" s="214" t="s">
        <v>154</v>
      </c>
      <c r="E107" s="215" t="s">
        <v>166</v>
      </c>
      <c r="F107" s="216" t="s">
        <v>167</v>
      </c>
      <c r="G107" s="217" t="s">
        <v>157</v>
      </c>
      <c r="H107" s="218">
        <v>20</v>
      </c>
      <c r="I107" s="219"/>
      <c r="J107" s="220">
        <f>ROUND(I107*H107,2)</f>
        <v>0</v>
      </c>
      <c r="K107" s="216" t="s">
        <v>158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159</v>
      </c>
      <c r="AT107" s="225" t="s">
        <v>154</v>
      </c>
      <c r="AU107" s="225" t="s">
        <v>81</v>
      </c>
      <c r="AY107" s="19" t="s">
        <v>152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159</v>
      </c>
      <c r="BM107" s="225" t="s">
        <v>168</v>
      </c>
    </row>
    <row r="108" s="2" customFormat="1">
      <c r="A108" s="40"/>
      <c r="B108" s="41"/>
      <c r="C108" s="42"/>
      <c r="D108" s="227" t="s">
        <v>161</v>
      </c>
      <c r="E108" s="42"/>
      <c r="F108" s="228" t="s">
        <v>169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81</v>
      </c>
    </row>
    <row r="109" s="13" customFormat="1">
      <c r="A109" s="13"/>
      <c r="B109" s="232"/>
      <c r="C109" s="233"/>
      <c r="D109" s="234" t="s">
        <v>163</v>
      </c>
      <c r="E109" s="235" t="s">
        <v>19</v>
      </c>
      <c r="F109" s="236" t="s">
        <v>164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163</v>
      </c>
      <c r="AU109" s="242" t="s">
        <v>81</v>
      </c>
      <c r="AV109" s="13" t="s">
        <v>79</v>
      </c>
      <c r="AW109" s="13" t="s">
        <v>33</v>
      </c>
      <c r="AX109" s="13" t="s">
        <v>72</v>
      </c>
      <c r="AY109" s="242" t="s">
        <v>152</v>
      </c>
    </row>
    <row r="110" s="14" customFormat="1">
      <c r="A110" s="14"/>
      <c r="B110" s="243"/>
      <c r="C110" s="244"/>
      <c r="D110" s="234" t="s">
        <v>163</v>
      </c>
      <c r="E110" s="245" t="s">
        <v>19</v>
      </c>
      <c r="F110" s="246" t="s">
        <v>165</v>
      </c>
      <c r="G110" s="244"/>
      <c r="H110" s="247">
        <v>20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163</v>
      </c>
      <c r="AU110" s="253" t="s">
        <v>81</v>
      </c>
      <c r="AV110" s="14" t="s">
        <v>81</v>
      </c>
      <c r="AW110" s="14" t="s">
        <v>33</v>
      </c>
      <c r="AX110" s="14" t="s">
        <v>79</v>
      </c>
      <c r="AY110" s="253" t="s">
        <v>152</v>
      </c>
    </row>
    <row r="111" s="2" customFormat="1" ht="21.75" customHeight="1">
      <c r="A111" s="40"/>
      <c r="B111" s="41"/>
      <c r="C111" s="214" t="s">
        <v>170</v>
      </c>
      <c r="D111" s="214" t="s">
        <v>154</v>
      </c>
      <c r="E111" s="215" t="s">
        <v>171</v>
      </c>
      <c r="F111" s="216" t="s">
        <v>172</v>
      </c>
      <c r="G111" s="217" t="s">
        <v>157</v>
      </c>
      <c r="H111" s="218">
        <v>1</v>
      </c>
      <c r="I111" s="219"/>
      <c r="J111" s="220">
        <f>ROUND(I111*H111,2)</f>
        <v>0</v>
      </c>
      <c r="K111" s="216" t="s">
        <v>158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159</v>
      </c>
      <c r="AT111" s="225" t="s">
        <v>154</v>
      </c>
      <c r="AU111" s="225" t="s">
        <v>81</v>
      </c>
      <c r="AY111" s="19" t="s">
        <v>152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159</v>
      </c>
      <c r="BM111" s="225" t="s">
        <v>173</v>
      </c>
    </row>
    <row r="112" s="2" customFormat="1">
      <c r="A112" s="40"/>
      <c r="B112" s="41"/>
      <c r="C112" s="42"/>
      <c r="D112" s="227" t="s">
        <v>161</v>
      </c>
      <c r="E112" s="42"/>
      <c r="F112" s="228" t="s">
        <v>174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2" customFormat="1" ht="16.5" customHeight="1">
      <c r="A113" s="40"/>
      <c r="B113" s="41"/>
      <c r="C113" s="214" t="s">
        <v>159</v>
      </c>
      <c r="D113" s="214" t="s">
        <v>154</v>
      </c>
      <c r="E113" s="215" t="s">
        <v>175</v>
      </c>
      <c r="F113" s="216" t="s">
        <v>176</v>
      </c>
      <c r="G113" s="217" t="s">
        <v>157</v>
      </c>
      <c r="H113" s="218">
        <v>1</v>
      </c>
      <c r="I113" s="219"/>
      <c r="J113" s="220">
        <f>ROUND(I113*H113,2)</f>
        <v>0</v>
      </c>
      <c r="K113" s="216" t="s">
        <v>158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159</v>
      </c>
      <c r="AT113" s="225" t="s">
        <v>154</v>
      </c>
      <c r="AU113" s="225" t="s">
        <v>81</v>
      </c>
      <c r="AY113" s="19" t="s">
        <v>152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159</v>
      </c>
      <c r="BM113" s="225" t="s">
        <v>177</v>
      </c>
    </row>
    <row r="114" s="2" customFormat="1">
      <c r="A114" s="40"/>
      <c r="B114" s="41"/>
      <c r="C114" s="42"/>
      <c r="D114" s="227" t="s">
        <v>161</v>
      </c>
      <c r="E114" s="42"/>
      <c r="F114" s="228" t="s">
        <v>178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161</v>
      </c>
      <c r="AU114" s="19" t="s">
        <v>81</v>
      </c>
    </row>
    <row r="115" s="2" customFormat="1" ht="37.8" customHeight="1">
      <c r="A115" s="40"/>
      <c r="B115" s="41"/>
      <c r="C115" s="214" t="s">
        <v>179</v>
      </c>
      <c r="D115" s="214" t="s">
        <v>154</v>
      </c>
      <c r="E115" s="215" t="s">
        <v>180</v>
      </c>
      <c r="F115" s="216" t="s">
        <v>181</v>
      </c>
      <c r="G115" s="217" t="s">
        <v>182</v>
      </c>
      <c r="H115" s="218">
        <v>161</v>
      </c>
      <c r="I115" s="219"/>
      <c r="J115" s="220">
        <f>ROUND(I115*H115,2)</f>
        <v>0</v>
      </c>
      <c r="K115" s="216" t="s">
        <v>158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0.26000000000000001</v>
      </c>
      <c r="T115" s="224">
        <f>S115*H115</f>
        <v>41.859999999999999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159</v>
      </c>
      <c r="AT115" s="225" t="s">
        <v>154</v>
      </c>
      <c r="AU115" s="225" t="s">
        <v>81</v>
      </c>
      <c r="AY115" s="19" t="s">
        <v>152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159</v>
      </c>
      <c r="BM115" s="225" t="s">
        <v>183</v>
      </c>
    </row>
    <row r="116" s="2" customFormat="1">
      <c r="A116" s="40"/>
      <c r="B116" s="41"/>
      <c r="C116" s="42"/>
      <c r="D116" s="227" t="s">
        <v>161</v>
      </c>
      <c r="E116" s="42"/>
      <c r="F116" s="228" t="s">
        <v>184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161</v>
      </c>
      <c r="AU116" s="19" t="s">
        <v>81</v>
      </c>
    </row>
    <row r="117" s="13" customFormat="1">
      <c r="A117" s="13"/>
      <c r="B117" s="232"/>
      <c r="C117" s="233"/>
      <c r="D117" s="234" t="s">
        <v>163</v>
      </c>
      <c r="E117" s="235" t="s">
        <v>19</v>
      </c>
      <c r="F117" s="236" t="s">
        <v>185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163</v>
      </c>
      <c r="AU117" s="242" t="s">
        <v>81</v>
      </c>
      <c r="AV117" s="13" t="s">
        <v>79</v>
      </c>
      <c r="AW117" s="13" t="s">
        <v>33</v>
      </c>
      <c r="AX117" s="13" t="s">
        <v>72</v>
      </c>
      <c r="AY117" s="242" t="s">
        <v>152</v>
      </c>
    </row>
    <row r="118" s="14" customFormat="1">
      <c r="A118" s="14"/>
      <c r="B118" s="243"/>
      <c r="C118" s="244"/>
      <c r="D118" s="234" t="s">
        <v>163</v>
      </c>
      <c r="E118" s="245" t="s">
        <v>19</v>
      </c>
      <c r="F118" s="246" t="s">
        <v>186</v>
      </c>
      <c r="G118" s="244"/>
      <c r="H118" s="247">
        <v>161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163</v>
      </c>
      <c r="AU118" s="253" t="s">
        <v>81</v>
      </c>
      <c r="AV118" s="14" t="s">
        <v>81</v>
      </c>
      <c r="AW118" s="14" t="s">
        <v>33</v>
      </c>
      <c r="AX118" s="14" t="s">
        <v>79</v>
      </c>
      <c r="AY118" s="253" t="s">
        <v>152</v>
      </c>
    </row>
    <row r="119" s="2" customFormat="1" ht="37.8" customHeight="1">
      <c r="A119" s="40"/>
      <c r="B119" s="41"/>
      <c r="C119" s="214" t="s">
        <v>187</v>
      </c>
      <c r="D119" s="214" t="s">
        <v>154</v>
      </c>
      <c r="E119" s="215" t="s">
        <v>188</v>
      </c>
      <c r="F119" s="216" t="s">
        <v>189</v>
      </c>
      <c r="G119" s="217" t="s">
        <v>182</v>
      </c>
      <c r="H119" s="218">
        <v>161</v>
      </c>
      <c r="I119" s="219"/>
      <c r="J119" s="220">
        <f>ROUND(I119*H119,2)</f>
        <v>0</v>
      </c>
      <c r="K119" s="216" t="s">
        <v>158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0.28999999999999998</v>
      </c>
      <c r="T119" s="224">
        <f>S119*H119</f>
        <v>46.689999999999998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159</v>
      </c>
      <c r="AT119" s="225" t="s">
        <v>154</v>
      </c>
      <c r="AU119" s="225" t="s">
        <v>81</v>
      </c>
      <c r="AY119" s="19" t="s">
        <v>152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159</v>
      </c>
      <c r="BM119" s="225" t="s">
        <v>190</v>
      </c>
    </row>
    <row r="120" s="2" customFormat="1">
      <c r="A120" s="40"/>
      <c r="B120" s="41"/>
      <c r="C120" s="42"/>
      <c r="D120" s="227" t="s">
        <v>161</v>
      </c>
      <c r="E120" s="42"/>
      <c r="F120" s="228" t="s">
        <v>191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161</v>
      </c>
      <c r="AU120" s="19" t="s">
        <v>81</v>
      </c>
    </row>
    <row r="121" s="13" customFormat="1">
      <c r="A121" s="13"/>
      <c r="B121" s="232"/>
      <c r="C121" s="233"/>
      <c r="D121" s="234" t="s">
        <v>163</v>
      </c>
      <c r="E121" s="235" t="s">
        <v>19</v>
      </c>
      <c r="F121" s="236" t="s">
        <v>185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163</v>
      </c>
      <c r="AU121" s="242" t="s">
        <v>81</v>
      </c>
      <c r="AV121" s="13" t="s">
        <v>79</v>
      </c>
      <c r="AW121" s="13" t="s">
        <v>33</v>
      </c>
      <c r="AX121" s="13" t="s">
        <v>72</v>
      </c>
      <c r="AY121" s="242" t="s">
        <v>152</v>
      </c>
    </row>
    <row r="122" s="14" customFormat="1">
      <c r="A122" s="14"/>
      <c r="B122" s="243"/>
      <c r="C122" s="244"/>
      <c r="D122" s="234" t="s">
        <v>163</v>
      </c>
      <c r="E122" s="245" t="s">
        <v>19</v>
      </c>
      <c r="F122" s="246" t="s">
        <v>186</v>
      </c>
      <c r="G122" s="244"/>
      <c r="H122" s="247">
        <v>161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163</v>
      </c>
      <c r="AU122" s="253" t="s">
        <v>81</v>
      </c>
      <c r="AV122" s="14" t="s">
        <v>81</v>
      </c>
      <c r="AW122" s="14" t="s">
        <v>33</v>
      </c>
      <c r="AX122" s="14" t="s">
        <v>79</v>
      </c>
      <c r="AY122" s="253" t="s">
        <v>152</v>
      </c>
    </row>
    <row r="123" s="2" customFormat="1" ht="37.8" customHeight="1">
      <c r="A123" s="40"/>
      <c r="B123" s="41"/>
      <c r="C123" s="214" t="s">
        <v>192</v>
      </c>
      <c r="D123" s="214" t="s">
        <v>154</v>
      </c>
      <c r="E123" s="215" t="s">
        <v>193</v>
      </c>
      <c r="F123" s="216" t="s">
        <v>194</v>
      </c>
      <c r="G123" s="217" t="s">
        <v>182</v>
      </c>
      <c r="H123" s="218">
        <v>831</v>
      </c>
      <c r="I123" s="219"/>
      <c r="J123" s="220">
        <f>ROUND(I123*H123,2)</f>
        <v>0</v>
      </c>
      <c r="K123" s="216" t="s">
        <v>158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0.44</v>
      </c>
      <c r="T123" s="224">
        <f>S123*H123</f>
        <v>365.63999999999999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159</v>
      </c>
      <c r="AT123" s="225" t="s">
        <v>154</v>
      </c>
      <c r="AU123" s="225" t="s">
        <v>81</v>
      </c>
      <c r="AY123" s="19" t="s">
        <v>152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159</v>
      </c>
      <c r="BM123" s="225" t="s">
        <v>195</v>
      </c>
    </row>
    <row r="124" s="2" customFormat="1">
      <c r="A124" s="40"/>
      <c r="B124" s="41"/>
      <c r="C124" s="42"/>
      <c r="D124" s="227" t="s">
        <v>161</v>
      </c>
      <c r="E124" s="42"/>
      <c r="F124" s="228" t="s">
        <v>196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81</v>
      </c>
    </row>
    <row r="125" s="13" customFormat="1">
      <c r="A125" s="13"/>
      <c r="B125" s="232"/>
      <c r="C125" s="233"/>
      <c r="D125" s="234" t="s">
        <v>163</v>
      </c>
      <c r="E125" s="235" t="s">
        <v>19</v>
      </c>
      <c r="F125" s="236" t="s">
        <v>197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163</v>
      </c>
      <c r="AU125" s="242" t="s">
        <v>81</v>
      </c>
      <c r="AV125" s="13" t="s">
        <v>79</v>
      </c>
      <c r="AW125" s="13" t="s">
        <v>33</v>
      </c>
      <c r="AX125" s="13" t="s">
        <v>72</v>
      </c>
      <c r="AY125" s="242" t="s">
        <v>152</v>
      </c>
    </row>
    <row r="126" s="14" customFormat="1">
      <c r="A126" s="14"/>
      <c r="B126" s="243"/>
      <c r="C126" s="244"/>
      <c r="D126" s="234" t="s">
        <v>163</v>
      </c>
      <c r="E126" s="245" t="s">
        <v>19</v>
      </c>
      <c r="F126" s="246" t="s">
        <v>198</v>
      </c>
      <c r="G126" s="244"/>
      <c r="H126" s="247">
        <v>831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163</v>
      </c>
      <c r="AU126" s="253" t="s">
        <v>81</v>
      </c>
      <c r="AV126" s="14" t="s">
        <v>81</v>
      </c>
      <c r="AW126" s="14" t="s">
        <v>33</v>
      </c>
      <c r="AX126" s="14" t="s">
        <v>79</v>
      </c>
      <c r="AY126" s="253" t="s">
        <v>152</v>
      </c>
    </row>
    <row r="127" s="2" customFormat="1" ht="33" customHeight="1">
      <c r="A127" s="40"/>
      <c r="B127" s="41"/>
      <c r="C127" s="214" t="s">
        <v>199</v>
      </c>
      <c r="D127" s="214" t="s">
        <v>154</v>
      </c>
      <c r="E127" s="215" t="s">
        <v>200</v>
      </c>
      <c r="F127" s="216" t="s">
        <v>201</v>
      </c>
      <c r="G127" s="217" t="s">
        <v>182</v>
      </c>
      <c r="H127" s="218">
        <v>831</v>
      </c>
      <c r="I127" s="219"/>
      <c r="J127" s="220">
        <f>ROUND(I127*H127,2)</f>
        <v>0</v>
      </c>
      <c r="K127" s="216" t="s">
        <v>158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0.316</v>
      </c>
      <c r="T127" s="224">
        <f>S127*H127</f>
        <v>262.596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159</v>
      </c>
      <c r="AT127" s="225" t="s">
        <v>154</v>
      </c>
      <c r="AU127" s="225" t="s">
        <v>81</v>
      </c>
      <c r="AY127" s="19" t="s">
        <v>152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159</v>
      </c>
      <c r="BM127" s="225" t="s">
        <v>202</v>
      </c>
    </row>
    <row r="128" s="2" customFormat="1">
      <c r="A128" s="40"/>
      <c r="B128" s="41"/>
      <c r="C128" s="42"/>
      <c r="D128" s="227" t="s">
        <v>161</v>
      </c>
      <c r="E128" s="42"/>
      <c r="F128" s="228" t="s">
        <v>203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161</v>
      </c>
      <c r="AU128" s="19" t="s">
        <v>81</v>
      </c>
    </row>
    <row r="129" s="13" customFormat="1">
      <c r="A129" s="13"/>
      <c r="B129" s="232"/>
      <c r="C129" s="233"/>
      <c r="D129" s="234" t="s">
        <v>163</v>
      </c>
      <c r="E129" s="235" t="s">
        <v>19</v>
      </c>
      <c r="F129" s="236" t="s">
        <v>197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163</v>
      </c>
      <c r="AU129" s="242" t="s">
        <v>81</v>
      </c>
      <c r="AV129" s="13" t="s">
        <v>79</v>
      </c>
      <c r="AW129" s="13" t="s">
        <v>33</v>
      </c>
      <c r="AX129" s="13" t="s">
        <v>72</v>
      </c>
      <c r="AY129" s="242" t="s">
        <v>152</v>
      </c>
    </row>
    <row r="130" s="14" customFormat="1">
      <c r="A130" s="14"/>
      <c r="B130" s="243"/>
      <c r="C130" s="244"/>
      <c r="D130" s="234" t="s">
        <v>163</v>
      </c>
      <c r="E130" s="245" t="s">
        <v>19</v>
      </c>
      <c r="F130" s="246" t="s">
        <v>198</v>
      </c>
      <c r="G130" s="244"/>
      <c r="H130" s="247">
        <v>831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163</v>
      </c>
      <c r="AU130" s="253" t="s">
        <v>81</v>
      </c>
      <c r="AV130" s="14" t="s">
        <v>81</v>
      </c>
      <c r="AW130" s="14" t="s">
        <v>33</v>
      </c>
      <c r="AX130" s="14" t="s">
        <v>79</v>
      </c>
      <c r="AY130" s="253" t="s">
        <v>152</v>
      </c>
    </row>
    <row r="131" s="2" customFormat="1" ht="37.8" customHeight="1">
      <c r="A131" s="40"/>
      <c r="B131" s="41"/>
      <c r="C131" s="214" t="s">
        <v>204</v>
      </c>
      <c r="D131" s="214" t="s">
        <v>154</v>
      </c>
      <c r="E131" s="215" t="s">
        <v>205</v>
      </c>
      <c r="F131" s="216" t="s">
        <v>206</v>
      </c>
      <c r="G131" s="217" t="s">
        <v>182</v>
      </c>
      <c r="H131" s="218">
        <v>66</v>
      </c>
      <c r="I131" s="219"/>
      <c r="J131" s="220">
        <f>ROUND(I131*H131,2)</f>
        <v>0</v>
      </c>
      <c r="K131" s="216" t="s">
        <v>158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0.44</v>
      </c>
      <c r="T131" s="224">
        <f>S131*H131</f>
        <v>29.039999999999999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159</v>
      </c>
      <c r="AT131" s="225" t="s">
        <v>154</v>
      </c>
      <c r="AU131" s="225" t="s">
        <v>81</v>
      </c>
      <c r="AY131" s="19" t="s">
        <v>152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159</v>
      </c>
      <c r="BM131" s="225" t="s">
        <v>207</v>
      </c>
    </row>
    <row r="132" s="2" customFormat="1">
      <c r="A132" s="40"/>
      <c r="B132" s="41"/>
      <c r="C132" s="42"/>
      <c r="D132" s="227" t="s">
        <v>161</v>
      </c>
      <c r="E132" s="42"/>
      <c r="F132" s="228" t="s">
        <v>208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161</v>
      </c>
      <c r="AU132" s="19" t="s">
        <v>81</v>
      </c>
    </row>
    <row r="133" s="13" customFormat="1">
      <c r="A133" s="13"/>
      <c r="B133" s="232"/>
      <c r="C133" s="233"/>
      <c r="D133" s="234" t="s">
        <v>163</v>
      </c>
      <c r="E133" s="235" t="s">
        <v>19</v>
      </c>
      <c r="F133" s="236" t="s">
        <v>209</v>
      </c>
      <c r="G133" s="233"/>
      <c r="H133" s="235" t="s">
        <v>19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163</v>
      </c>
      <c r="AU133" s="242" t="s">
        <v>81</v>
      </c>
      <c r="AV133" s="13" t="s">
        <v>79</v>
      </c>
      <c r="AW133" s="13" t="s">
        <v>33</v>
      </c>
      <c r="AX133" s="13" t="s">
        <v>72</v>
      </c>
      <c r="AY133" s="242" t="s">
        <v>152</v>
      </c>
    </row>
    <row r="134" s="14" customFormat="1">
      <c r="A134" s="14"/>
      <c r="B134" s="243"/>
      <c r="C134" s="244"/>
      <c r="D134" s="234" t="s">
        <v>163</v>
      </c>
      <c r="E134" s="245" t="s">
        <v>19</v>
      </c>
      <c r="F134" s="246" t="s">
        <v>210</v>
      </c>
      <c r="G134" s="244"/>
      <c r="H134" s="247">
        <v>46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163</v>
      </c>
      <c r="AU134" s="253" t="s">
        <v>81</v>
      </c>
      <c r="AV134" s="14" t="s">
        <v>81</v>
      </c>
      <c r="AW134" s="14" t="s">
        <v>33</v>
      </c>
      <c r="AX134" s="14" t="s">
        <v>72</v>
      </c>
      <c r="AY134" s="253" t="s">
        <v>152</v>
      </c>
    </row>
    <row r="135" s="13" customFormat="1">
      <c r="A135" s="13"/>
      <c r="B135" s="232"/>
      <c r="C135" s="233"/>
      <c r="D135" s="234" t="s">
        <v>163</v>
      </c>
      <c r="E135" s="235" t="s">
        <v>19</v>
      </c>
      <c r="F135" s="236" t="s">
        <v>211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163</v>
      </c>
      <c r="AU135" s="242" t="s">
        <v>81</v>
      </c>
      <c r="AV135" s="13" t="s">
        <v>79</v>
      </c>
      <c r="AW135" s="13" t="s">
        <v>33</v>
      </c>
      <c r="AX135" s="13" t="s">
        <v>72</v>
      </c>
      <c r="AY135" s="242" t="s">
        <v>152</v>
      </c>
    </row>
    <row r="136" s="14" customFormat="1">
      <c r="A136" s="14"/>
      <c r="B136" s="243"/>
      <c r="C136" s="244"/>
      <c r="D136" s="234" t="s">
        <v>163</v>
      </c>
      <c r="E136" s="245" t="s">
        <v>19</v>
      </c>
      <c r="F136" s="246" t="s">
        <v>165</v>
      </c>
      <c r="G136" s="244"/>
      <c r="H136" s="247">
        <v>20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163</v>
      </c>
      <c r="AU136" s="253" t="s">
        <v>81</v>
      </c>
      <c r="AV136" s="14" t="s">
        <v>81</v>
      </c>
      <c r="AW136" s="14" t="s">
        <v>33</v>
      </c>
      <c r="AX136" s="14" t="s">
        <v>72</v>
      </c>
      <c r="AY136" s="253" t="s">
        <v>152</v>
      </c>
    </row>
    <row r="137" s="15" customFormat="1">
      <c r="A137" s="15"/>
      <c r="B137" s="254"/>
      <c r="C137" s="255"/>
      <c r="D137" s="234" t="s">
        <v>163</v>
      </c>
      <c r="E137" s="256" t="s">
        <v>19</v>
      </c>
      <c r="F137" s="257" t="s">
        <v>212</v>
      </c>
      <c r="G137" s="255"/>
      <c r="H137" s="258">
        <v>66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163</v>
      </c>
      <c r="AU137" s="264" t="s">
        <v>81</v>
      </c>
      <c r="AV137" s="15" t="s">
        <v>159</v>
      </c>
      <c r="AW137" s="15" t="s">
        <v>33</v>
      </c>
      <c r="AX137" s="15" t="s">
        <v>79</v>
      </c>
      <c r="AY137" s="264" t="s">
        <v>152</v>
      </c>
    </row>
    <row r="138" s="2" customFormat="1" ht="33" customHeight="1">
      <c r="A138" s="40"/>
      <c r="B138" s="41"/>
      <c r="C138" s="214" t="s">
        <v>213</v>
      </c>
      <c r="D138" s="214" t="s">
        <v>154</v>
      </c>
      <c r="E138" s="215" t="s">
        <v>214</v>
      </c>
      <c r="F138" s="216" t="s">
        <v>215</v>
      </c>
      <c r="G138" s="217" t="s">
        <v>182</v>
      </c>
      <c r="H138" s="218">
        <v>34</v>
      </c>
      <c r="I138" s="219"/>
      <c r="J138" s="220">
        <f>ROUND(I138*H138,2)</f>
        <v>0</v>
      </c>
      <c r="K138" s="216" t="s">
        <v>158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0.625</v>
      </c>
      <c r="T138" s="224">
        <f>S138*H138</f>
        <v>21.25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159</v>
      </c>
      <c r="AT138" s="225" t="s">
        <v>154</v>
      </c>
      <c r="AU138" s="225" t="s">
        <v>81</v>
      </c>
      <c r="AY138" s="19" t="s">
        <v>152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159</v>
      </c>
      <c r="BM138" s="225" t="s">
        <v>216</v>
      </c>
    </row>
    <row r="139" s="2" customFormat="1">
      <c r="A139" s="40"/>
      <c r="B139" s="41"/>
      <c r="C139" s="42"/>
      <c r="D139" s="227" t="s">
        <v>161</v>
      </c>
      <c r="E139" s="42"/>
      <c r="F139" s="228" t="s">
        <v>217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161</v>
      </c>
      <c r="AU139" s="19" t="s">
        <v>81</v>
      </c>
    </row>
    <row r="140" s="13" customFormat="1">
      <c r="A140" s="13"/>
      <c r="B140" s="232"/>
      <c r="C140" s="233"/>
      <c r="D140" s="234" t="s">
        <v>163</v>
      </c>
      <c r="E140" s="235" t="s">
        <v>19</v>
      </c>
      <c r="F140" s="236" t="s">
        <v>218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163</v>
      </c>
      <c r="AU140" s="242" t="s">
        <v>81</v>
      </c>
      <c r="AV140" s="13" t="s">
        <v>79</v>
      </c>
      <c r="AW140" s="13" t="s">
        <v>33</v>
      </c>
      <c r="AX140" s="13" t="s">
        <v>72</v>
      </c>
      <c r="AY140" s="242" t="s">
        <v>152</v>
      </c>
    </row>
    <row r="141" s="14" customFormat="1">
      <c r="A141" s="14"/>
      <c r="B141" s="243"/>
      <c r="C141" s="244"/>
      <c r="D141" s="234" t="s">
        <v>163</v>
      </c>
      <c r="E141" s="245" t="s">
        <v>19</v>
      </c>
      <c r="F141" s="246" t="s">
        <v>219</v>
      </c>
      <c r="G141" s="244"/>
      <c r="H141" s="247">
        <v>34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163</v>
      </c>
      <c r="AU141" s="253" t="s">
        <v>81</v>
      </c>
      <c r="AV141" s="14" t="s">
        <v>81</v>
      </c>
      <c r="AW141" s="14" t="s">
        <v>33</v>
      </c>
      <c r="AX141" s="14" t="s">
        <v>79</v>
      </c>
      <c r="AY141" s="253" t="s">
        <v>152</v>
      </c>
    </row>
    <row r="142" s="2" customFormat="1" ht="24.15" customHeight="1">
      <c r="A142" s="40"/>
      <c r="B142" s="41"/>
      <c r="C142" s="214" t="s">
        <v>220</v>
      </c>
      <c r="D142" s="214" t="s">
        <v>154</v>
      </c>
      <c r="E142" s="215" t="s">
        <v>221</v>
      </c>
      <c r="F142" s="216" t="s">
        <v>222</v>
      </c>
      <c r="G142" s="217" t="s">
        <v>182</v>
      </c>
      <c r="H142" s="218">
        <v>17</v>
      </c>
      <c r="I142" s="219"/>
      <c r="J142" s="220">
        <f>ROUND(I142*H142,2)</f>
        <v>0</v>
      </c>
      <c r="K142" s="216" t="s">
        <v>158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8.0000000000000007E-05</v>
      </c>
      <c r="R142" s="223">
        <f>Q142*H142</f>
        <v>0.0013600000000000001</v>
      </c>
      <c r="S142" s="223">
        <v>0.23000000000000001</v>
      </c>
      <c r="T142" s="224">
        <f>S142*H142</f>
        <v>3.9100000000000001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159</v>
      </c>
      <c r="AT142" s="225" t="s">
        <v>154</v>
      </c>
      <c r="AU142" s="225" t="s">
        <v>81</v>
      </c>
      <c r="AY142" s="19" t="s">
        <v>152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159</v>
      </c>
      <c r="BM142" s="225" t="s">
        <v>223</v>
      </c>
    </row>
    <row r="143" s="2" customFormat="1">
      <c r="A143" s="40"/>
      <c r="B143" s="41"/>
      <c r="C143" s="42"/>
      <c r="D143" s="227" t="s">
        <v>161</v>
      </c>
      <c r="E143" s="42"/>
      <c r="F143" s="228" t="s">
        <v>224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161</v>
      </c>
      <c r="AU143" s="19" t="s">
        <v>81</v>
      </c>
    </row>
    <row r="144" s="2" customFormat="1" ht="24.15" customHeight="1">
      <c r="A144" s="40"/>
      <c r="B144" s="41"/>
      <c r="C144" s="214" t="s">
        <v>8</v>
      </c>
      <c r="D144" s="214" t="s">
        <v>154</v>
      </c>
      <c r="E144" s="215" t="s">
        <v>225</v>
      </c>
      <c r="F144" s="216" t="s">
        <v>226</v>
      </c>
      <c r="G144" s="217" t="s">
        <v>227</v>
      </c>
      <c r="H144" s="218">
        <v>350</v>
      </c>
      <c r="I144" s="219"/>
      <c r="J144" s="220">
        <f>ROUND(I144*H144,2)</f>
        <v>0</v>
      </c>
      <c r="K144" s="216" t="s">
        <v>158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0.28999999999999998</v>
      </c>
      <c r="T144" s="224">
        <f>S144*H144</f>
        <v>101.5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159</v>
      </c>
      <c r="AT144" s="225" t="s">
        <v>154</v>
      </c>
      <c r="AU144" s="225" t="s">
        <v>81</v>
      </c>
      <c r="AY144" s="19" t="s">
        <v>152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159</v>
      </c>
      <c r="BM144" s="225" t="s">
        <v>228</v>
      </c>
    </row>
    <row r="145" s="2" customFormat="1">
      <c r="A145" s="40"/>
      <c r="B145" s="41"/>
      <c r="C145" s="42"/>
      <c r="D145" s="227" t="s">
        <v>161</v>
      </c>
      <c r="E145" s="42"/>
      <c r="F145" s="228" t="s">
        <v>229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161</v>
      </c>
      <c r="AU145" s="19" t="s">
        <v>81</v>
      </c>
    </row>
    <row r="146" s="14" customFormat="1">
      <c r="A146" s="14"/>
      <c r="B146" s="243"/>
      <c r="C146" s="244"/>
      <c r="D146" s="234" t="s">
        <v>163</v>
      </c>
      <c r="E146" s="245" t="s">
        <v>19</v>
      </c>
      <c r="F146" s="246" t="s">
        <v>230</v>
      </c>
      <c r="G146" s="244"/>
      <c r="H146" s="247">
        <v>350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163</v>
      </c>
      <c r="AU146" s="253" t="s">
        <v>81</v>
      </c>
      <c r="AV146" s="14" t="s">
        <v>81</v>
      </c>
      <c r="AW146" s="14" t="s">
        <v>33</v>
      </c>
      <c r="AX146" s="14" t="s">
        <v>79</v>
      </c>
      <c r="AY146" s="253" t="s">
        <v>152</v>
      </c>
    </row>
    <row r="147" s="2" customFormat="1" ht="16.5" customHeight="1">
      <c r="A147" s="40"/>
      <c r="B147" s="41"/>
      <c r="C147" s="214" t="s">
        <v>231</v>
      </c>
      <c r="D147" s="214" t="s">
        <v>154</v>
      </c>
      <c r="E147" s="215" t="s">
        <v>232</v>
      </c>
      <c r="F147" s="216" t="s">
        <v>233</v>
      </c>
      <c r="G147" s="217" t="s">
        <v>182</v>
      </c>
      <c r="H147" s="218">
        <v>423</v>
      </c>
      <c r="I147" s="219"/>
      <c r="J147" s="220">
        <f>ROUND(I147*H147,2)</f>
        <v>0</v>
      </c>
      <c r="K147" s="216" t="s">
        <v>158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159</v>
      </c>
      <c r="AT147" s="225" t="s">
        <v>154</v>
      </c>
      <c r="AU147" s="225" t="s">
        <v>81</v>
      </c>
      <c r="AY147" s="19" t="s">
        <v>152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159</v>
      </c>
      <c r="BM147" s="225" t="s">
        <v>234</v>
      </c>
    </row>
    <row r="148" s="2" customFormat="1">
      <c r="A148" s="40"/>
      <c r="B148" s="41"/>
      <c r="C148" s="42"/>
      <c r="D148" s="227" t="s">
        <v>161</v>
      </c>
      <c r="E148" s="42"/>
      <c r="F148" s="228" t="s">
        <v>235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161</v>
      </c>
      <c r="AU148" s="19" t="s">
        <v>81</v>
      </c>
    </row>
    <row r="149" s="2" customFormat="1" ht="21.75" customHeight="1">
      <c r="A149" s="40"/>
      <c r="B149" s="41"/>
      <c r="C149" s="214" t="s">
        <v>236</v>
      </c>
      <c r="D149" s="214" t="s">
        <v>154</v>
      </c>
      <c r="E149" s="215" t="s">
        <v>237</v>
      </c>
      <c r="F149" s="216" t="s">
        <v>238</v>
      </c>
      <c r="G149" s="217" t="s">
        <v>239</v>
      </c>
      <c r="H149" s="218">
        <v>199.68000000000001</v>
      </c>
      <c r="I149" s="219"/>
      <c r="J149" s="220">
        <f>ROUND(I149*H149,2)</f>
        <v>0</v>
      </c>
      <c r="K149" s="216" t="s">
        <v>158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159</v>
      </c>
      <c r="AT149" s="225" t="s">
        <v>154</v>
      </c>
      <c r="AU149" s="225" t="s">
        <v>81</v>
      </c>
      <c r="AY149" s="19" t="s">
        <v>152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159</v>
      </c>
      <c r="BM149" s="225" t="s">
        <v>240</v>
      </c>
    </row>
    <row r="150" s="2" customFormat="1">
      <c r="A150" s="40"/>
      <c r="B150" s="41"/>
      <c r="C150" s="42"/>
      <c r="D150" s="227" t="s">
        <v>161</v>
      </c>
      <c r="E150" s="42"/>
      <c r="F150" s="228" t="s">
        <v>241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161</v>
      </c>
      <c r="AU150" s="19" t="s">
        <v>81</v>
      </c>
    </row>
    <row r="151" s="13" customFormat="1">
      <c r="A151" s="13"/>
      <c r="B151" s="232"/>
      <c r="C151" s="233"/>
      <c r="D151" s="234" t="s">
        <v>163</v>
      </c>
      <c r="E151" s="235" t="s">
        <v>19</v>
      </c>
      <c r="F151" s="236" t="s">
        <v>242</v>
      </c>
      <c r="G151" s="233"/>
      <c r="H151" s="235" t="s">
        <v>19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163</v>
      </c>
      <c r="AU151" s="242" t="s">
        <v>81</v>
      </c>
      <c r="AV151" s="13" t="s">
        <v>79</v>
      </c>
      <c r="AW151" s="13" t="s">
        <v>33</v>
      </c>
      <c r="AX151" s="13" t="s">
        <v>72</v>
      </c>
      <c r="AY151" s="242" t="s">
        <v>152</v>
      </c>
    </row>
    <row r="152" s="14" customFormat="1">
      <c r="A152" s="14"/>
      <c r="B152" s="243"/>
      <c r="C152" s="244"/>
      <c r="D152" s="234" t="s">
        <v>163</v>
      </c>
      <c r="E152" s="245" t="s">
        <v>19</v>
      </c>
      <c r="F152" s="246" t="s">
        <v>243</v>
      </c>
      <c r="G152" s="244"/>
      <c r="H152" s="247">
        <v>84.450000000000003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163</v>
      </c>
      <c r="AU152" s="253" t="s">
        <v>81</v>
      </c>
      <c r="AV152" s="14" t="s">
        <v>81</v>
      </c>
      <c r="AW152" s="14" t="s">
        <v>33</v>
      </c>
      <c r="AX152" s="14" t="s">
        <v>72</v>
      </c>
      <c r="AY152" s="253" t="s">
        <v>152</v>
      </c>
    </row>
    <row r="153" s="13" customFormat="1">
      <c r="A153" s="13"/>
      <c r="B153" s="232"/>
      <c r="C153" s="233"/>
      <c r="D153" s="234" t="s">
        <v>163</v>
      </c>
      <c r="E153" s="235" t="s">
        <v>19</v>
      </c>
      <c r="F153" s="236" t="s">
        <v>244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163</v>
      </c>
      <c r="AU153" s="242" t="s">
        <v>81</v>
      </c>
      <c r="AV153" s="13" t="s">
        <v>79</v>
      </c>
      <c r="AW153" s="13" t="s">
        <v>33</v>
      </c>
      <c r="AX153" s="13" t="s">
        <v>72</v>
      </c>
      <c r="AY153" s="242" t="s">
        <v>152</v>
      </c>
    </row>
    <row r="154" s="14" customFormat="1">
      <c r="A154" s="14"/>
      <c r="B154" s="243"/>
      <c r="C154" s="244"/>
      <c r="D154" s="234" t="s">
        <v>163</v>
      </c>
      <c r="E154" s="245" t="s">
        <v>19</v>
      </c>
      <c r="F154" s="246" t="s">
        <v>245</v>
      </c>
      <c r="G154" s="244"/>
      <c r="H154" s="247">
        <v>115.23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163</v>
      </c>
      <c r="AU154" s="253" t="s">
        <v>81</v>
      </c>
      <c r="AV154" s="14" t="s">
        <v>81</v>
      </c>
      <c r="AW154" s="14" t="s">
        <v>33</v>
      </c>
      <c r="AX154" s="14" t="s">
        <v>72</v>
      </c>
      <c r="AY154" s="253" t="s">
        <v>152</v>
      </c>
    </row>
    <row r="155" s="15" customFormat="1">
      <c r="A155" s="15"/>
      <c r="B155" s="254"/>
      <c r="C155" s="255"/>
      <c r="D155" s="234" t="s">
        <v>163</v>
      </c>
      <c r="E155" s="256" t="s">
        <v>19</v>
      </c>
      <c r="F155" s="257" t="s">
        <v>212</v>
      </c>
      <c r="G155" s="255"/>
      <c r="H155" s="258">
        <v>199.68000000000001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163</v>
      </c>
      <c r="AU155" s="264" t="s">
        <v>81</v>
      </c>
      <c r="AV155" s="15" t="s">
        <v>159</v>
      </c>
      <c r="AW155" s="15" t="s">
        <v>33</v>
      </c>
      <c r="AX155" s="15" t="s">
        <v>79</v>
      </c>
      <c r="AY155" s="264" t="s">
        <v>152</v>
      </c>
    </row>
    <row r="156" s="2" customFormat="1" ht="24.15" customHeight="1">
      <c r="A156" s="40"/>
      <c r="B156" s="41"/>
      <c r="C156" s="214" t="s">
        <v>246</v>
      </c>
      <c r="D156" s="214" t="s">
        <v>154</v>
      </c>
      <c r="E156" s="215" t="s">
        <v>247</v>
      </c>
      <c r="F156" s="216" t="s">
        <v>248</v>
      </c>
      <c r="G156" s="217" t="s">
        <v>239</v>
      </c>
      <c r="H156" s="218">
        <v>28</v>
      </c>
      <c r="I156" s="219"/>
      <c r="J156" s="220">
        <f>ROUND(I156*H156,2)</f>
        <v>0</v>
      </c>
      <c r="K156" s="216" t="s">
        <v>158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159</v>
      </c>
      <c r="AT156" s="225" t="s">
        <v>154</v>
      </c>
      <c r="AU156" s="225" t="s">
        <v>81</v>
      </c>
      <c r="AY156" s="19" t="s">
        <v>152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159</v>
      </c>
      <c r="BM156" s="225" t="s">
        <v>249</v>
      </c>
    </row>
    <row r="157" s="2" customFormat="1">
      <c r="A157" s="40"/>
      <c r="B157" s="41"/>
      <c r="C157" s="42"/>
      <c r="D157" s="227" t="s">
        <v>161</v>
      </c>
      <c r="E157" s="42"/>
      <c r="F157" s="228" t="s">
        <v>250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81</v>
      </c>
    </row>
    <row r="158" s="13" customFormat="1">
      <c r="A158" s="13"/>
      <c r="B158" s="232"/>
      <c r="C158" s="233"/>
      <c r="D158" s="234" t="s">
        <v>163</v>
      </c>
      <c r="E158" s="235" t="s">
        <v>19</v>
      </c>
      <c r="F158" s="236" t="s">
        <v>251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163</v>
      </c>
      <c r="AU158" s="242" t="s">
        <v>81</v>
      </c>
      <c r="AV158" s="13" t="s">
        <v>79</v>
      </c>
      <c r="AW158" s="13" t="s">
        <v>33</v>
      </c>
      <c r="AX158" s="13" t="s">
        <v>72</v>
      </c>
      <c r="AY158" s="242" t="s">
        <v>152</v>
      </c>
    </row>
    <row r="159" s="14" customFormat="1">
      <c r="A159" s="14"/>
      <c r="B159" s="243"/>
      <c r="C159" s="244"/>
      <c r="D159" s="234" t="s">
        <v>163</v>
      </c>
      <c r="E159" s="245" t="s">
        <v>19</v>
      </c>
      <c r="F159" s="246" t="s">
        <v>252</v>
      </c>
      <c r="G159" s="244"/>
      <c r="H159" s="247">
        <v>28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163</v>
      </c>
      <c r="AU159" s="253" t="s">
        <v>81</v>
      </c>
      <c r="AV159" s="14" t="s">
        <v>81</v>
      </c>
      <c r="AW159" s="14" t="s">
        <v>33</v>
      </c>
      <c r="AX159" s="14" t="s">
        <v>79</v>
      </c>
      <c r="AY159" s="253" t="s">
        <v>152</v>
      </c>
    </row>
    <row r="160" s="2" customFormat="1" ht="37.8" customHeight="1">
      <c r="A160" s="40"/>
      <c r="B160" s="41"/>
      <c r="C160" s="214" t="s">
        <v>253</v>
      </c>
      <c r="D160" s="214" t="s">
        <v>154</v>
      </c>
      <c r="E160" s="215" t="s">
        <v>254</v>
      </c>
      <c r="F160" s="216" t="s">
        <v>255</v>
      </c>
      <c r="G160" s="217" t="s">
        <v>239</v>
      </c>
      <c r="H160" s="218">
        <v>301.88</v>
      </c>
      <c r="I160" s="219"/>
      <c r="J160" s="220">
        <f>ROUND(I160*H160,2)</f>
        <v>0</v>
      </c>
      <c r="K160" s="216" t="s">
        <v>158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159</v>
      </c>
      <c r="AT160" s="225" t="s">
        <v>154</v>
      </c>
      <c r="AU160" s="225" t="s">
        <v>81</v>
      </c>
      <c r="AY160" s="19" t="s">
        <v>152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159</v>
      </c>
      <c r="BM160" s="225" t="s">
        <v>256</v>
      </c>
    </row>
    <row r="161" s="2" customFormat="1">
      <c r="A161" s="40"/>
      <c r="B161" s="41"/>
      <c r="C161" s="42"/>
      <c r="D161" s="227" t="s">
        <v>161</v>
      </c>
      <c r="E161" s="42"/>
      <c r="F161" s="228" t="s">
        <v>257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161</v>
      </c>
      <c r="AU161" s="19" t="s">
        <v>81</v>
      </c>
    </row>
    <row r="162" s="14" customFormat="1">
      <c r="A162" s="14"/>
      <c r="B162" s="243"/>
      <c r="C162" s="244"/>
      <c r="D162" s="234" t="s">
        <v>163</v>
      </c>
      <c r="E162" s="245" t="s">
        <v>19</v>
      </c>
      <c r="F162" s="246" t="s">
        <v>258</v>
      </c>
      <c r="G162" s="244"/>
      <c r="H162" s="247">
        <v>84.599999999999994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163</v>
      </c>
      <c r="AU162" s="253" t="s">
        <v>81</v>
      </c>
      <c r="AV162" s="14" t="s">
        <v>81</v>
      </c>
      <c r="AW162" s="14" t="s">
        <v>33</v>
      </c>
      <c r="AX162" s="14" t="s">
        <v>72</v>
      </c>
      <c r="AY162" s="253" t="s">
        <v>152</v>
      </c>
    </row>
    <row r="163" s="14" customFormat="1">
      <c r="A163" s="14"/>
      <c r="B163" s="243"/>
      <c r="C163" s="244"/>
      <c r="D163" s="234" t="s">
        <v>163</v>
      </c>
      <c r="E163" s="245" t="s">
        <v>19</v>
      </c>
      <c r="F163" s="246" t="s">
        <v>259</v>
      </c>
      <c r="G163" s="244"/>
      <c r="H163" s="247">
        <v>227.68000000000001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163</v>
      </c>
      <c r="AU163" s="253" t="s">
        <v>81</v>
      </c>
      <c r="AV163" s="14" t="s">
        <v>81</v>
      </c>
      <c r="AW163" s="14" t="s">
        <v>33</v>
      </c>
      <c r="AX163" s="14" t="s">
        <v>72</v>
      </c>
      <c r="AY163" s="253" t="s">
        <v>152</v>
      </c>
    </row>
    <row r="164" s="14" customFormat="1">
      <c r="A164" s="14"/>
      <c r="B164" s="243"/>
      <c r="C164" s="244"/>
      <c r="D164" s="234" t="s">
        <v>163</v>
      </c>
      <c r="E164" s="245" t="s">
        <v>19</v>
      </c>
      <c r="F164" s="246" t="s">
        <v>260</v>
      </c>
      <c r="G164" s="244"/>
      <c r="H164" s="247">
        <v>-10.4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163</v>
      </c>
      <c r="AU164" s="253" t="s">
        <v>81</v>
      </c>
      <c r="AV164" s="14" t="s">
        <v>81</v>
      </c>
      <c r="AW164" s="14" t="s">
        <v>33</v>
      </c>
      <c r="AX164" s="14" t="s">
        <v>72</v>
      </c>
      <c r="AY164" s="253" t="s">
        <v>152</v>
      </c>
    </row>
    <row r="165" s="15" customFormat="1">
      <c r="A165" s="15"/>
      <c r="B165" s="254"/>
      <c r="C165" s="255"/>
      <c r="D165" s="234" t="s">
        <v>163</v>
      </c>
      <c r="E165" s="256" t="s">
        <v>19</v>
      </c>
      <c r="F165" s="257" t="s">
        <v>212</v>
      </c>
      <c r="G165" s="255"/>
      <c r="H165" s="258">
        <v>301.88</v>
      </c>
      <c r="I165" s="259"/>
      <c r="J165" s="255"/>
      <c r="K165" s="255"/>
      <c r="L165" s="260"/>
      <c r="M165" s="261"/>
      <c r="N165" s="262"/>
      <c r="O165" s="262"/>
      <c r="P165" s="262"/>
      <c r="Q165" s="262"/>
      <c r="R165" s="262"/>
      <c r="S165" s="262"/>
      <c r="T165" s="263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4" t="s">
        <v>163</v>
      </c>
      <c r="AU165" s="264" t="s">
        <v>81</v>
      </c>
      <c r="AV165" s="15" t="s">
        <v>159</v>
      </c>
      <c r="AW165" s="15" t="s">
        <v>33</v>
      </c>
      <c r="AX165" s="15" t="s">
        <v>79</v>
      </c>
      <c r="AY165" s="264" t="s">
        <v>152</v>
      </c>
    </row>
    <row r="166" s="2" customFormat="1" ht="37.8" customHeight="1">
      <c r="A166" s="40"/>
      <c r="B166" s="41"/>
      <c r="C166" s="214" t="s">
        <v>261</v>
      </c>
      <c r="D166" s="214" t="s">
        <v>154</v>
      </c>
      <c r="E166" s="215" t="s">
        <v>262</v>
      </c>
      <c r="F166" s="216" t="s">
        <v>263</v>
      </c>
      <c r="G166" s="217" t="s">
        <v>239</v>
      </c>
      <c r="H166" s="218">
        <v>4528.1999999999998</v>
      </c>
      <c r="I166" s="219"/>
      <c r="J166" s="220">
        <f>ROUND(I166*H166,2)</f>
        <v>0</v>
      </c>
      <c r="K166" s="216" t="s">
        <v>158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159</v>
      </c>
      <c r="AT166" s="225" t="s">
        <v>154</v>
      </c>
      <c r="AU166" s="225" t="s">
        <v>81</v>
      </c>
      <c r="AY166" s="19" t="s">
        <v>152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159</v>
      </c>
      <c r="BM166" s="225" t="s">
        <v>264</v>
      </c>
    </row>
    <row r="167" s="2" customFormat="1">
      <c r="A167" s="40"/>
      <c r="B167" s="41"/>
      <c r="C167" s="42"/>
      <c r="D167" s="227" t="s">
        <v>161</v>
      </c>
      <c r="E167" s="42"/>
      <c r="F167" s="228" t="s">
        <v>265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161</v>
      </c>
      <c r="AU167" s="19" t="s">
        <v>81</v>
      </c>
    </row>
    <row r="168" s="14" customFormat="1">
      <c r="A168" s="14"/>
      <c r="B168" s="243"/>
      <c r="C168" s="244"/>
      <c r="D168" s="234" t="s">
        <v>163</v>
      </c>
      <c r="E168" s="245" t="s">
        <v>19</v>
      </c>
      <c r="F168" s="246" t="s">
        <v>266</v>
      </c>
      <c r="G168" s="244"/>
      <c r="H168" s="247">
        <v>4528.1999999999998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163</v>
      </c>
      <c r="AU168" s="253" t="s">
        <v>81</v>
      </c>
      <c r="AV168" s="14" t="s">
        <v>81</v>
      </c>
      <c r="AW168" s="14" t="s">
        <v>33</v>
      </c>
      <c r="AX168" s="14" t="s">
        <v>79</v>
      </c>
      <c r="AY168" s="253" t="s">
        <v>152</v>
      </c>
    </row>
    <row r="169" s="2" customFormat="1" ht="24.15" customHeight="1">
      <c r="A169" s="40"/>
      <c r="B169" s="41"/>
      <c r="C169" s="214" t="s">
        <v>267</v>
      </c>
      <c r="D169" s="214" t="s">
        <v>154</v>
      </c>
      <c r="E169" s="215" t="s">
        <v>268</v>
      </c>
      <c r="F169" s="216" t="s">
        <v>269</v>
      </c>
      <c r="G169" s="217" t="s">
        <v>239</v>
      </c>
      <c r="H169" s="218">
        <v>301.88</v>
      </c>
      <c r="I169" s="219"/>
      <c r="J169" s="220">
        <f>ROUND(I169*H169,2)</f>
        <v>0</v>
      </c>
      <c r="K169" s="216" t="s">
        <v>158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159</v>
      </c>
      <c r="AT169" s="225" t="s">
        <v>154</v>
      </c>
      <c r="AU169" s="225" t="s">
        <v>81</v>
      </c>
      <c r="AY169" s="19" t="s">
        <v>152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159</v>
      </c>
      <c r="BM169" s="225" t="s">
        <v>270</v>
      </c>
    </row>
    <row r="170" s="2" customFormat="1">
      <c r="A170" s="40"/>
      <c r="B170" s="41"/>
      <c r="C170" s="42"/>
      <c r="D170" s="227" t="s">
        <v>161</v>
      </c>
      <c r="E170" s="42"/>
      <c r="F170" s="228" t="s">
        <v>271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161</v>
      </c>
      <c r="AU170" s="19" t="s">
        <v>81</v>
      </c>
    </row>
    <row r="171" s="2" customFormat="1" ht="24.15" customHeight="1">
      <c r="A171" s="40"/>
      <c r="B171" s="41"/>
      <c r="C171" s="214" t="s">
        <v>272</v>
      </c>
      <c r="D171" s="214" t="s">
        <v>154</v>
      </c>
      <c r="E171" s="215" t="s">
        <v>273</v>
      </c>
      <c r="F171" s="216" t="s">
        <v>274</v>
      </c>
      <c r="G171" s="217" t="s">
        <v>239</v>
      </c>
      <c r="H171" s="218">
        <v>10.4</v>
      </c>
      <c r="I171" s="219"/>
      <c r="J171" s="220">
        <f>ROUND(I171*H171,2)</f>
        <v>0</v>
      </c>
      <c r="K171" s="216" t="s">
        <v>158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159</v>
      </c>
      <c r="AT171" s="225" t="s">
        <v>154</v>
      </c>
      <c r="AU171" s="225" t="s">
        <v>81</v>
      </c>
      <c r="AY171" s="19" t="s">
        <v>152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159</v>
      </c>
      <c r="BM171" s="225" t="s">
        <v>275</v>
      </c>
    </row>
    <row r="172" s="2" customFormat="1">
      <c r="A172" s="40"/>
      <c r="B172" s="41"/>
      <c r="C172" s="42"/>
      <c r="D172" s="227" t="s">
        <v>161</v>
      </c>
      <c r="E172" s="42"/>
      <c r="F172" s="228" t="s">
        <v>276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161</v>
      </c>
      <c r="AU172" s="19" t="s">
        <v>81</v>
      </c>
    </row>
    <row r="173" s="13" customFormat="1">
      <c r="A173" s="13"/>
      <c r="B173" s="232"/>
      <c r="C173" s="233"/>
      <c r="D173" s="234" t="s">
        <v>163</v>
      </c>
      <c r="E173" s="235" t="s">
        <v>19</v>
      </c>
      <c r="F173" s="236" t="s">
        <v>277</v>
      </c>
      <c r="G173" s="233"/>
      <c r="H173" s="235" t="s">
        <v>19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163</v>
      </c>
      <c r="AU173" s="242" t="s">
        <v>81</v>
      </c>
      <c r="AV173" s="13" t="s">
        <v>79</v>
      </c>
      <c r="AW173" s="13" t="s">
        <v>33</v>
      </c>
      <c r="AX173" s="13" t="s">
        <v>72</v>
      </c>
      <c r="AY173" s="242" t="s">
        <v>152</v>
      </c>
    </row>
    <row r="174" s="14" customFormat="1">
      <c r="A174" s="14"/>
      <c r="B174" s="243"/>
      <c r="C174" s="244"/>
      <c r="D174" s="234" t="s">
        <v>163</v>
      </c>
      <c r="E174" s="245" t="s">
        <v>19</v>
      </c>
      <c r="F174" s="246" t="s">
        <v>278</v>
      </c>
      <c r="G174" s="244"/>
      <c r="H174" s="247">
        <v>4.4000000000000004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163</v>
      </c>
      <c r="AU174" s="253" t="s">
        <v>81</v>
      </c>
      <c r="AV174" s="14" t="s">
        <v>81</v>
      </c>
      <c r="AW174" s="14" t="s">
        <v>33</v>
      </c>
      <c r="AX174" s="14" t="s">
        <v>72</v>
      </c>
      <c r="AY174" s="253" t="s">
        <v>152</v>
      </c>
    </row>
    <row r="175" s="13" customFormat="1">
      <c r="A175" s="13"/>
      <c r="B175" s="232"/>
      <c r="C175" s="233"/>
      <c r="D175" s="234" t="s">
        <v>163</v>
      </c>
      <c r="E175" s="235" t="s">
        <v>19</v>
      </c>
      <c r="F175" s="236" t="s">
        <v>279</v>
      </c>
      <c r="G175" s="233"/>
      <c r="H175" s="235" t="s">
        <v>19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163</v>
      </c>
      <c r="AU175" s="242" t="s">
        <v>81</v>
      </c>
      <c r="AV175" s="13" t="s">
        <v>79</v>
      </c>
      <c r="AW175" s="13" t="s">
        <v>33</v>
      </c>
      <c r="AX175" s="13" t="s">
        <v>72</v>
      </c>
      <c r="AY175" s="242" t="s">
        <v>152</v>
      </c>
    </row>
    <row r="176" s="14" customFormat="1">
      <c r="A176" s="14"/>
      <c r="B176" s="243"/>
      <c r="C176" s="244"/>
      <c r="D176" s="234" t="s">
        <v>163</v>
      </c>
      <c r="E176" s="245" t="s">
        <v>19</v>
      </c>
      <c r="F176" s="246" t="s">
        <v>187</v>
      </c>
      <c r="G176" s="244"/>
      <c r="H176" s="247">
        <v>6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163</v>
      </c>
      <c r="AU176" s="253" t="s">
        <v>81</v>
      </c>
      <c r="AV176" s="14" t="s">
        <v>81</v>
      </c>
      <c r="AW176" s="14" t="s">
        <v>33</v>
      </c>
      <c r="AX176" s="14" t="s">
        <v>72</v>
      </c>
      <c r="AY176" s="253" t="s">
        <v>152</v>
      </c>
    </row>
    <row r="177" s="15" customFormat="1">
      <c r="A177" s="15"/>
      <c r="B177" s="254"/>
      <c r="C177" s="255"/>
      <c r="D177" s="234" t="s">
        <v>163</v>
      </c>
      <c r="E177" s="256" t="s">
        <v>19</v>
      </c>
      <c r="F177" s="257" t="s">
        <v>212</v>
      </c>
      <c r="G177" s="255"/>
      <c r="H177" s="258">
        <v>10.4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163</v>
      </c>
      <c r="AU177" s="264" t="s">
        <v>81</v>
      </c>
      <c r="AV177" s="15" t="s">
        <v>159</v>
      </c>
      <c r="AW177" s="15" t="s">
        <v>33</v>
      </c>
      <c r="AX177" s="15" t="s">
        <v>79</v>
      </c>
      <c r="AY177" s="264" t="s">
        <v>152</v>
      </c>
    </row>
    <row r="178" s="2" customFormat="1" ht="24.15" customHeight="1">
      <c r="A178" s="40"/>
      <c r="B178" s="41"/>
      <c r="C178" s="214" t="s">
        <v>165</v>
      </c>
      <c r="D178" s="214" t="s">
        <v>154</v>
      </c>
      <c r="E178" s="215" t="s">
        <v>280</v>
      </c>
      <c r="F178" s="216" t="s">
        <v>281</v>
      </c>
      <c r="G178" s="217" t="s">
        <v>282</v>
      </c>
      <c r="H178" s="218">
        <v>543.38400000000001</v>
      </c>
      <c r="I178" s="219"/>
      <c r="J178" s="220">
        <f>ROUND(I178*H178,2)</f>
        <v>0</v>
      </c>
      <c r="K178" s="216" t="s">
        <v>158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159</v>
      </c>
      <c r="AT178" s="225" t="s">
        <v>154</v>
      </c>
      <c r="AU178" s="225" t="s">
        <v>81</v>
      </c>
      <c r="AY178" s="19" t="s">
        <v>152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159</v>
      </c>
      <c r="BM178" s="225" t="s">
        <v>283</v>
      </c>
    </row>
    <row r="179" s="2" customFormat="1">
      <c r="A179" s="40"/>
      <c r="B179" s="41"/>
      <c r="C179" s="42"/>
      <c r="D179" s="227" t="s">
        <v>161</v>
      </c>
      <c r="E179" s="42"/>
      <c r="F179" s="228" t="s">
        <v>284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161</v>
      </c>
      <c r="AU179" s="19" t="s">
        <v>81</v>
      </c>
    </row>
    <row r="180" s="14" customFormat="1">
      <c r="A180" s="14"/>
      <c r="B180" s="243"/>
      <c r="C180" s="244"/>
      <c r="D180" s="234" t="s">
        <v>163</v>
      </c>
      <c r="E180" s="245" t="s">
        <v>19</v>
      </c>
      <c r="F180" s="246" t="s">
        <v>285</v>
      </c>
      <c r="G180" s="244"/>
      <c r="H180" s="247">
        <v>543.38400000000001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163</v>
      </c>
      <c r="AU180" s="253" t="s">
        <v>81</v>
      </c>
      <c r="AV180" s="14" t="s">
        <v>81</v>
      </c>
      <c r="AW180" s="14" t="s">
        <v>33</v>
      </c>
      <c r="AX180" s="14" t="s">
        <v>79</v>
      </c>
      <c r="AY180" s="253" t="s">
        <v>152</v>
      </c>
    </row>
    <row r="181" s="2" customFormat="1" ht="24.15" customHeight="1">
      <c r="A181" s="40"/>
      <c r="B181" s="41"/>
      <c r="C181" s="214" t="s">
        <v>7</v>
      </c>
      <c r="D181" s="214" t="s">
        <v>154</v>
      </c>
      <c r="E181" s="215" t="s">
        <v>286</v>
      </c>
      <c r="F181" s="216" t="s">
        <v>287</v>
      </c>
      <c r="G181" s="217" t="s">
        <v>239</v>
      </c>
      <c r="H181" s="218">
        <v>301.88</v>
      </c>
      <c r="I181" s="219"/>
      <c r="J181" s="220">
        <f>ROUND(I181*H181,2)</f>
        <v>0</v>
      </c>
      <c r="K181" s="216" t="s">
        <v>158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159</v>
      </c>
      <c r="AT181" s="225" t="s">
        <v>154</v>
      </c>
      <c r="AU181" s="225" t="s">
        <v>81</v>
      </c>
      <c r="AY181" s="19" t="s">
        <v>152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159</v>
      </c>
      <c r="BM181" s="225" t="s">
        <v>288</v>
      </c>
    </row>
    <row r="182" s="2" customFormat="1">
      <c r="A182" s="40"/>
      <c r="B182" s="41"/>
      <c r="C182" s="42"/>
      <c r="D182" s="227" t="s">
        <v>161</v>
      </c>
      <c r="E182" s="42"/>
      <c r="F182" s="228" t="s">
        <v>289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161</v>
      </c>
      <c r="AU182" s="19" t="s">
        <v>81</v>
      </c>
    </row>
    <row r="183" s="14" customFormat="1">
      <c r="A183" s="14"/>
      <c r="B183" s="243"/>
      <c r="C183" s="244"/>
      <c r="D183" s="234" t="s">
        <v>163</v>
      </c>
      <c r="E183" s="245" t="s">
        <v>19</v>
      </c>
      <c r="F183" s="246" t="s">
        <v>290</v>
      </c>
      <c r="G183" s="244"/>
      <c r="H183" s="247">
        <v>301.88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163</v>
      </c>
      <c r="AU183" s="253" t="s">
        <v>81</v>
      </c>
      <c r="AV183" s="14" t="s">
        <v>81</v>
      </c>
      <c r="AW183" s="14" t="s">
        <v>33</v>
      </c>
      <c r="AX183" s="14" t="s">
        <v>79</v>
      </c>
      <c r="AY183" s="253" t="s">
        <v>152</v>
      </c>
    </row>
    <row r="184" s="2" customFormat="1" ht="24.15" customHeight="1">
      <c r="A184" s="40"/>
      <c r="B184" s="41"/>
      <c r="C184" s="214" t="s">
        <v>291</v>
      </c>
      <c r="D184" s="214" t="s">
        <v>154</v>
      </c>
      <c r="E184" s="215" t="s">
        <v>292</v>
      </c>
      <c r="F184" s="216" t="s">
        <v>293</v>
      </c>
      <c r="G184" s="217" t="s">
        <v>182</v>
      </c>
      <c r="H184" s="218">
        <v>155</v>
      </c>
      <c r="I184" s="219"/>
      <c r="J184" s="220">
        <f>ROUND(I184*H184,2)</f>
        <v>0</v>
      </c>
      <c r="K184" s="216" t="s">
        <v>158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159</v>
      </c>
      <c r="AT184" s="225" t="s">
        <v>154</v>
      </c>
      <c r="AU184" s="225" t="s">
        <v>81</v>
      </c>
      <c r="AY184" s="19" t="s">
        <v>152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159</v>
      </c>
      <c r="BM184" s="225" t="s">
        <v>294</v>
      </c>
    </row>
    <row r="185" s="2" customFormat="1">
      <c r="A185" s="40"/>
      <c r="B185" s="41"/>
      <c r="C185" s="42"/>
      <c r="D185" s="227" t="s">
        <v>161</v>
      </c>
      <c r="E185" s="42"/>
      <c r="F185" s="228" t="s">
        <v>295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161</v>
      </c>
      <c r="AU185" s="19" t="s">
        <v>81</v>
      </c>
    </row>
    <row r="186" s="14" customFormat="1">
      <c r="A186" s="14"/>
      <c r="B186" s="243"/>
      <c r="C186" s="244"/>
      <c r="D186" s="234" t="s">
        <v>163</v>
      </c>
      <c r="E186" s="245" t="s">
        <v>19</v>
      </c>
      <c r="F186" s="246" t="s">
        <v>296</v>
      </c>
      <c r="G186" s="244"/>
      <c r="H186" s="247">
        <v>155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163</v>
      </c>
      <c r="AU186" s="253" t="s">
        <v>81</v>
      </c>
      <c r="AV186" s="14" t="s">
        <v>81</v>
      </c>
      <c r="AW186" s="14" t="s">
        <v>33</v>
      </c>
      <c r="AX186" s="14" t="s">
        <v>79</v>
      </c>
      <c r="AY186" s="253" t="s">
        <v>152</v>
      </c>
    </row>
    <row r="187" s="2" customFormat="1" ht="16.5" customHeight="1">
      <c r="A187" s="40"/>
      <c r="B187" s="41"/>
      <c r="C187" s="265" t="s">
        <v>297</v>
      </c>
      <c r="D187" s="265" t="s">
        <v>298</v>
      </c>
      <c r="E187" s="266" t="s">
        <v>299</v>
      </c>
      <c r="F187" s="267" t="s">
        <v>300</v>
      </c>
      <c r="G187" s="268" t="s">
        <v>301</v>
      </c>
      <c r="H187" s="269">
        <v>3.1000000000000001</v>
      </c>
      <c r="I187" s="270"/>
      <c r="J187" s="271">
        <f>ROUND(I187*H187,2)</f>
        <v>0</v>
      </c>
      <c r="K187" s="267" t="s">
        <v>158</v>
      </c>
      <c r="L187" s="272"/>
      <c r="M187" s="273" t="s">
        <v>19</v>
      </c>
      <c r="N187" s="274" t="s">
        <v>43</v>
      </c>
      <c r="O187" s="86"/>
      <c r="P187" s="223">
        <f>O187*H187</f>
        <v>0</v>
      </c>
      <c r="Q187" s="223">
        <v>0.001</v>
      </c>
      <c r="R187" s="223">
        <f>Q187*H187</f>
        <v>0.0031000000000000003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199</v>
      </c>
      <c r="AT187" s="225" t="s">
        <v>298</v>
      </c>
      <c r="AU187" s="225" t="s">
        <v>81</v>
      </c>
      <c r="AY187" s="19" t="s">
        <v>152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159</v>
      </c>
      <c r="BM187" s="225" t="s">
        <v>302</v>
      </c>
    </row>
    <row r="188" s="14" customFormat="1">
      <c r="A188" s="14"/>
      <c r="B188" s="243"/>
      <c r="C188" s="244"/>
      <c r="D188" s="234" t="s">
        <v>163</v>
      </c>
      <c r="E188" s="244"/>
      <c r="F188" s="246" t="s">
        <v>303</v>
      </c>
      <c r="G188" s="244"/>
      <c r="H188" s="247">
        <v>3.1000000000000001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163</v>
      </c>
      <c r="AU188" s="253" t="s">
        <v>81</v>
      </c>
      <c r="AV188" s="14" t="s">
        <v>81</v>
      </c>
      <c r="AW188" s="14" t="s">
        <v>4</v>
      </c>
      <c r="AX188" s="14" t="s">
        <v>79</v>
      </c>
      <c r="AY188" s="253" t="s">
        <v>152</v>
      </c>
    </row>
    <row r="189" s="2" customFormat="1" ht="21.75" customHeight="1">
      <c r="A189" s="40"/>
      <c r="B189" s="41"/>
      <c r="C189" s="214" t="s">
        <v>304</v>
      </c>
      <c r="D189" s="214" t="s">
        <v>154</v>
      </c>
      <c r="E189" s="215" t="s">
        <v>305</v>
      </c>
      <c r="F189" s="216" t="s">
        <v>306</v>
      </c>
      <c r="G189" s="217" t="s">
        <v>182</v>
      </c>
      <c r="H189" s="218">
        <v>1433.8</v>
      </c>
      <c r="I189" s="219"/>
      <c r="J189" s="220">
        <f>ROUND(I189*H189,2)</f>
        <v>0</v>
      </c>
      <c r="K189" s="216" t="s">
        <v>158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159</v>
      </c>
      <c r="AT189" s="225" t="s">
        <v>154</v>
      </c>
      <c r="AU189" s="225" t="s">
        <v>81</v>
      </c>
      <c r="AY189" s="19" t="s">
        <v>152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159</v>
      </c>
      <c r="BM189" s="225" t="s">
        <v>307</v>
      </c>
    </row>
    <row r="190" s="2" customFormat="1">
      <c r="A190" s="40"/>
      <c r="B190" s="41"/>
      <c r="C190" s="42"/>
      <c r="D190" s="227" t="s">
        <v>161</v>
      </c>
      <c r="E190" s="42"/>
      <c r="F190" s="228" t="s">
        <v>308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161</v>
      </c>
      <c r="AU190" s="19" t="s">
        <v>81</v>
      </c>
    </row>
    <row r="191" s="13" customFormat="1">
      <c r="A191" s="13"/>
      <c r="B191" s="232"/>
      <c r="C191" s="233"/>
      <c r="D191" s="234" t="s">
        <v>163</v>
      </c>
      <c r="E191" s="235" t="s">
        <v>19</v>
      </c>
      <c r="F191" s="236" t="s">
        <v>309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163</v>
      </c>
      <c r="AU191" s="242" t="s">
        <v>81</v>
      </c>
      <c r="AV191" s="13" t="s">
        <v>79</v>
      </c>
      <c r="AW191" s="13" t="s">
        <v>33</v>
      </c>
      <c r="AX191" s="13" t="s">
        <v>72</v>
      </c>
      <c r="AY191" s="242" t="s">
        <v>152</v>
      </c>
    </row>
    <row r="192" s="14" customFormat="1">
      <c r="A192" s="14"/>
      <c r="B192" s="243"/>
      <c r="C192" s="244"/>
      <c r="D192" s="234" t="s">
        <v>163</v>
      </c>
      <c r="E192" s="245" t="s">
        <v>19</v>
      </c>
      <c r="F192" s="246" t="s">
        <v>310</v>
      </c>
      <c r="G192" s="244"/>
      <c r="H192" s="247">
        <v>1433.8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163</v>
      </c>
      <c r="AU192" s="253" t="s">
        <v>81</v>
      </c>
      <c r="AV192" s="14" t="s">
        <v>81</v>
      </c>
      <c r="AW192" s="14" t="s">
        <v>33</v>
      </c>
      <c r="AX192" s="14" t="s">
        <v>79</v>
      </c>
      <c r="AY192" s="253" t="s">
        <v>152</v>
      </c>
    </row>
    <row r="193" s="2" customFormat="1" ht="21.75" customHeight="1">
      <c r="A193" s="40"/>
      <c r="B193" s="41"/>
      <c r="C193" s="214" t="s">
        <v>311</v>
      </c>
      <c r="D193" s="214" t="s">
        <v>154</v>
      </c>
      <c r="E193" s="215" t="s">
        <v>312</v>
      </c>
      <c r="F193" s="216" t="s">
        <v>313</v>
      </c>
      <c r="G193" s="217" t="s">
        <v>182</v>
      </c>
      <c r="H193" s="218">
        <v>465</v>
      </c>
      <c r="I193" s="219"/>
      <c r="J193" s="220">
        <f>ROUND(I193*H193,2)</f>
        <v>0</v>
      </c>
      <c r="K193" s="216" t="s">
        <v>158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159</v>
      </c>
      <c r="AT193" s="225" t="s">
        <v>154</v>
      </c>
      <c r="AU193" s="225" t="s">
        <v>81</v>
      </c>
      <c r="AY193" s="19" t="s">
        <v>152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159</v>
      </c>
      <c r="BM193" s="225" t="s">
        <v>314</v>
      </c>
    </row>
    <row r="194" s="2" customFormat="1">
      <c r="A194" s="40"/>
      <c r="B194" s="41"/>
      <c r="C194" s="42"/>
      <c r="D194" s="227" t="s">
        <v>161</v>
      </c>
      <c r="E194" s="42"/>
      <c r="F194" s="228" t="s">
        <v>315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161</v>
      </c>
      <c r="AU194" s="19" t="s">
        <v>81</v>
      </c>
    </row>
    <row r="195" s="13" customFormat="1">
      <c r="A195" s="13"/>
      <c r="B195" s="232"/>
      <c r="C195" s="233"/>
      <c r="D195" s="234" t="s">
        <v>163</v>
      </c>
      <c r="E195" s="235" t="s">
        <v>19</v>
      </c>
      <c r="F195" s="236" t="s">
        <v>316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163</v>
      </c>
      <c r="AU195" s="242" t="s">
        <v>81</v>
      </c>
      <c r="AV195" s="13" t="s">
        <v>79</v>
      </c>
      <c r="AW195" s="13" t="s">
        <v>33</v>
      </c>
      <c r="AX195" s="13" t="s">
        <v>72</v>
      </c>
      <c r="AY195" s="242" t="s">
        <v>152</v>
      </c>
    </row>
    <row r="196" s="14" customFormat="1">
      <c r="A196" s="14"/>
      <c r="B196" s="243"/>
      <c r="C196" s="244"/>
      <c r="D196" s="234" t="s">
        <v>163</v>
      </c>
      <c r="E196" s="245" t="s">
        <v>19</v>
      </c>
      <c r="F196" s="246" t="s">
        <v>317</v>
      </c>
      <c r="G196" s="244"/>
      <c r="H196" s="247">
        <v>465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163</v>
      </c>
      <c r="AU196" s="253" t="s">
        <v>81</v>
      </c>
      <c r="AV196" s="14" t="s">
        <v>81</v>
      </c>
      <c r="AW196" s="14" t="s">
        <v>33</v>
      </c>
      <c r="AX196" s="14" t="s">
        <v>79</v>
      </c>
      <c r="AY196" s="253" t="s">
        <v>152</v>
      </c>
    </row>
    <row r="197" s="2" customFormat="1" ht="16.5" customHeight="1">
      <c r="A197" s="40"/>
      <c r="B197" s="41"/>
      <c r="C197" s="265" t="s">
        <v>318</v>
      </c>
      <c r="D197" s="265" t="s">
        <v>298</v>
      </c>
      <c r="E197" s="266" t="s">
        <v>319</v>
      </c>
      <c r="F197" s="267" t="s">
        <v>320</v>
      </c>
      <c r="G197" s="268" t="s">
        <v>282</v>
      </c>
      <c r="H197" s="269">
        <v>37.200000000000003</v>
      </c>
      <c r="I197" s="270"/>
      <c r="J197" s="271">
        <f>ROUND(I197*H197,2)</f>
        <v>0</v>
      </c>
      <c r="K197" s="267" t="s">
        <v>158</v>
      </c>
      <c r="L197" s="272"/>
      <c r="M197" s="273" t="s">
        <v>19</v>
      </c>
      <c r="N197" s="274" t="s">
        <v>43</v>
      </c>
      <c r="O197" s="86"/>
      <c r="P197" s="223">
        <f>O197*H197</f>
        <v>0</v>
      </c>
      <c r="Q197" s="223">
        <v>1</v>
      </c>
      <c r="R197" s="223">
        <f>Q197*H197</f>
        <v>37.200000000000003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199</v>
      </c>
      <c r="AT197" s="225" t="s">
        <v>298</v>
      </c>
      <c r="AU197" s="225" t="s">
        <v>81</v>
      </c>
      <c r="AY197" s="19" t="s">
        <v>152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159</v>
      </c>
      <c r="BM197" s="225" t="s">
        <v>321</v>
      </c>
    </row>
    <row r="198" s="14" customFormat="1">
      <c r="A198" s="14"/>
      <c r="B198" s="243"/>
      <c r="C198" s="244"/>
      <c r="D198" s="234" t="s">
        <v>163</v>
      </c>
      <c r="E198" s="245" t="s">
        <v>19</v>
      </c>
      <c r="F198" s="246" t="s">
        <v>322</v>
      </c>
      <c r="G198" s="244"/>
      <c r="H198" s="247">
        <v>37.200000000000003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163</v>
      </c>
      <c r="AU198" s="253" t="s">
        <v>81</v>
      </c>
      <c r="AV198" s="14" t="s">
        <v>81</v>
      </c>
      <c r="AW198" s="14" t="s">
        <v>33</v>
      </c>
      <c r="AX198" s="14" t="s">
        <v>79</v>
      </c>
      <c r="AY198" s="253" t="s">
        <v>152</v>
      </c>
    </row>
    <row r="199" s="12" customFormat="1" ht="22.8" customHeight="1">
      <c r="A199" s="12"/>
      <c r="B199" s="198"/>
      <c r="C199" s="199"/>
      <c r="D199" s="200" t="s">
        <v>71</v>
      </c>
      <c r="E199" s="212" t="s">
        <v>323</v>
      </c>
      <c r="F199" s="212" t="s">
        <v>324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SUM(P200:P223)</f>
        <v>0</v>
      </c>
      <c r="Q199" s="206"/>
      <c r="R199" s="207">
        <f>SUM(R200:R223)</f>
        <v>0</v>
      </c>
      <c r="S199" s="206"/>
      <c r="T199" s="208">
        <f>SUM(T200:T223)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79</v>
      </c>
      <c r="AT199" s="210" t="s">
        <v>71</v>
      </c>
      <c r="AU199" s="210" t="s">
        <v>79</v>
      </c>
      <c r="AY199" s="209" t="s">
        <v>152</v>
      </c>
      <c r="BK199" s="211">
        <f>SUM(BK200:BK223)</f>
        <v>0</v>
      </c>
    </row>
    <row r="200" s="2" customFormat="1" ht="16.5" customHeight="1">
      <c r="A200" s="40"/>
      <c r="B200" s="41"/>
      <c r="C200" s="214" t="s">
        <v>325</v>
      </c>
      <c r="D200" s="214" t="s">
        <v>154</v>
      </c>
      <c r="E200" s="215" t="s">
        <v>326</v>
      </c>
      <c r="F200" s="216" t="s">
        <v>327</v>
      </c>
      <c r="G200" s="217" t="s">
        <v>328</v>
      </c>
      <c r="H200" s="218">
        <v>9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159</v>
      </c>
      <c r="AT200" s="225" t="s">
        <v>154</v>
      </c>
      <c r="AU200" s="225" t="s">
        <v>81</v>
      </c>
      <c r="AY200" s="19" t="s">
        <v>152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159</v>
      </c>
      <c r="BM200" s="225" t="s">
        <v>329</v>
      </c>
    </row>
    <row r="201" s="2" customFormat="1" ht="24.15" customHeight="1">
      <c r="A201" s="40"/>
      <c r="B201" s="41"/>
      <c r="C201" s="214" t="s">
        <v>330</v>
      </c>
      <c r="D201" s="214" t="s">
        <v>154</v>
      </c>
      <c r="E201" s="215" t="s">
        <v>331</v>
      </c>
      <c r="F201" s="216" t="s">
        <v>332</v>
      </c>
      <c r="G201" s="217" t="s">
        <v>328</v>
      </c>
      <c r="H201" s="218">
        <v>9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159</v>
      </c>
      <c r="AT201" s="225" t="s">
        <v>154</v>
      </c>
      <c r="AU201" s="225" t="s">
        <v>81</v>
      </c>
      <c r="AY201" s="19" t="s">
        <v>152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159</v>
      </c>
      <c r="BM201" s="225" t="s">
        <v>333</v>
      </c>
    </row>
    <row r="202" s="2" customFormat="1" ht="24.15" customHeight="1">
      <c r="A202" s="40"/>
      <c r="B202" s="41"/>
      <c r="C202" s="214" t="s">
        <v>334</v>
      </c>
      <c r="D202" s="214" t="s">
        <v>154</v>
      </c>
      <c r="E202" s="215" t="s">
        <v>335</v>
      </c>
      <c r="F202" s="216" t="s">
        <v>336</v>
      </c>
      <c r="G202" s="217" t="s">
        <v>328</v>
      </c>
      <c r="H202" s="218">
        <v>9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159</v>
      </c>
      <c r="AT202" s="225" t="s">
        <v>154</v>
      </c>
      <c r="AU202" s="225" t="s">
        <v>81</v>
      </c>
      <c r="AY202" s="19" t="s">
        <v>152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159</v>
      </c>
      <c r="BM202" s="225" t="s">
        <v>337</v>
      </c>
    </row>
    <row r="203" s="2" customFormat="1" ht="16.5" customHeight="1">
      <c r="A203" s="40"/>
      <c r="B203" s="41"/>
      <c r="C203" s="265" t="s">
        <v>338</v>
      </c>
      <c r="D203" s="265" t="s">
        <v>298</v>
      </c>
      <c r="E203" s="266" t="s">
        <v>339</v>
      </c>
      <c r="F203" s="267" t="s">
        <v>340</v>
      </c>
      <c r="G203" s="268" t="s">
        <v>157</v>
      </c>
      <c r="H203" s="269">
        <v>9</v>
      </c>
      <c r="I203" s="270"/>
      <c r="J203" s="271">
        <f>ROUND(I203*H203,2)</f>
        <v>0</v>
      </c>
      <c r="K203" s="267" t="s">
        <v>19</v>
      </c>
      <c r="L203" s="272"/>
      <c r="M203" s="273" t="s">
        <v>19</v>
      </c>
      <c r="N203" s="274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199</v>
      </c>
      <c r="AT203" s="225" t="s">
        <v>298</v>
      </c>
      <c r="AU203" s="225" t="s">
        <v>81</v>
      </c>
      <c r="AY203" s="19" t="s">
        <v>152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159</v>
      </c>
      <c r="BM203" s="225" t="s">
        <v>341</v>
      </c>
    </row>
    <row r="204" s="2" customFormat="1" ht="16.5" customHeight="1">
      <c r="A204" s="40"/>
      <c r="B204" s="41"/>
      <c r="C204" s="214" t="s">
        <v>342</v>
      </c>
      <c r="D204" s="214" t="s">
        <v>154</v>
      </c>
      <c r="E204" s="215" t="s">
        <v>343</v>
      </c>
      <c r="F204" s="216" t="s">
        <v>344</v>
      </c>
      <c r="G204" s="217" t="s">
        <v>239</v>
      </c>
      <c r="H204" s="218">
        <v>0.71999999999999997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159</v>
      </c>
      <c r="AT204" s="225" t="s">
        <v>154</v>
      </c>
      <c r="AU204" s="225" t="s">
        <v>81</v>
      </c>
      <c r="AY204" s="19" t="s">
        <v>152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159</v>
      </c>
      <c r="BM204" s="225" t="s">
        <v>345</v>
      </c>
    </row>
    <row r="205" s="14" customFormat="1">
      <c r="A205" s="14"/>
      <c r="B205" s="243"/>
      <c r="C205" s="244"/>
      <c r="D205" s="234" t="s">
        <v>163</v>
      </c>
      <c r="E205" s="245" t="s">
        <v>19</v>
      </c>
      <c r="F205" s="246" t="s">
        <v>346</v>
      </c>
      <c r="G205" s="244"/>
      <c r="H205" s="247">
        <v>0.71999999999999997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163</v>
      </c>
      <c r="AU205" s="253" t="s">
        <v>81</v>
      </c>
      <c r="AV205" s="14" t="s">
        <v>81</v>
      </c>
      <c r="AW205" s="14" t="s">
        <v>33</v>
      </c>
      <c r="AX205" s="14" t="s">
        <v>79</v>
      </c>
      <c r="AY205" s="253" t="s">
        <v>152</v>
      </c>
    </row>
    <row r="206" s="2" customFormat="1" ht="16.5" customHeight="1">
      <c r="A206" s="40"/>
      <c r="B206" s="41"/>
      <c r="C206" s="214" t="s">
        <v>347</v>
      </c>
      <c r="D206" s="214" t="s">
        <v>154</v>
      </c>
      <c r="E206" s="215" t="s">
        <v>348</v>
      </c>
      <c r="F206" s="216" t="s">
        <v>349</v>
      </c>
      <c r="G206" s="217" t="s">
        <v>239</v>
      </c>
      <c r="H206" s="218">
        <v>4.5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159</v>
      </c>
      <c r="AT206" s="225" t="s">
        <v>154</v>
      </c>
      <c r="AU206" s="225" t="s">
        <v>81</v>
      </c>
      <c r="AY206" s="19" t="s">
        <v>152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159</v>
      </c>
      <c r="BM206" s="225" t="s">
        <v>350</v>
      </c>
    </row>
    <row r="207" s="14" customFormat="1">
      <c r="A207" s="14"/>
      <c r="B207" s="243"/>
      <c r="C207" s="244"/>
      <c r="D207" s="234" t="s">
        <v>163</v>
      </c>
      <c r="E207" s="245" t="s">
        <v>19</v>
      </c>
      <c r="F207" s="246" t="s">
        <v>351</v>
      </c>
      <c r="G207" s="244"/>
      <c r="H207" s="247">
        <v>4.5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163</v>
      </c>
      <c r="AU207" s="253" t="s">
        <v>81</v>
      </c>
      <c r="AV207" s="14" t="s">
        <v>81</v>
      </c>
      <c r="AW207" s="14" t="s">
        <v>33</v>
      </c>
      <c r="AX207" s="14" t="s">
        <v>79</v>
      </c>
      <c r="AY207" s="253" t="s">
        <v>152</v>
      </c>
    </row>
    <row r="208" s="2" customFormat="1" ht="24.15" customHeight="1">
      <c r="A208" s="40"/>
      <c r="B208" s="41"/>
      <c r="C208" s="214" t="s">
        <v>352</v>
      </c>
      <c r="D208" s="214" t="s">
        <v>154</v>
      </c>
      <c r="E208" s="215" t="s">
        <v>353</v>
      </c>
      <c r="F208" s="216" t="s">
        <v>354</v>
      </c>
      <c r="G208" s="217" t="s">
        <v>328</v>
      </c>
      <c r="H208" s="218">
        <v>45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159</v>
      </c>
      <c r="AT208" s="225" t="s">
        <v>154</v>
      </c>
      <c r="AU208" s="225" t="s">
        <v>81</v>
      </c>
      <c r="AY208" s="19" t="s">
        <v>152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159</v>
      </c>
      <c r="BM208" s="225" t="s">
        <v>355</v>
      </c>
    </row>
    <row r="209" s="14" customFormat="1">
      <c r="A209" s="14"/>
      <c r="B209" s="243"/>
      <c r="C209" s="244"/>
      <c r="D209" s="234" t="s">
        <v>163</v>
      </c>
      <c r="E209" s="245" t="s">
        <v>19</v>
      </c>
      <c r="F209" s="246" t="s">
        <v>356</v>
      </c>
      <c r="G209" s="244"/>
      <c r="H209" s="247">
        <v>45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163</v>
      </c>
      <c r="AU209" s="253" t="s">
        <v>81</v>
      </c>
      <c r="AV209" s="14" t="s">
        <v>81</v>
      </c>
      <c r="AW209" s="14" t="s">
        <v>33</v>
      </c>
      <c r="AX209" s="14" t="s">
        <v>79</v>
      </c>
      <c r="AY209" s="253" t="s">
        <v>152</v>
      </c>
    </row>
    <row r="210" s="2" customFormat="1" ht="21.75" customHeight="1">
      <c r="A210" s="40"/>
      <c r="B210" s="41"/>
      <c r="C210" s="214" t="s">
        <v>219</v>
      </c>
      <c r="D210" s="214" t="s">
        <v>154</v>
      </c>
      <c r="E210" s="215" t="s">
        <v>357</v>
      </c>
      <c r="F210" s="216" t="s">
        <v>358</v>
      </c>
      <c r="G210" s="217" t="s">
        <v>301</v>
      </c>
      <c r="H210" s="218">
        <v>0.90000000000000002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159</v>
      </c>
      <c r="AT210" s="225" t="s">
        <v>154</v>
      </c>
      <c r="AU210" s="225" t="s">
        <v>81</v>
      </c>
      <c r="AY210" s="19" t="s">
        <v>152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159</v>
      </c>
      <c r="BM210" s="225" t="s">
        <v>359</v>
      </c>
    </row>
    <row r="211" s="2" customFormat="1" ht="16.5" customHeight="1">
      <c r="A211" s="40"/>
      <c r="B211" s="41"/>
      <c r="C211" s="214" t="s">
        <v>360</v>
      </c>
      <c r="D211" s="214" t="s">
        <v>154</v>
      </c>
      <c r="E211" s="215" t="s">
        <v>361</v>
      </c>
      <c r="F211" s="216" t="s">
        <v>362</v>
      </c>
      <c r="G211" s="217" t="s">
        <v>328</v>
      </c>
      <c r="H211" s="218">
        <v>9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159</v>
      </c>
      <c r="AT211" s="225" t="s">
        <v>154</v>
      </c>
      <c r="AU211" s="225" t="s">
        <v>81</v>
      </c>
      <c r="AY211" s="19" t="s">
        <v>152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159</v>
      </c>
      <c r="BM211" s="225" t="s">
        <v>363</v>
      </c>
    </row>
    <row r="212" s="2" customFormat="1" ht="21.75" customHeight="1">
      <c r="A212" s="40"/>
      <c r="B212" s="41"/>
      <c r="C212" s="214" t="s">
        <v>364</v>
      </c>
      <c r="D212" s="214" t="s">
        <v>154</v>
      </c>
      <c r="E212" s="215" t="s">
        <v>365</v>
      </c>
      <c r="F212" s="216" t="s">
        <v>366</v>
      </c>
      <c r="G212" s="217" t="s">
        <v>328</v>
      </c>
      <c r="H212" s="218">
        <v>27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159</v>
      </c>
      <c r="AT212" s="225" t="s">
        <v>154</v>
      </c>
      <c r="AU212" s="225" t="s">
        <v>81</v>
      </c>
      <c r="AY212" s="19" t="s">
        <v>152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159</v>
      </c>
      <c r="BM212" s="225" t="s">
        <v>367</v>
      </c>
    </row>
    <row r="213" s="14" customFormat="1">
      <c r="A213" s="14"/>
      <c r="B213" s="243"/>
      <c r="C213" s="244"/>
      <c r="D213" s="234" t="s">
        <v>163</v>
      </c>
      <c r="E213" s="245" t="s">
        <v>19</v>
      </c>
      <c r="F213" s="246" t="s">
        <v>368</v>
      </c>
      <c r="G213" s="244"/>
      <c r="H213" s="247">
        <v>27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163</v>
      </c>
      <c r="AU213" s="253" t="s">
        <v>81</v>
      </c>
      <c r="AV213" s="14" t="s">
        <v>81</v>
      </c>
      <c r="AW213" s="14" t="s">
        <v>33</v>
      </c>
      <c r="AX213" s="14" t="s">
        <v>79</v>
      </c>
      <c r="AY213" s="253" t="s">
        <v>152</v>
      </c>
    </row>
    <row r="214" s="2" customFormat="1" ht="21.75" customHeight="1">
      <c r="A214" s="40"/>
      <c r="B214" s="41"/>
      <c r="C214" s="214" t="s">
        <v>369</v>
      </c>
      <c r="D214" s="214" t="s">
        <v>154</v>
      </c>
      <c r="E214" s="215" t="s">
        <v>370</v>
      </c>
      <c r="F214" s="216" t="s">
        <v>371</v>
      </c>
      <c r="G214" s="217" t="s">
        <v>328</v>
      </c>
      <c r="H214" s="218">
        <v>27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159</v>
      </c>
      <c r="AT214" s="225" t="s">
        <v>154</v>
      </c>
      <c r="AU214" s="225" t="s">
        <v>81</v>
      </c>
      <c r="AY214" s="19" t="s">
        <v>152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159</v>
      </c>
      <c r="BM214" s="225" t="s">
        <v>372</v>
      </c>
    </row>
    <row r="215" s="2" customFormat="1" ht="16.5" customHeight="1">
      <c r="A215" s="40"/>
      <c r="B215" s="41"/>
      <c r="C215" s="214" t="s">
        <v>373</v>
      </c>
      <c r="D215" s="214" t="s">
        <v>154</v>
      </c>
      <c r="E215" s="215" t="s">
        <v>374</v>
      </c>
      <c r="F215" s="216" t="s">
        <v>375</v>
      </c>
      <c r="G215" s="217" t="s">
        <v>328</v>
      </c>
      <c r="H215" s="218">
        <v>27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159</v>
      </c>
      <c r="AT215" s="225" t="s">
        <v>154</v>
      </c>
      <c r="AU215" s="225" t="s">
        <v>81</v>
      </c>
      <c r="AY215" s="19" t="s">
        <v>152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159</v>
      </c>
      <c r="BM215" s="225" t="s">
        <v>376</v>
      </c>
    </row>
    <row r="216" s="2" customFormat="1" ht="21.75" customHeight="1">
      <c r="A216" s="40"/>
      <c r="B216" s="41"/>
      <c r="C216" s="214" t="s">
        <v>377</v>
      </c>
      <c r="D216" s="214" t="s">
        <v>154</v>
      </c>
      <c r="E216" s="215" t="s">
        <v>378</v>
      </c>
      <c r="F216" s="216" t="s">
        <v>379</v>
      </c>
      <c r="G216" s="217" t="s">
        <v>182</v>
      </c>
      <c r="H216" s="218">
        <v>9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159</v>
      </c>
      <c r="AT216" s="225" t="s">
        <v>154</v>
      </c>
      <c r="AU216" s="225" t="s">
        <v>81</v>
      </c>
      <c r="AY216" s="19" t="s">
        <v>152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159</v>
      </c>
      <c r="BM216" s="225" t="s">
        <v>380</v>
      </c>
    </row>
    <row r="217" s="2" customFormat="1" ht="16.5" customHeight="1">
      <c r="A217" s="40"/>
      <c r="B217" s="41"/>
      <c r="C217" s="214" t="s">
        <v>381</v>
      </c>
      <c r="D217" s="214" t="s">
        <v>154</v>
      </c>
      <c r="E217" s="215" t="s">
        <v>382</v>
      </c>
      <c r="F217" s="216" t="s">
        <v>383</v>
      </c>
      <c r="G217" s="217" t="s">
        <v>182</v>
      </c>
      <c r="H217" s="218">
        <v>9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159</v>
      </c>
      <c r="AT217" s="225" t="s">
        <v>154</v>
      </c>
      <c r="AU217" s="225" t="s">
        <v>81</v>
      </c>
      <c r="AY217" s="19" t="s">
        <v>152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159</v>
      </c>
      <c r="BM217" s="225" t="s">
        <v>384</v>
      </c>
    </row>
    <row r="218" s="2" customFormat="1" ht="21.75" customHeight="1">
      <c r="A218" s="40"/>
      <c r="B218" s="41"/>
      <c r="C218" s="214" t="s">
        <v>385</v>
      </c>
      <c r="D218" s="214" t="s">
        <v>154</v>
      </c>
      <c r="E218" s="215" t="s">
        <v>386</v>
      </c>
      <c r="F218" s="216" t="s">
        <v>387</v>
      </c>
      <c r="G218" s="217" t="s">
        <v>328</v>
      </c>
      <c r="H218" s="218">
        <v>9</v>
      </c>
      <c r="I218" s="219"/>
      <c r="J218" s="220">
        <f>ROUND(I218*H218,2)</f>
        <v>0</v>
      </c>
      <c r="K218" s="216" t="s">
        <v>19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159</v>
      </c>
      <c r="AT218" s="225" t="s">
        <v>154</v>
      </c>
      <c r="AU218" s="225" t="s">
        <v>81</v>
      </c>
      <c r="AY218" s="19" t="s">
        <v>152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159</v>
      </c>
      <c r="BM218" s="225" t="s">
        <v>388</v>
      </c>
    </row>
    <row r="219" s="2" customFormat="1" ht="16.5" customHeight="1">
      <c r="A219" s="40"/>
      <c r="B219" s="41"/>
      <c r="C219" s="214" t="s">
        <v>389</v>
      </c>
      <c r="D219" s="214" t="s">
        <v>154</v>
      </c>
      <c r="E219" s="215" t="s">
        <v>390</v>
      </c>
      <c r="F219" s="216" t="s">
        <v>391</v>
      </c>
      <c r="G219" s="217" t="s">
        <v>239</v>
      </c>
      <c r="H219" s="218">
        <v>0.90000000000000002</v>
      </c>
      <c r="I219" s="219"/>
      <c r="J219" s="220">
        <f>ROUND(I219*H219,2)</f>
        <v>0</v>
      </c>
      <c r="K219" s="216" t="s">
        <v>19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159</v>
      </c>
      <c r="AT219" s="225" t="s">
        <v>154</v>
      </c>
      <c r="AU219" s="225" t="s">
        <v>81</v>
      </c>
      <c r="AY219" s="19" t="s">
        <v>152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159</v>
      </c>
      <c r="BM219" s="225" t="s">
        <v>392</v>
      </c>
    </row>
    <row r="220" s="2" customFormat="1" ht="16.5" customHeight="1">
      <c r="A220" s="40"/>
      <c r="B220" s="41"/>
      <c r="C220" s="214" t="s">
        <v>393</v>
      </c>
      <c r="D220" s="214" t="s">
        <v>154</v>
      </c>
      <c r="E220" s="215" t="s">
        <v>394</v>
      </c>
      <c r="F220" s="216" t="s">
        <v>395</v>
      </c>
      <c r="G220" s="217" t="s">
        <v>328</v>
      </c>
      <c r="H220" s="218">
        <v>9</v>
      </c>
      <c r="I220" s="219"/>
      <c r="J220" s="220">
        <f>ROUND(I220*H220,2)</f>
        <v>0</v>
      </c>
      <c r="K220" s="216" t="s">
        <v>19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159</v>
      </c>
      <c r="AT220" s="225" t="s">
        <v>154</v>
      </c>
      <c r="AU220" s="225" t="s">
        <v>81</v>
      </c>
      <c r="AY220" s="19" t="s">
        <v>152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159</v>
      </c>
      <c r="BM220" s="225" t="s">
        <v>396</v>
      </c>
    </row>
    <row r="221" s="2" customFormat="1" ht="16.5" customHeight="1">
      <c r="A221" s="40"/>
      <c r="B221" s="41"/>
      <c r="C221" s="214" t="s">
        <v>397</v>
      </c>
      <c r="D221" s="214" t="s">
        <v>154</v>
      </c>
      <c r="E221" s="215" t="s">
        <v>398</v>
      </c>
      <c r="F221" s="216" t="s">
        <v>399</v>
      </c>
      <c r="G221" s="217" t="s">
        <v>328</v>
      </c>
      <c r="H221" s="218">
        <v>9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159</v>
      </c>
      <c r="AT221" s="225" t="s">
        <v>154</v>
      </c>
      <c r="AU221" s="225" t="s">
        <v>81</v>
      </c>
      <c r="AY221" s="19" t="s">
        <v>152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159</v>
      </c>
      <c r="BM221" s="225" t="s">
        <v>400</v>
      </c>
    </row>
    <row r="222" s="2" customFormat="1" ht="16.5" customHeight="1">
      <c r="A222" s="40"/>
      <c r="B222" s="41"/>
      <c r="C222" s="214" t="s">
        <v>401</v>
      </c>
      <c r="D222" s="214" t="s">
        <v>154</v>
      </c>
      <c r="E222" s="215" t="s">
        <v>402</v>
      </c>
      <c r="F222" s="216" t="s">
        <v>403</v>
      </c>
      <c r="G222" s="217" t="s">
        <v>282</v>
      </c>
      <c r="H222" s="218">
        <v>8.0999999999999996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159</v>
      </c>
      <c r="AT222" s="225" t="s">
        <v>154</v>
      </c>
      <c r="AU222" s="225" t="s">
        <v>81</v>
      </c>
      <c r="AY222" s="19" t="s">
        <v>152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159</v>
      </c>
      <c r="BM222" s="225" t="s">
        <v>404</v>
      </c>
    </row>
    <row r="223" s="14" customFormat="1">
      <c r="A223" s="14"/>
      <c r="B223" s="243"/>
      <c r="C223" s="244"/>
      <c r="D223" s="234" t="s">
        <v>163</v>
      </c>
      <c r="E223" s="245" t="s">
        <v>19</v>
      </c>
      <c r="F223" s="246" t="s">
        <v>405</v>
      </c>
      <c r="G223" s="244"/>
      <c r="H223" s="247">
        <v>8.0999999999999996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163</v>
      </c>
      <c r="AU223" s="253" t="s">
        <v>81</v>
      </c>
      <c r="AV223" s="14" t="s">
        <v>81</v>
      </c>
      <c r="AW223" s="14" t="s">
        <v>33</v>
      </c>
      <c r="AX223" s="14" t="s">
        <v>79</v>
      </c>
      <c r="AY223" s="253" t="s">
        <v>152</v>
      </c>
    </row>
    <row r="224" s="12" customFormat="1" ht="22.8" customHeight="1">
      <c r="A224" s="12"/>
      <c r="B224" s="198"/>
      <c r="C224" s="199"/>
      <c r="D224" s="200" t="s">
        <v>71</v>
      </c>
      <c r="E224" s="212" t="s">
        <v>81</v>
      </c>
      <c r="F224" s="212" t="s">
        <v>406</v>
      </c>
      <c r="G224" s="199"/>
      <c r="H224" s="199"/>
      <c r="I224" s="202"/>
      <c r="J224" s="213">
        <f>BK224</f>
        <v>0</v>
      </c>
      <c r="K224" s="199"/>
      <c r="L224" s="204"/>
      <c r="M224" s="205"/>
      <c r="N224" s="206"/>
      <c r="O224" s="206"/>
      <c r="P224" s="207">
        <f>SUM(P225:P227)</f>
        <v>0</v>
      </c>
      <c r="Q224" s="206"/>
      <c r="R224" s="207">
        <f>SUM(R225:R227)</f>
        <v>28.6678</v>
      </c>
      <c r="S224" s="206"/>
      <c r="T224" s="208">
        <f>SUM(T225:T227)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79</v>
      </c>
      <c r="AT224" s="210" t="s">
        <v>71</v>
      </c>
      <c r="AU224" s="210" t="s">
        <v>79</v>
      </c>
      <c r="AY224" s="209" t="s">
        <v>152</v>
      </c>
      <c r="BK224" s="211">
        <f>SUM(BK225:BK227)</f>
        <v>0</v>
      </c>
    </row>
    <row r="225" s="2" customFormat="1" ht="33" customHeight="1">
      <c r="A225" s="40"/>
      <c r="B225" s="41"/>
      <c r="C225" s="214" t="s">
        <v>210</v>
      </c>
      <c r="D225" s="214" t="s">
        <v>154</v>
      </c>
      <c r="E225" s="215" t="s">
        <v>407</v>
      </c>
      <c r="F225" s="216" t="s">
        <v>408</v>
      </c>
      <c r="G225" s="217" t="s">
        <v>227</v>
      </c>
      <c r="H225" s="218">
        <v>140</v>
      </c>
      <c r="I225" s="219"/>
      <c r="J225" s="220">
        <f>ROUND(I225*H225,2)</f>
        <v>0</v>
      </c>
      <c r="K225" s="216" t="s">
        <v>158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0.20477000000000001</v>
      </c>
      <c r="R225" s="223">
        <f>Q225*H225</f>
        <v>28.6678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159</v>
      </c>
      <c r="AT225" s="225" t="s">
        <v>154</v>
      </c>
      <c r="AU225" s="225" t="s">
        <v>81</v>
      </c>
      <c r="AY225" s="19" t="s">
        <v>152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159</v>
      </c>
      <c r="BM225" s="225" t="s">
        <v>409</v>
      </c>
    </row>
    <row r="226" s="2" customFormat="1">
      <c r="A226" s="40"/>
      <c r="B226" s="41"/>
      <c r="C226" s="42"/>
      <c r="D226" s="227" t="s">
        <v>161</v>
      </c>
      <c r="E226" s="42"/>
      <c r="F226" s="228" t="s">
        <v>410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161</v>
      </c>
      <c r="AU226" s="19" t="s">
        <v>81</v>
      </c>
    </row>
    <row r="227" s="2" customFormat="1" ht="16.5" customHeight="1">
      <c r="A227" s="40"/>
      <c r="B227" s="41"/>
      <c r="C227" s="214" t="s">
        <v>411</v>
      </c>
      <c r="D227" s="214" t="s">
        <v>154</v>
      </c>
      <c r="E227" s="215" t="s">
        <v>412</v>
      </c>
      <c r="F227" s="216" t="s">
        <v>413</v>
      </c>
      <c r="G227" s="217" t="s">
        <v>227</v>
      </c>
      <c r="H227" s="218">
        <v>50</v>
      </c>
      <c r="I227" s="219"/>
      <c r="J227" s="220">
        <f>ROUND(I227*H227,2)</f>
        <v>0</v>
      </c>
      <c r="K227" s="216" t="s">
        <v>19</v>
      </c>
      <c r="L227" s="46"/>
      <c r="M227" s="221" t="s">
        <v>19</v>
      </c>
      <c r="N227" s="222" t="s">
        <v>43</v>
      </c>
      <c r="O227" s="86"/>
      <c r="P227" s="223">
        <f>O227*H227</f>
        <v>0</v>
      </c>
      <c r="Q227" s="223">
        <v>0</v>
      </c>
      <c r="R227" s="223">
        <f>Q227*H227</f>
        <v>0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159</v>
      </c>
      <c r="AT227" s="225" t="s">
        <v>154</v>
      </c>
      <c r="AU227" s="225" t="s">
        <v>81</v>
      </c>
      <c r="AY227" s="19" t="s">
        <v>152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159</v>
      </c>
      <c r="BM227" s="225" t="s">
        <v>414</v>
      </c>
    </row>
    <row r="228" s="12" customFormat="1" ht="22.8" customHeight="1">
      <c r="A228" s="12"/>
      <c r="B228" s="198"/>
      <c r="C228" s="199"/>
      <c r="D228" s="200" t="s">
        <v>71</v>
      </c>
      <c r="E228" s="212" t="s">
        <v>179</v>
      </c>
      <c r="F228" s="212" t="s">
        <v>415</v>
      </c>
      <c r="G228" s="199"/>
      <c r="H228" s="199"/>
      <c r="I228" s="202"/>
      <c r="J228" s="213">
        <f>BK228</f>
        <v>0</v>
      </c>
      <c r="K228" s="199"/>
      <c r="L228" s="204"/>
      <c r="M228" s="205"/>
      <c r="N228" s="206"/>
      <c r="O228" s="206"/>
      <c r="P228" s="207">
        <f>SUM(P229:P306)</f>
        <v>0</v>
      </c>
      <c r="Q228" s="206"/>
      <c r="R228" s="207">
        <f>SUM(R229:R306)</f>
        <v>191.33032499999999</v>
      </c>
      <c r="S228" s="206"/>
      <c r="T228" s="208">
        <f>SUM(T229:T306)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09" t="s">
        <v>79</v>
      </c>
      <c r="AT228" s="210" t="s">
        <v>71</v>
      </c>
      <c r="AU228" s="210" t="s">
        <v>79</v>
      </c>
      <c r="AY228" s="209" t="s">
        <v>152</v>
      </c>
      <c r="BK228" s="211">
        <f>SUM(BK229:BK306)</f>
        <v>0</v>
      </c>
    </row>
    <row r="229" s="2" customFormat="1" ht="37.8" customHeight="1">
      <c r="A229" s="40"/>
      <c r="B229" s="41"/>
      <c r="C229" s="214" t="s">
        <v>416</v>
      </c>
      <c r="D229" s="214" t="s">
        <v>154</v>
      </c>
      <c r="E229" s="215" t="s">
        <v>417</v>
      </c>
      <c r="F229" s="216" t="s">
        <v>418</v>
      </c>
      <c r="G229" s="217" t="s">
        <v>182</v>
      </c>
      <c r="H229" s="218">
        <v>673.5</v>
      </c>
      <c r="I229" s="219"/>
      <c r="J229" s="220">
        <f>ROUND(I229*H229,2)</f>
        <v>0</v>
      </c>
      <c r="K229" s="216" t="s">
        <v>158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159</v>
      </c>
      <c r="AT229" s="225" t="s">
        <v>154</v>
      </c>
      <c r="AU229" s="225" t="s">
        <v>81</v>
      </c>
      <c r="AY229" s="19" t="s">
        <v>152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159</v>
      </c>
      <c r="BM229" s="225" t="s">
        <v>419</v>
      </c>
    </row>
    <row r="230" s="2" customFormat="1">
      <c r="A230" s="40"/>
      <c r="B230" s="41"/>
      <c r="C230" s="42"/>
      <c r="D230" s="227" t="s">
        <v>161</v>
      </c>
      <c r="E230" s="42"/>
      <c r="F230" s="228" t="s">
        <v>420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161</v>
      </c>
      <c r="AU230" s="19" t="s">
        <v>81</v>
      </c>
    </row>
    <row r="231" s="13" customFormat="1">
      <c r="A231" s="13"/>
      <c r="B231" s="232"/>
      <c r="C231" s="233"/>
      <c r="D231" s="234" t="s">
        <v>163</v>
      </c>
      <c r="E231" s="235" t="s">
        <v>19</v>
      </c>
      <c r="F231" s="236" t="s">
        <v>421</v>
      </c>
      <c r="G231" s="233"/>
      <c r="H231" s="235" t="s">
        <v>19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163</v>
      </c>
      <c r="AU231" s="242" t="s">
        <v>81</v>
      </c>
      <c r="AV231" s="13" t="s">
        <v>79</v>
      </c>
      <c r="AW231" s="13" t="s">
        <v>33</v>
      </c>
      <c r="AX231" s="13" t="s">
        <v>72</v>
      </c>
      <c r="AY231" s="242" t="s">
        <v>152</v>
      </c>
    </row>
    <row r="232" s="14" customFormat="1">
      <c r="A232" s="14"/>
      <c r="B232" s="243"/>
      <c r="C232" s="244"/>
      <c r="D232" s="234" t="s">
        <v>163</v>
      </c>
      <c r="E232" s="245" t="s">
        <v>19</v>
      </c>
      <c r="F232" s="246" t="s">
        <v>422</v>
      </c>
      <c r="G232" s="244"/>
      <c r="H232" s="247">
        <v>673.5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163</v>
      </c>
      <c r="AU232" s="253" t="s">
        <v>81</v>
      </c>
      <c r="AV232" s="14" t="s">
        <v>81</v>
      </c>
      <c r="AW232" s="14" t="s">
        <v>33</v>
      </c>
      <c r="AX232" s="14" t="s">
        <v>79</v>
      </c>
      <c r="AY232" s="253" t="s">
        <v>152</v>
      </c>
    </row>
    <row r="233" s="2" customFormat="1" ht="16.5" customHeight="1">
      <c r="A233" s="40"/>
      <c r="B233" s="41"/>
      <c r="C233" s="265" t="s">
        <v>423</v>
      </c>
      <c r="D233" s="265" t="s">
        <v>298</v>
      </c>
      <c r="E233" s="266" t="s">
        <v>424</v>
      </c>
      <c r="F233" s="267" t="s">
        <v>425</v>
      </c>
      <c r="G233" s="268" t="s">
        <v>282</v>
      </c>
      <c r="H233" s="269">
        <v>28.286999999999999</v>
      </c>
      <c r="I233" s="270"/>
      <c r="J233" s="271">
        <f>ROUND(I233*H233,2)</f>
        <v>0</v>
      </c>
      <c r="K233" s="267" t="s">
        <v>158</v>
      </c>
      <c r="L233" s="272"/>
      <c r="M233" s="273" t="s">
        <v>19</v>
      </c>
      <c r="N233" s="274" t="s">
        <v>43</v>
      </c>
      <c r="O233" s="86"/>
      <c r="P233" s="223">
        <f>O233*H233</f>
        <v>0</v>
      </c>
      <c r="Q233" s="223">
        <v>1</v>
      </c>
      <c r="R233" s="223">
        <f>Q233*H233</f>
        <v>28.286999999999999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199</v>
      </c>
      <c r="AT233" s="225" t="s">
        <v>298</v>
      </c>
      <c r="AU233" s="225" t="s">
        <v>81</v>
      </c>
      <c r="AY233" s="19" t="s">
        <v>152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159</v>
      </c>
      <c r="BM233" s="225" t="s">
        <v>426</v>
      </c>
    </row>
    <row r="234" s="13" customFormat="1">
      <c r="A234" s="13"/>
      <c r="B234" s="232"/>
      <c r="C234" s="233"/>
      <c r="D234" s="234" t="s">
        <v>163</v>
      </c>
      <c r="E234" s="235" t="s">
        <v>19</v>
      </c>
      <c r="F234" s="236" t="s">
        <v>427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163</v>
      </c>
      <c r="AU234" s="242" t="s">
        <v>81</v>
      </c>
      <c r="AV234" s="13" t="s">
        <v>79</v>
      </c>
      <c r="AW234" s="13" t="s">
        <v>33</v>
      </c>
      <c r="AX234" s="13" t="s">
        <v>72</v>
      </c>
      <c r="AY234" s="242" t="s">
        <v>152</v>
      </c>
    </row>
    <row r="235" s="14" customFormat="1">
      <c r="A235" s="14"/>
      <c r="B235" s="243"/>
      <c r="C235" s="244"/>
      <c r="D235" s="234" t="s">
        <v>163</v>
      </c>
      <c r="E235" s="245" t="s">
        <v>19</v>
      </c>
      <c r="F235" s="246" t="s">
        <v>428</v>
      </c>
      <c r="G235" s="244"/>
      <c r="H235" s="247">
        <v>28.286999999999999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163</v>
      </c>
      <c r="AU235" s="253" t="s">
        <v>81</v>
      </c>
      <c r="AV235" s="14" t="s">
        <v>81</v>
      </c>
      <c r="AW235" s="14" t="s">
        <v>33</v>
      </c>
      <c r="AX235" s="14" t="s">
        <v>79</v>
      </c>
      <c r="AY235" s="253" t="s">
        <v>152</v>
      </c>
    </row>
    <row r="236" s="2" customFormat="1" ht="16.5" customHeight="1">
      <c r="A236" s="40"/>
      <c r="B236" s="41"/>
      <c r="C236" s="265" t="s">
        <v>429</v>
      </c>
      <c r="D236" s="265" t="s">
        <v>298</v>
      </c>
      <c r="E236" s="266" t="s">
        <v>430</v>
      </c>
      <c r="F236" s="267" t="s">
        <v>431</v>
      </c>
      <c r="G236" s="268" t="s">
        <v>282</v>
      </c>
      <c r="H236" s="269">
        <v>0.47099999999999997</v>
      </c>
      <c r="I236" s="270"/>
      <c r="J236" s="271">
        <f>ROUND(I236*H236,2)</f>
        <v>0</v>
      </c>
      <c r="K236" s="267" t="s">
        <v>158</v>
      </c>
      <c r="L236" s="272"/>
      <c r="M236" s="273" t="s">
        <v>19</v>
      </c>
      <c r="N236" s="274" t="s">
        <v>43</v>
      </c>
      <c r="O236" s="86"/>
      <c r="P236" s="223">
        <f>O236*H236</f>
        <v>0</v>
      </c>
      <c r="Q236" s="223">
        <v>1</v>
      </c>
      <c r="R236" s="223">
        <f>Q236*H236</f>
        <v>0.47099999999999997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199</v>
      </c>
      <c r="AT236" s="225" t="s">
        <v>298</v>
      </c>
      <c r="AU236" s="225" t="s">
        <v>81</v>
      </c>
      <c r="AY236" s="19" t="s">
        <v>152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159</v>
      </c>
      <c r="BM236" s="225" t="s">
        <v>432</v>
      </c>
    </row>
    <row r="237" s="13" customFormat="1">
      <c r="A237" s="13"/>
      <c r="B237" s="232"/>
      <c r="C237" s="233"/>
      <c r="D237" s="234" t="s">
        <v>163</v>
      </c>
      <c r="E237" s="235" t="s">
        <v>19</v>
      </c>
      <c r="F237" s="236" t="s">
        <v>433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163</v>
      </c>
      <c r="AU237" s="242" t="s">
        <v>81</v>
      </c>
      <c r="AV237" s="13" t="s">
        <v>79</v>
      </c>
      <c r="AW237" s="13" t="s">
        <v>33</v>
      </c>
      <c r="AX237" s="13" t="s">
        <v>72</v>
      </c>
      <c r="AY237" s="242" t="s">
        <v>152</v>
      </c>
    </row>
    <row r="238" s="14" customFormat="1">
      <c r="A238" s="14"/>
      <c r="B238" s="243"/>
      <c r="C238" s="244"/>
      <c r="D238" s="234" t="s">
        <v>163</v>
      </c>
      <c r="E238" s="245" t="s">
        <v>19</v>
      </c>
      <c r="F238" s="246" t="s">
        <v>434</v>
      </c>
      <c r="G238" s="244"/>
      <c r="H238" s="247">
        <v>0.47099999999999997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163</v>
      </c>
      <c r="AU238" s="253" t="s">
        <v>81</v>
      </c>
      <c r="AV238" s="14" t="s">
        <v>81</v>
      </c>
      <c r="AW238" s="14" t="s">
        <v>33</v>
      </c>
      <c r="AX238" s="14" t="s">
        <v>79</v>
      </c>
      <c r="AY238" s="253" t="s">
        <v>152</v>
      </c>
    </row>
    <row r="239" s="2" customFormat="1" ht="21.75" customHeight="1">
      <c r="A239" s="40"/>
      <c r="B239" s="41"/>
      <c r="C239" s="214" t="s">
        <v>435</v>
      </c>
      <c r="D239" s="214" t="s">
        <v>154</v>
      </c>
      <c r="E239" s="215" t="s">
        <v>436</v>
      </c>
      <c r="F239" s="216" t="s">
        <v>437</v>
      </c>
      <c r="G239" s="217" t="s">
        <v>182</v>
      </c>
      <c r="H239" s="218">
        <v>603.79999999999995</v>
      </c>
      <c r="I239" s="219"/>
      <c r="J239" s="220">
        <f>ROUND(I239*H239,2)</f>
        <v>0</v>
      </c>
      <c r="K239" s="216" t="s">
        <v>158</v>
      </c>
      <c r="L239" s="46"/>
      <c r="M239" s="221" t="s">
        <v>19</v>
      </c>
      <c r="N239" s="222" t="s">
        <v>43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159</v>
      </c>
      <c r="AT239" s="225" t="s">
        <v>154</v>
      </c>
      <c r="AU239" s="225" t="s">
        <v>81</v>
      </c>
      <c r="AY239" s="19" t="s">
        <v>152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159</v>
      </c>
      <c r="BM239" s="225" t="s">
        <v>438</v>
      </c>
    </row>
    <row r="240" s="2" customFormat="1">
      <c r="A240" s="40"/>
      <c r="B240" s="41"/>
      <c r="C240" s="42"/>
      <c r="D240" s="227" t="s">
        <v>161</v>
      </c>
      <c r="E240" s="42"/>
      <c r="F240" s="228" t="s">
        <v>439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161</v>
      </c>
      <c r="AU240" s="19" t="s">
        <v>81</v>
      </c>
    </row>
    <row r="241" s="13" customFormat="1">
      <c r="A241" s="13"/>
      <c r="B241" s="232"/>
      <c r="C241" s="233"/>
      <c r="D241" s="234" t="s">
        <v>163</v>
      </c>
      <c r="E241" s="235" t="s">
        <v>19</v>
      </c>
      <c r="F241" s="236" t="s">
        <v>440</v>
      </c>
      <c r="G241" s="233"/>
      <c r="H241" s="235" t="s">
        <v>19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163</v>
      </c>
      <c r="AU241" s="242" t="s">
        <v>81</v>
      </c>
      <c r="AV241" s="13" t="s">
        <v>79</v>
      </c>
      <c r="AW241" s="13" t="s">
        <v>33</v>
      </c>
      <c r="AX241" s="13" t="s">
        <v>72</v>
      </c>
      <c r="AY241" s="242" t="s">
        <v>152</v>
      </c>
    </row>
    <row r="242" s="13" customFormat="1">
      <c r="A242" s="13"/>
      <c r="B242" s="232"/>
      <c r="C242" s="233"/>
      <c r="D242" s="234" t="s">
        <v>163</v>
      </c>
      <c r="E242" s="235" t="s">
        <v>19</v>
      </c>
      <c r="F242" s="236" t="s">
        <v>441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163</v>
      </c>
      <c r="AU242" s="242" t="s">
        <v>81</v>
      </c>
      <c r="AV242" s="13" t="s">
        <v>79</v>
      </c>
      <c r="AW242" s="13" t="s">
        <v>33</v>
      </c>
      <c r="AX242" s="13" t="s">
        <v>72</v>
      </c>
      <c r="AY242" s="242" t="s">
        <v>152</v>
      </c>
    </row>
    <row r="243" s="14" customFormat="1">
      <c r="A243" s="14"/>
      <c r="B243" s="243"/>
      <c r="C243" s="244"/>
      <c r="D243" s="234" t="s">
        <v>163</v>
      </c>
      <c r="E243" s="245" t="s">
        <v>19</v>
      </c>
      <c r="F243" s="246" t="s">
        <v>442</v>
      </c>
      <c r="G243" s="244"/>
      <c r="H243" s="247">
        <v>254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163</v>
      </c>
      <c r="AU243" s="253" t="s">
        <v>81</v>
      </c>
      <c r="AV243" s="14" t="s">
        <v>81</v>
      </c>
      <c r="AW243" s="14" t="s">
        <v>33</v>
      </c>
      <c r="AX243" s="14" t="s">
        <v>72</v>
      </c>
      <c r="AY243" s="253" t="s">
        <v>152</v>
      </c>
    </row>
    <row r="244" s="13" customFormat="1">
      <c r="A244" s="13"/>
      <c r="B244" s="232"/>
      <c r="C244" s="233"/>
      <c r="D244" s="234" t="s">
        <v>163</v>
      </c>
      <c r="E244" s="235" t="s">
        <v>19</v>
      </c>
      <c r="F244" s="236" t="s">
        <v>443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163</v>
      </c>
      <c r="AU244" s="242" t="s">
        <v>81</v>
      </c>
      <c r="AV244" s="13" t="s">
        <v>79</v>
      </c>
      <c r="AW244" s="13" t="s">
        <v>33</v>
      </c>
      <c r="AX244" s="13" t="s">
        <v>72</v>
      </c>
      <c r="AY244" s="242" t="s">
        <v>152</v>
      </c>
    </row>
    <row r="245" s="13" customFormat="1">
      <c r="A245" s="13"/>
      <c r="B245" s="232"/>
      <c r="C245" s="233"/>
      <c r="D245" s="234" t="s">
        <v>163</v>
      </c>
      <c r="E245" s="235" t="s">
        <v>19</v>
      </c>
      <c r="F245" s="236" t="s">
        <v>444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163</v>
      </c>
      <c r="AU245" s="242" t="s">
        <v>81</v>
      </c>
      <c r="AV245" s="13" t="s">
        <v>79</v>
      </c>
      <c r="AW245" s="13" t="s">
        <v>33</v>
      </c>
      <c r="AX245" s="13" t="s">
        <v>72</v>
      </c>
      <c r="AY245" s="242" t="s">
        <v>152</v>
      </c>
    </row>
    <row r="246" s="14" customFormat="1">
      <c r="A246" s="14"/>
      <c r="B246" s="243"/>
      <c r="C246" s="244"/>
      <c r="D246" s="234" t="s">
        <v>163</v>
      </c>
      <c r="E246" s="245" t="s">
        <v>19</v>
      </c>
      <c r="F246" s="246" t="s">
        <v>445</v>
      </c>
      <c r="G246" s="244"/>
      <c r="H246" s="247">
        <v>237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163</v>
      </c>
      <c r="AU246" s="253" t="s">
        <v>81</v>
      </c>
      <c r="AV246" s="14" t="s">
        <v>81</v>
      </c>
      <c r="AW246" s="14" t="s">
        <v>33</v>
      </c>
      <c r="AX246" s="14" t="s">
        <v>72</v>
      </c>
      <c r="AY246" s="253" t="s">
        <v>152</v>
      </c>
    </row>
    <row r="247" s="13" customFormat="1">
      <c r="A247" s="13"/>
      <c r="B247" s="232"/>
      <c r="C247" s="233"/>
      <c r="D247" s="234" t="s">
        <v>163</v>
      </c>
      <c r="E247" s="235" t="s">
        <v>19</v>
      </c>
      <c r="F247" s="236" t="s">
        <v>446</v>
      </c>
      <c r="G247" s="233"/>
      <c r="H247" s="235" t="s">
        <v>19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163</v>
      </c>
      <c r="AU247" s="242" t="s">
        <v>81</v>
      </c>
      <c r="AV247" s="13" t="s">
        <v>79</v>
      </c>
      <c r="AW247" s="13" t="s">
        <v>33</v>
      </c>
      <c r="AX247" s="13" t="s">
        <v>72</v>
      </c>
      <c r="AY247" s="242" t="s">
        <v>152</v>
      </c>
    </row>
    <row r="248" s="13" customFormat="1">
      <c r="A248" s="13"/>
      <c r="B248" s="232"/>
      <c r="C248" s="233"/>
      <c r="D248" s="234" t="s">
        <v>163</v>
      </c>
      <c r="E248" s="235" t="s">
        <v>19</v>
      </c>
      <c r="F248" s="236" t="s">
        <v>447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163</v>
      </c>
      <c r="AU248" s="242" t="s">
        <v>81</v>
      </c>
      <c r="AV248" s="13" t="s">
        <v>79</v>
      </c>
      <c r="AW248" s="13" t="s">
        <v>33</v>
      </c>
      <c r="AX248" s="13" t="s">
        <v>72</v>
      </c>
      <c r="AY248" s="242" t="s">
        <v>152</v>
      </c>
    </row>
    <row r="249" s="14" customFormat="1">
      <c r="A249" s="14"/>
      <c r="B249" s="243"/>
      <c r="C249" s="244"/>
      <c r="D249" s="234" t="s">
        <v>163</v>
      </c>
      <c r="E249" s="245" t="s">
        <v>19</v>
      </c>
      <c r="F249" s="246" t="s">
        <v>448</v>
      </c>
      <c r="G249" s="244"/>
      <c r="H249" s="247">
        <v>112.8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163</v>
      </c>
      <c r="AU249" s="253" t="s">
        <v>81</v>
      </c>
      <c r="AV249" s="14" t="s">
        <v>81</v>
      </c>
      <c r="AW249" s="14" t="s">
        <v>33</v>
      </c>
      <c r="AX249" s="14" t="s">
        <v>72</v>
      </c>
      <c r="AY249" s="253" t="s">
        <v>152</v>
      </c>
    </row>
    <row r="250" s="15" customFormat="1">
      <c r="A250" s="15"/>
      <c r="B250" s="254"/>
      <c r="C250" s="255"/>
      <c r="D250" s="234" t="s">
        <v>163</v>
      </c>
      <c r="E250" s="256" t="s">
        <v>19</v>
      </c>
      <c r="F250" s="257" t="s">
        <v>212</v>
      </c>
      <c r="G250" s="255"/>
      <c r="H250" s="258">
        <v>603.79999999999995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163</v>
      </c>
      <c r="AU250" s="264" t="s">
        <v>81</v>
      </c>
      <c r="AV250" s="15" t="s">
        <v>159</v>
      </c>
      <c r="AW250" s="15" t="s">
        <v>33</v>
      </c>
      <c r="AX250" s="15" t="s">
        <v>79</v>
      </c>
      <c r="AY250" s="264" t="s">
        <v>152</v>
      </c>
    </row>
    <row r="251" s="2" customFormat="1" ht="21.75" customHeight="1">
      <c r="A251" s="40"/>
      <c r="B251" s="41"/>
      <c r="C251" s="214" t="s">
        <v>449</v>
      </c>
      <c r="D251" s="214" t="s">
        <v>154</v>
      </c>
      <c r="E251" s="215" t="s">
        <v>450</v>
      </c>
      <c r="F251" s="216" t="s">
        <v>451</v>
      </c>
      <c r="G251" s="217" t="s">
        <v>182</v>
      </c>
      <c r="H251" s="218">
        <v>518.5</v>
      </c>
      <c r="I251" s="219"/>
      <c r="J251" s="220">
        <f>ROUND(I251*H251,2)</f>
        <v>0</v>
      </c>
      <c r="K251" s="216" t="s">
        <v>158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159</v>
      </c>
      <c r="AT251" s="225" t="s">
        <v>154</v>
      </c>
      <c r="AU251" s="225" t="s">
        <v>81</v>
      </c>
      <c r="AY251" s="19" t="s">
        <v>152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159</v>
      </c>
      <c r="BM251" s="225" t="s">
        <v>452</v>
      </c>
    </row>
    <row r="252" s="2" customFormat="1">
      <c r="A252" s="40"/>
      <c r="B252" s="41"/>
      <c r="C252" s="42"/>
      <c r="D252" s="227" t="s">
        <v>161</v>
      </c>
      <c r="E252" s="42"/>
      <c r="F252" s="228" t="s">
        <v>453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161</v>
      </c>
      <c r="AU252" s="19" t="s">
        <v>81</v>
      </c>
    </row>
    <row r="253" s="13" customFormat="1">
      <c r="A253" s="13"/>
      <c r="B253" s="232"/>
      <c r="C253" s="233"/>
      <c r="D253" s="234" t="s">
        <v>163</v>
      </c>
      <c r="E253" s="235" t="s">
        <v>19</v>
      </c>
      <c r="F253" s="236" t="s">
        <v>454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163</v>
      </c>
      <c r="AU253" s="242" t="s">
        <v>81</v>
      </c>
      <c r="AV253" s="13" t="s">
        <v>79</v>
      </c>
      <c r="AW253" s="13" t="s">
        <v>33</v>
      </c>
      <c r="AX253" s="13" t="s">
        <v>72</v>
      </c>
      <c r="AY253" s="242" t="s">
        <v>152</v>
      </c>
    </row>
    <row r="254" s="13" customFormat="1">
      <c r="A254" s="13"/>
      <c r="B254" s="232"/>
      <c r="C254" s="233"/>
      <c r="D254" s="234" t="s">
        <v>163</v>
      </c>
      <c r="E254" s="235" t="s">
        <v>19</v>
      </c>
      <c r="F254" s="236" t="s">
        <v>444</v>
      </c>
      <c r="G254" s="233"/>
      <c r="H254" s="235" t="s">
        <v>19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2" t="s">
        <v>163</v>
      </c>
      <c r="AU254" s="242" t="s">
        <v>81</v>
      </c>
      <c r="AV254" s="13" t="s">
        <v>79</v>
      </c>
      <c r="AW254" s="13" t="s">
        <v>33</v>
      </c>
      <c r="AX254" s="13" t="s">
        <v>72</v>
      </c>
      <c r="AY254" s="242" t="s">
        <v>152</v>
      </c>
    </row>
    <row r="255" s="14" customFormat="1">
      <c r="A255" s="14"/>
      <c r="B255" s="243"/>
      <c r="C255" s="244"/>
      <c r="D255" s="234" t="s">
        <v>163</v>
      </c>
      <c r="E255" s="245" t="s">
        <v>19</v>
      </c>
      <c r="F255" s="246" t="s">
        <v>455</v>
      </c>
      <c r="G255" s="244"/>
      <c r="H255" s="247">
        <v>281.5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163</v>
      </c>
      <c r="AU255" s="253" t="s">
        <v>81</v>
      </c>
      <c r="AV255" s="14" t="s">
        <v>81</v>
      </c>
      <c r="AW255" s="14" t="s">
        <v>33</v>
      </c>
      <c r="AX255" s="14" t="s">
        <v>72</v>
      </c>
      <c r="AY255" s="253" t="s">
        <v>152</v>
      </c>
    </row>
    <row r="256" s="13" customFormat="1">
      <c r="A256" s="13"/>
      <c r="B256" s="232"/>
      <c r="C256" s="233"/>
      <c r="D256" s="234" t="s">
        <v>163</v>
      </c>
      <c r="E256" s="235" t="s">
        <v>19</v>
      </c>
      <c r="F256" s="236" t="s">
        <v>443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163</v>
      </c>
      <c r="AU256" s="242" t="s">
        <v>81</v>
      </c>
      <c r="AV256" s="13" t="s">
        <v>79</v>
      </c>
      <c r="AW256" s="13" t="s">
        <v>33</v>
      </c>
      <c r="AX256" s="13" t="s">
        <v>72</v>
      </c>
      <c r="AY256" s="242" t="s">
        <v>152</v>
      </c>
    </row>
    <row r="257" s="13" customFormat="1">
      <c r="A257" s="13"/>
      <c r="B257" s="232"/>
      <c r="C257" s="233"/>
      <c r="D257" s="234" t="s">
        <v>163</v>
      </c>
      <c r="E257" s="235" t="s">
        <v>19</v>
      </c>
      <c r="F257" s="236" t="s">
        <v>447</v>
      </c>
      <c r="G257" s="233"/>
      <c r="H257" s="235" t="s">
        <v>19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163</v>
      </c>
      <c r="AU257" s="242" t="s">
        <v>81</v>
      </c>
      <c r="AV257" s="13" t="s">
        <v>79</v>
      </c>
      <c r="AW257" s="13" t="s">
        <v>33</v>
      </c>
      <c r="AX257" s="13" t="s">
        <v>72</v>
      </c>
      <c r="AY257" s="242" t="s">
        <v>152</v>
      </c>
    </row>
    <row r="258" s="14" customFormat="1">
      <c r="A258" s="14"/>
      <c r="B258" s="243"/>
      <c r="C258" s="244"/>
      <c r="D258" s="234" t="s">
        <v>163</v>
      </c>
      <c r="E258" s="245" t="s">
        <v>19</v>
      </c>
      <c r="F258" s="246" t="s">
        <v>445</v>
      </c>
      <c r="G258" s="244"/>
      <c r="H258" s="247">
        <v>237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163</v>
      </c>
      <c r="AU258" s="253" t="s">
        <v>81</v>
      </c>
      <c r="AV258" s="14" t="s">
        <v>81</v>
      </c>
      <c r="AW258" s="14" t="s">
        <v>33</v>
      </c>
      <c r="AX258" s="14" t="s">
        <v>72</v>
      </c>
      <c r="AY258" s="253" t="s">
        <v>152</v>
      </c>
    </row>
    <row r="259" s="15" customFormat="1">
      <c r="A259" s="15"/>
      <c r="B259" s="254"/>
      <c r="C259" s="255"/>
      <c r="D259" s="234" t="s">
        <v>163</v>
      </c>
      <c r="E259" s="256" t="s">
        <v>19</v>
      </c>
      <c r="F259" s="257" t="s">
        <v>212</v>
      </c>
      <c r="G259" s="255"/>
      <c r="H259" s="258">
        <v>518.5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163</v>
      </c>
      <c r="AU259" s="264" t="s">
        <v>81</v>
      </c>
      <c r="AV259" s="15" t="s">
        <v>159</v>
      </c>
      <c r="AW259" s="15" t="s">
        <v>33</v>
      </c>
      <c r="AX259" s="15" t="s">
        <v>79</v>
      </c>
      <c r="AY259" s="264" t="s">
        <v>152</v>
      </c>
    </row>
    <row r="260" s="2" customFormat="1" ht="24.15" customHeight="1">
      <c r="A260" s="40"/>
      <c r="B260" s="41"/>
      <c r="C260" s="214" t="s">
        <v>456</v>
      </c>
      <c r="D260" s="214" t="s">
        <v>154</v>
      </c>
      <c r="E260" s="215" t="s">
        <v>457</v>
      </c>
      <c r="F260" s="216" t="s">
        <v>458</v>
      </c>
      <c r="G260" s="217" t="s">
        <v>182</v>
      </c>
      <c r="H260" s="218">
        <v>17</v>
      </c>
      <c r="I260" s="219"/>
      <c r="J260" s="220">
        <f>ROUND(I260*H260,2)</f>
        <v>0</v>
      </c>
      <c r="K260" s="216" t="s">
        <v>158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</v>
      </c>
      <c r="R260" s="223">
        <f>Q260*H260</f>
        <v>0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159</v>
      </c>
      <c r="AT260" s="225" t="s">
        <v>154</v>
      </c>
      <c r="AU260" s="225" t="s">
        <v>81</v>
      </c>
      <c r="AY260" s="19" t="s">
        <v>152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159</v>
      </c>
      <c r="BM260" s="225" t="s">
        <v>459</v>
      </c>
    </row>
    <row r="261" s="2" customFormat="1">
      <c r="A261" s="40"/>
      <c r="B261" s="41"/>
      <c r="C261" s="42"/>
      <c r="D261" s="227" t="s">
        <v>161</v>
      </c>
      <c r="E261" s="42"/>
      <c r="F261" s="228" t="s">
        <v>460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161</v>
      </c>
      <c r="AU261" s="19" t="s">
        <v>81</v>
      </c>
    </row>
    <row r="262" s="13" customFormat="1">
      <c r="A262" s="13"/>
      <c r="B262" s="232"/>
      <c r="C262" s="233"/>
      <c r="D262" s="234" t="s">
        <v>163</v>
      </c>
      <c r="E262" s="235" t="s">
        <v>19</v>
      </c>
      <c r="F262" s="236" t="s">
        <v>461</v>
      </c>
      <c r="G262" s="233"/>
      <c r="H262" s="235" t="s">
        <v>19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163</v>
      </c>
      <c r="AU262" s="242" t="s">
        <v>81</v>
      </c>
      <c r="AV262" s="13" t="s">
        <v>79</v>
      </c>
      <c r="AW262" s="13" t="s">
        <v>33</v>
      </c>
      <c r="AX262" s="13" t="s">
        <v>72</v>
      </c>
      <c r="AY262" s="242" t="s">
        <v>152</v>
      </c>
    </row>
    <row r="263" s="14" customFormat="1">
      <c r="A263" s="14"/>
      <c r="B263" s="243"/>
      <c r="C263" s="244"/>
      <c r="D263" s="234" t="s">
        <v>163</v>
      </c>
      <c r="E263" s="245" t="s">
        <v>19</v>
      </c>
      <c r="F263" s="246" t="s">
        <v>261</v>
      </c>
      <c r="G263" s="244"/>
      <c r="H263" s="247">
        <v>17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163</v>
      </c>
      <c r="AU263" s="253" t="s">
        <v>81</v>
      </c>
      <c r="AV263" s="14" t="s">
        <v>81</v>
      </c>
      <c r="AW263" s="14" t="s">
        <v>33</v>
      </c>
      <c r="AX263" s="14" t="s">
        <v>79</v>
      </c>
      <c r="AY263" s="253" t="s">
        <v>152</v>
      </c>
    </row>
    <row r="264" s="2" customFormat="1" ht="16.5" customHeight="1">
      <c r="A264" s="40"/>
      <c r="B264" s="41"/>
      <c r="C264" s="214" t="s">
        <v>462</v>
      </c>
      <c r="D264" s="214" t="s">
        <v>154</v>
      </c>
      <c r="E264" s="215" t="s">
        <v>463</v>
      </c>
      <c r="F264" s="216" t="s">
        <v>464</v>
      </c>
      <c r="G264" s="217" t="s">
        <v>182</v>
      </c>
      <c r="H264" s="218">
        <v>34</v>
      </c>
      <c r="I264" s="219"/>
      <c r="J264" s="220">
        <f>ROUND(I264*H264,2)</f>
        <v>0</v>
      </c>
      <c r="K264" s="216" t="s">
        <v>158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</v>
      </c>
      <c r="R264" s="223">
        <f>Q264*H264</f>
        <v>0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159</v>
      </c>
      <c r="AT264" s="225" t="s">
        <v>154</v>
      </c>
      <c r="AU264" s="225" t="s">
        <v>81</v>
      </c>
      <c r="AY264" s="19" t="s">
        <v>152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79</v>
      </c>
      <c r="BK264" s="226">
        <f>ROUND(I264*H264,2)</f>
        <v>0</v>
      </c>
      <c r="BL264" s="19" t="s">
        <v>159</v>
      </c>
      <c r="BM264" s="225" t="s">
        <v>465</v>
      </c>
    </row>
    <row r="265" s="2" customFormat="1">
      <c r="A265" s="40"/>
      <c r="B265" s="41"/>
      <c r="C265" s="42"/>
      <c r="D265" s="227" t="s">
        <v>161</v>
      </c>
      <c r="E265" s="42"/>
      <c r="F265" s="228" t="s">
        <v>466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161</v>
      </c>
      <c r="AU265" s="19" t="s">
        <v>81</v>
      </c>
    </row>
    <row r="266" s="13" customFormat="1">
      <c r="A266" s="13"/>
      <c r="B266" s="232"/>
      <c r="C266" s="233"/>
      <c r="D266" s="234" t="s">
        <v>163</v>
      </c>
      <c r="E266" s="235" t="s">
        <v>19</v>
      </c>
      <c r="F266" s="236" t="s">
        <v>461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163</v>
      </c>
      <c r="AU266" s="242" t="s">
        <v>81</v>
      </c>
      <c r="AV266" s="13" t="s">
        <v>79</v>
      </c>
      <c r="AW266" s="13" t="s">
        <v>33</v>
      </c>
      <c r="AX266" s="13" t="s">
        <v>72</v>
      </c>
      <c r="AY266" s="242" t="s">
        <v>152</v>
      </c>
    </row>
    <row r="267" s="14" customFormat="1">
      <c r="A267" s="14"/>
      <c r="B267" s="243"/>
      <c r="C267" s="244"/>
      <c r="D267" s="234" t="s">
        <v>163</v>
      </c>
      <c r="E267" s="245" t="s">
        <v>19</v>
      </c>
      <c r="F267" s="246" t="s">
        <v>467</v>
      </c>
      <c r="G267" s="244"/>
      <c r="H267" s="247">
        <v>34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163</v>
      </c>
      <c r="AU267" s="253" t="s">
        <v>81</v>
      </c>
      <c r="AV267" s="14" t="s">
        <v>81</v>
      </c>
      <c r="AW267" s="14" t="s">
        <v>33</v>
      </c>
      <c r="AX267" s="14" t="s">
        <v>79</v>
      </c>
      <c r="AY267" s="253" t="s">
        <v>152</v>
      </c>
    </row>
    <row r="268" s="2" customFormat="1" ht="16.5" customHeight="1">
      <c r="A268" s="40"/>
      <c r="B268" s="41"/>
      <c r="C268" s="214" t="s">
        <v>468</v>
      </c>
      <c r="D268" s="214" t="s">
        <v>154</v>
      </c>
      <c r="E268" s="215" t="s">
        <v>469</v>
      </c>
      <c r="F268" s="216" t="s">
        <v>470</v>
      </c>
      <c r="G268" s="217" t="s">
        <v>182</v>
      </c>
      <c r="H268" s="218">
        <v>673.5</v>
      </c>
      <c r="I268" s="219"/>
      <c r="J268" s="220">
        <f>ROUND(I268*H268,2)</f>
        <v>0</v>
      </c>
      <c r="K268" s="216" t="s">
        <v>158</v>
      </c>
      <c r="L268" s="46"/>
      <c r="M268" s="221" t="s">
        <v>19</v>
      </c>
      <c r="N268" s="222" t="s">
        <v>43</v>
      </c>
      <c r="O268" s="86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5" t="s">
        <v>159</v>
      </c>
      <c r="AT268" s="225" t="s">
        <v>154</v>
      </c>
      <c r="AU268" s="225" t="s">
        <v>81</v>
      </c>
      <c r="AY268" s="19" t="s">
        <v>152</v>
      </c>
      <c r="BE268" s="226">
        <f>IF(N268="základní",J268,0)</f>
        <v>0</v>
      </c>
      <c r="BF268" s="226">
        <f>IF(N268="snížená",J268,0)</f>
        <v>0</v>
      </c>
      <c r="BG268" s="226">
        <f>IF(N268="zákl. přenesená",J268,0)</f>
        <v>0</v>
      </c>
      <c r="BH268" s="226">
        <f>IF(N268="sníž. přenesená",J268,0)</f>
        <v>0</v>
      </c>
      <c r="BI268" s="226">
        <f>IF(N268="nulová",J268,0)</f>
        <v>0</v>
      </c>
      <c r="BJ268" s="19" t="s">
        <v>79</v>
      </c>
      <c r="BK268" s="226">
        <f>ROUND(I268*H268,2)</f>
        <v>0</v>
      </c>
      <c r="BL268" s="19" t="s">
        <v>159</v>
      </c>
      <c r="BM268" s="225" t="s">
        <v>471</v>
      </c>
    </row>
    <row r="269" s="2" customFormat="1">
      <c r="A269" s="40"/>
      <c r="B269" s="41"/>
      <c r="C269" s="42"/>
      <c r="D269" s="227" t="s">
        <v>161</v>
      </c>
      <c r="E269" s="42"/>
      <c r="F269" s="228" t="s">
        <v>472</v>
      </c>
      <c r="G269" s="42"/>
      <c r="H269" s="42"/>
      <c r="I269" s="229"/>
      <c r="J269" s="42"/>
      <c r="K269" s="42"/>
      <c r="L269" s="46"/>
      <c r="M269" s="230"/>
      <c r="N269" s="231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161</v>
      </c>
      <c r="AU269" s="19" t="s">
        <v>81</v>
      </c>
    </row>
    <row r="270" s="13" customFormat="1">
      <c r="A270" s="13"/>
      <c r="B270" s="232"/>
      <c r="C270" s="233"/>
      <c r="D270" s="234" t="s">
        <v>163</v>
      </c>
      <c r="E270" s="235" t="s">
        <v>19</v>
      </c>
      <c r="F270" s="236" t="s">
        <v>421</v>
      </c>
      <c r="G270" s="233"/>
      <c r="H270" s="235" t="s">
        <v>19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163</v>
      </c>
      <c r="AU270" s="242" t="s">
        <v>81</v>
      </c>
      <c r="AV270" s="13" t="s">
        <v>79</v>
      </c>
      <c r="AW270" s="13" t="s">
        <v>33</v>
      </c>
      <c r="AX270" s="13" t="s">
        <v>72</v>
      </c>
      <c r="AY270" s="242" t="s">
        <v>152</v>
      </c>
    </row>
    <row r="271" s="14" customFormat="1">
      <c r="A271" s="14"/>
      <c r="B271" s="243"/>
      <c r="C271" s="244"/>
      <c r="D271" s="234" t="s">
        <v>163</v>
      </c>
      <c r="E271" s="245" t="s">
        <v>19</v>
      </c>
      <c r="F271" s="246" t="s">
        <v>422</v>
      </c>
      <c r="G271" s="244"/>
      <c r="H271" s="247">
        <v>673.5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163</v>
      </c>
      <c r="AU271" s="253" t="s">
        <v>81</v>
      </c>
      <c r="AV271" s="14" t="s">
        <v>81</v>
      </c>
      <c r="AW271" s="14" t="s">
        <v>33</v>
      </c>
      <c r="AX271" s="14" t="s">
        <v>79</v>
      </c>
      <c r="AY271" s="253" t="s">
        <v>152</v>
      </c>
    </row>
    <row r="272" s="2" customFormat="1" ht="24.15" customHeight="1">
      <c r="A272" s="40"/>
      <c r="B272" s="41"/>
      <c r="C272" s="214" t="s">
        <v>473</v>
      </c>
      <c r="D272" s="214" t="s">
        <v>154</v>
      </c>
      <c r="E272" s="215" t="s">
        <v>474</v>
      </c>
      <c r="F272" s="216" t="s">
        <v>475</v>
      </c>
      <c r="G272" s="217" t="s">
        <v>182</v>
      </c>
      <c r="H272" s="218">
        <v>17</v>
      </c>
      <c r="I272" s="219"/>
      <c r="J272" s="220">
        <f>ROUND(I272*H272,2)</f>
        <v>0</v>
      </c>
      <c r="K272" s="216" t="s">
        <v>158</v>
      </c>
      <c r="L272" s="46"/>
      <c r="M272" s="221" t="s">
        <v>19</v>
      </c>
      <c r="N272" s="222" t="s">
        <v>43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159</v>
      </c>
      <c r="AT272" s="225" t="s">
        <v>154</v>
      </c>
      <c r="AU272" s="225" t="s">
        <v>81</v>
      </c>
      <c r="AY272" s="19" t="s">
        <v>152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159</v>
      </c>
      <c r="BM272" s="225" t="s">
        <v>476</v>
      </c>
    </row>
    <row r="273" s="2" customFormat="1">
      <c r="A273" s="40"/>
      <c r="B273" s="41"/>
      <c r="C273" s="42"/>
      <c r="D273" s="227" t="s">
        <v>161</v>
      </c>
      <c r="E273" s="42"/>
      <c r="F273" s="228" t="s">
        <v>477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161</v>
      </c>
      <c r="AU273" s="19" t="s">
        <v>81</v>
      </c>
    </row>
    <row r="274" s="13" customFormat="1">
      <c r="A274" s="13"/>
      <c r="B274" s="232"/>
      <c r="C274" s="233"/>
      <c r="D274" s="234" t="s">
        <v>163</v>
      </c>
      <c r="E274" s="235" t="s">
        <v>19</v>
      </c>
      <c r="F274" s="236" t="s">
        <v>461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163</v>
      </c>
      <c r="AU274" s="242" t="s">
        <v>81</v>
      </c>
      <c r="AV274" s="13" t="s">
        <v>79</v>
      </c>
      <c r="AW274" s="13" t="s">
        <v>33</v>
      </c>
      <c r="AX274" s="13" t="s">
        <v>72</v>
      </c>
      <c r="AY274" s="242" t="s">
        <v>152</v>
      </c>
    </row>
    <row r="275" s="14" customFormat="1">
      <c r="A275" s="14"/>
      <c r="B275" s="243"/>
      <c r="C275" s="244"/>
      <c r="D275" s="234" t="s">
        <v>163</v>
      </c>
      <c r="E275" s="245" t="s">
        <v>19</v>
      </c>
      <c r="F275" s="246" t="s">
        <v>261</v>
      </c>
      <c r="G275" s="244"/>
      <c r="H275" s="247">
        <v>17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163</v>
      </c>
      <c r="AU275" s="253" t="s">
        <v>81</v>
      </c>
      <c r="AV275" s="14" t="s">
        <v>81</v>
      </c>
      <c r="AW275" s="14" t="s">
        <v>33</v>
      </c>
      <c r="AX275" s="14" t="s">
        <v>79</v>
      </c>
      <c r="AY275" s="253" t="s">
        <v>152</v>
      </c>
    </row>
    <row r="276" s="2" customFormat="1" ht="24.15" customHeight="1">
      <c r="A276" s="40"/>
      <c r="B276" s="41"/>
      <c r="C276" s="214" t="s">
        <v>478</v>
      </c>
      <c r="D276" s="214" t="s">
        <v>154</v>
      </c>
      <c r="E276" s="215" t="s">
        <v>479</v>
      </c>
      <c r="F276" s="216" t="s">
        <v>480</v>
      </c>
      <c r="G276" s="217" t="s">
        <v>182</v>
      </c>
      <c r="H276" s="218">
        <v>673.5</v>
      </c>
      <c r="I276" s="219"/>
      <c r="J276" s="220">
        <f>ROUND(I276*H276,2)</f>
        <v>0</v>
      </c>
      <c r="K276" s="216" t="s">
        <v>158</v>
      </c>
      <c r="L276" s="46"/>
      <c r="M276" s="221" t="s">
        <v>19</v>
      </c>
      <c r="N276" s="222" t="s">
        <v>43</v>
      </c>
      <c r="O276" s="86"/>
      <c r="P276" s="223">
        <f>O276*H276</f>
        <v>0</v>
      </c>
      <c r="Q276" s="223">
        <v>0</v>
      </c>
      <c r="R276" s="223">
        <f>Q276*H276</f>
        <v>0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159</v>
      </c>
      <c r="AT276" s="225" t="s">
        <v>154</v>
      </c>
      <c r="AU276" s="225" t="s">
        <v>81</v>
      </c>
      <c r="AY276" s="19" t="s">
        <v>152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79</v>
      </c>
      <c r="BK276" s="226">
        <f>ROUND(I276*H276,2)</f>
        <v>0</v>
      </c>
      <c r="BL276" s="19" t="s">
        <v>159</v>
      </c>
      <c r="BM276" s="225" t="s">
        <v>481</v>
      </c>
    </row>
    <row r="277" s="2" customFormat="1">
      <c r="A277" s="40"/>
      <c r="B277" s="41"/>
      <c r="C277" s="42"/>
      <c r="D277" s="227" t="s">
        <v>161</v>
      </c>
      <c r="E277" s="42"/>
      <c r="F277" s="228" t="s">
        <v>482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161</v>
      </c>
      <c r="AU277" s="19" t="s">
        <v>81</v>
      </c>
    </row>
    <row r="278" s="13" customFormat="1">
      <c r="A278" s="13"/>
      <c r="B278" s="232"/>
      <c r="C278" s="233"/>
      <c r="D278" s="234" t="s">
        <v>163</v>
      </c>
      <c r="E278" s="235" t="s">
        <v>19</v>
      </c>
      <c r="F278" s="236" t="s">
        <v>421</v>
      </c>
      <c r="G278" s="233"/>
      <c r="H278" s="235" t="s">
        <v>19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163</v>
      </c>
      <c r="AU278" s="242" t="s">
        <v>81</v>
      </c>
      <c r="AV278" s="13" t="s">
        <v>79</v>
      </c>
      <c r="AW278" s="13" t="s">
        <v>33</v>
      </c>
      <c r="AX278" s="13" t="s">
        <v>72</v>
      </c>
      <c r="AY278" s="242" t="s">
        <v>152</v>
      </c>
    </row>
    <row r="279" s="14" customFormat="1">
      <c r="A279" s="14"/>
      <c r="B279" s="243"/>
      <c r="C279" s="244"/>
      <c r="D279" s="234" t="s">
        <v>163</v>
      </c>
      <c r="E279" s="245" t="s">
        <v>19</v>
      </c>
      <c r="F279" s="246" t="s">
        <v>422</v>
      </c>
      <c r="G279" s="244"/>
      <c r="H279" s="247">
        <v>673.5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163</v>
      </c>
      <c r="AU279" s="253" t="s">
        <v>81</v>
      </c>
      <c r="AV279" s="14" t="s">
        <v>81</v>
      </c>
      <c r="AW279" s="14" t="s">
        <v>33</v>
      </c>
      <c r="AX279" s="14" t="s">
        <v>79</v>
      </c>
      <c r="AY279" s="253" t="s">
        <v>152</v>
      </c>
    </row>
    <row r="280" s="2" customFormat="1" ht="37.8" customHeight="1">
      <c r="A280" s="40"/>
      <c r="B280" s="41"/>
      <c r="C280" s="214" t="s">
        <v>483</v>
      </c>
      <c r="D280" s="214" t="s">
        <v>154</v>
      </c>
      <c r="E280" s="215" t="s">
        <v>484</v>
      </c>
      <c r="F280" s="216" t="s">
        <v>485</v>
      </c>
      <c r="G280" s="217" t="s">
        <v>182</v>
      </c>
      <c r="H280" s="218">
        <v>281.5</v>
      </c>
      <c r="I280" s="219"/>
      <c r="J280" s="220">
        <f>ROUND(I280*H280,2)</f>
        <v>0</v>
      </c>
      <c r="K280" s="216" t="s">
        <v>158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0.089219999999999994</v>
      </c>
      <c r="R280" s="223">
        <f>Q280*H280</f>
        <v>25.11543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159</v>
      </c>
      <c r="AT280" s="225" t="s">
        <v>154</v>
      </c>
      <c r="AU280" s="225" t="s">
        <v>81</v>
      </c>
      <c r="AY280" s="19" t="s">
        <v>152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79</v>
      </c>
      <c r="BK280" s="226">
        <f>ROUND(I280*H280,2)</f>
        <v>0</v>
      </c>
      <c r="BL280" s="19" t="s">
        <v>159</v>
      </c>
      <c r="BM280" s="225" t="s">
        <v>486</v>
      </c>
    </row>
    <row r="281" s="2" customFormat="1">
      <c r="A281" s="40"/>
      <c r="B281" s="41"/>
      <c r="C281" s="42"/>
      <c r="D281" s="227" t="s">
        <v>161</v>
      </c>
      <c r="E281" s="42"/>
      <c r="F281" s="228" t="s">
        <v>487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161</v>
      </c>
      <c r="AU281" s="19" t="s">
        <v>81</v>
      </c>
    </row>
    <row r="282" s="13" customFormat="1">
      <c r="A282" s="13"/>
      <c r="B282" s="232"/>
      <c r="C282" s="233"/>
      <c r="D282" s="234" t="s">
        <v>163</v>
      </c>
      <c r="E282" s="235" t="s">
        <v>19</v>
      </c>
      <c r="F282" s="236" t="s">
        <v>454</v>
      </c>
      <c r="G282" s="233"/>
      <c r="H282" s="235" t="s">
        <v>19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163</v>
      </c>
      <c r="AU282" s="242" t="s">
        <v>81</v>
      </c>
      <c r="AV282" s="13" t="s">
        <v>79</v>
      </c>
      <c r="AW282" s="13" t="s">
        <v>33</v>
      </c>
      <c r="AX282" s="13" t="s">
        <v>72</v>
      </c>
      <c r="AY282" s="242" t="s">
        <v>152</v>
      </c>
    </row>
    <row r="283" s="14" customFormat="1">
      <c r="A283" s="14"/>
      <c r="B283" s="243"/>
      <c r="C283" s="244"/>
      <c r="D283" s="234" t="s">
        <v>163</v>
      </c>
      <c r="E283" s="245" t="s">
        <v>19</v>
      </c>
      <c r="F283" s="246" t="s">
        <v>455</v>
      </c>
      <c r="G283" s="244"/>
      <c r="H283" s="247">
        <v>281.5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163</v>
      </c>
      <c r="AU283" s="253" t="s">
        <v>81</v>
      </c>
      <c r="AV283" s="14" t="s">
        <v>81</v>
      </c>
      <c r="AW283" s="14" t="s">
        <v>33</v>
      </c>
      <c r="AX283" s="14" t="s">
        <v>79</v>
      </c>
      <c r="AY283" s="253" t="s">
        <v>152</v>
      </c>
    </row>
    <row r="284" s="2" customFormat="1" ht="16.5" customHeight="1">
      <c r="A284" s="40"/>
      <c r="B284" s="41"/>
      <c r="C284" s="265" t="s">
        <v>488</v>
      </c>
      <c r="D284" s="265" t="s">
        <v>298</v>
      </c>
      <c r="E284" s="266" t="s">
        <v>489</v>
      </c>
      <c r="F284" s="267" t="s">
        <v>490</v>
      </c>
      <c r="G284" s="268" t="s">
        <v>182</v>
      </c>
      <c r="H284" s="269">
        <v>258.56</v>
      </c>
      <c r="I284" s="270"/>
      <c r="J284" s="271">
        <f>ROUND(I284*H284,2)</f>
        <v>0</v>
      </c>
      <c r="K284" s="267" t="s">
        <v>158</v>
      </c>
      <c r="L284" s="272"/>
      <c r="M284" s="273" t="s">
        <v>19</v>
      </c>
      <c r="N284" s="274" t="s">
        <v>43</v>
      </c>
      <c r="O284" s="86"/>
      <c r="P284" s="223">
        <f>O284*H284</f>
        <v>0</v>
      </c>
      <c r="Q284" s="223">
        <v>0.13100000000000001</v>
      </c>
      <c r="R284" s="223">
        <f>Q284*H284</f>
        <v>33.871360000000003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199</v>
      </c>
      <c r="AT284" s="225" t="s">
        <v>298</v>
      </c>
      <c r="AU284" s="225" t="s">
        <v>81</v>
      </c>
      <c r="AY284" s="19" t="s">
        <v>152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79</v>
      </c>
      <c r="BK284" s="226">
        <f>ROUND(I284*H284,2)</f>
        <v>0</v>
      </c>
      <c r="BL284" s="19" t="s">
        <v>159</v>
      </c>
      <c r="BM284" s="225" t="s">
        <v>491</v>
      </c>
    </row>
    <row r="285" s="14" customFormat="1">
      <c r="A285" s="14"/>
      <c r="B285" s="243"/>
      <c r="C285" s="244"/>
      <c r="D285" s="234" t="s">
        <v>163</v>
      </c>
      <c r="E285" s="245" t="s">
        <v>19</v>
      </c>
      <c r="F285" s="246" t="s">
        <v>492</v>
      </c>
      <c r="G285" s="244"/>
      <c r="H285" s="247">
        <v>256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163</v>
      </c>
      <c r="AU285" s="253" t="s">
        <v>81</v>
      </c>
      <c r="AV285" s="14" t="s">
        <v>81</v>
      </c>
      <c r="AW285" s="14" t="s">
        <v>33</v>
      </c>
      <c r="AX285" s="14" t="s">
        <v>79</v>
      </c>
      <c r="AY285" s="253" t="s">
        <v>152</v>
      </c>
    </row>
    <row r="286" s="14" customFormat="1">
      <c r="A286" s="14"/>
      <c r="B286" s="243"/>
      <c r="C286" s="244"/>
      <c r="D286" s="234" t="s">
        <v>163</v>
      </c>
      <c r="E286" s="244"/>
      <c r="F286" s="246" t="s">
        <v>493</v>
      </c>
      <c r="G286" s="244"/>
      <c r="H286" s="247">
        <v>258.56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163</v>
      </c>
      <c r="AU286" s="253" t="s">
        <v>81</v>
      </c>
      <c r="AV286" s="14" t="s">
        <v>81</v>
      </c>
      <c r="AW286" s="14" t="s">
        <v>4</v>
      </c>
      <c r="AX286" s="14" t="s">
        <v>79</v>
      </c>
      <c r="AY286" s="253" t="s">
        <v>152</v>
      </c>
    </row>
    <row r="287" s="2" customFormat="1" ht="16.5" customHeight="1">
      <c r="A287" s="40"/>
      <c r="B287" s="41"/>
      <c r="C287" s="265" t="s">
        <v>494</v>
      </c>
      <c r="D287" s="265" t="s">
        <v>298</v>
      </c>
      <c r="E287" s="266" t="s">
        <v>495</v>
      </c>
      <c r="F287" s="267" t="s">
        <v>496</v>
      </c>
      <c r="G287" s="268" t="s">
        <v>182</v>
      </c>
      <c r="H287" s="269">
        <v>25.754999999999999</v>
      </c>
      <c r="I287" s="270"/>
      <c r="J287" s="271">
        <f>ROUND(I287*H287,2)</f>
        <v>0</v>
      </c>
      <c r="K287" s="267" t="s">
        <v>158</v>
      </c>
      <c r="L287" s="272"/>
      <c r="M287" s="273" t="s">
        <v>19</v>
      </c>
      <c r="N287" s="274" t="s">
        <v>43</v>
      </c>
      <c r="O287" s="86"/>
      <c r="P287" s="223">
        <f>O287*H287</f>
        <v>0</v>
      </c>
      <c r="Q287" s="223">
        <v>0.13100000000000001</v>
      </c>
      <c r="R287" s="223">
        <f>Q287*H287</f>
        <v>3.3739050000000002</v>
      </c>
      <c r="S287" s="223">
        <v>0</v>
      </c>
      <c r="T287" s="224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5" t="s">
        <v>199</v>
      </c>
      <c r="AT287" s="225" t="s">
        <v>298</v>
      </c>
      <c r="AU287" s="225" t="s">
        <v>81</v>
      </c>
      <c r="AY287" s="19" t="s">
        <v>152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9" t="s">
        <v>79</v>
      </c>
      <c r="BK287" s="226">
        <f>ROUND(I287*H287,2)</f>
        <v>0</v>
      </c>
      <c r="BL287" s="19" t="s">
        <v>159</v>
      </c>
      <c r="BM287" s="225" t="s">
        <v>497</v>
      </c>
    </row>
    <row r="288" s="14" customFormat="1">
      <c r="A288" s="14"/>
      <c r="B288" s="243"/>
      <c r="C288" s="244"/>
      <c r="D288" s="234" t="s">
        <v>163</v>
      </c>
      <c r="E288" s="245" t="s">
        <v>19</v>
      </c>
      <c r="F288" s="246" t="s">
        <v>498</v>
      </c>
      <c r="G288" s="244"/>
      <c r="H288" s="247">
        <v>25.5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163</v>
      </c>
      <c r="AU288" s="253" t="s">
        <v>81</v>
      </c>
      <c r="AV288" s="14" t="s">
        <v>81</v>
      </c>
      <c r="AW288" s="14" t="s">
        <v>33</v>
      </c>
      <c r="AX288" s="14" t="s">
        <v>79</v>
      </c>
      <c r="AY288" s="253" t="s">
        <v>152</v>
      </c>
    </row>
    <row r="289" s="14" customFormat="1">
      <c r="A289" s="14"/>
      <c r="B289" s="243"/>
      <c r="C289" s="244"/>
      <c r="D289" s="234" t="s">
        <v>163</v>
      </c>
      <c r="E289" s="244"/>
      <c r="F289" s="246" t="s">
        <v>499</v>
      </c>
      <c r="G289" s="244"/>
      <c r="H289" s="247">
        <v>25.754999999999999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163</v>
      </c>
      <c r="AU289" s="253" t="s">
        <v>81</v>
      </c>
      <c r="AV289" s="14" t="s">
        <v>81</v>
      </c>
      <c r="AW289" s="14" t="s">
        <v>4</v>
      </c>
      <c r="AX289" s="14" t="s">
        <v>79</v>
      </c>
      <c r="AY289" s="253" t="s">
        <v>152</v>
      </c>
    </row>
    <row r="290" s="2" customFormat="1" ht="44.25" customHeight="1">
      <c r="A290" s="40"/>
      <c r="B290" s="41"/>
      <c r="C290" s="214" t="s">
        <v>500</v>
      </c>
      <c r="D290" s="214" t="s">
        <v>154</v>
      </c>
      <c r="E290" s="215" t="s">
        <v>501</v>
      </c>
      <c r="F290" s="216" t="s">
        <v>502</v>
      </c>
      <c r="G290" s="217" t="s">
        <v>182</v>
      </c>
      <c r="H290" s="218">
        <v>237</v>
      </c>
      <c r="I290" s="219"/>
      <c r="J290" s="220">
        <f>ROUND(I290*H290,2)</f>
        <v>0</v>
      </c>
      <c r="K290" s="216" t="s">
        <v>158</v>
      </c>
      <c r="L290" s="46"/>
      <c r="M290" s="221" t="s">
        <v>19</v>
      </c>
      <c r="N290" s="222" t="s">
        <v>43</v>
      </c>
      <c r="O290" s="86"/>
      <c r="P290" s="223">
        <f>O290*H290</f>
        <v>0</v>
      </c>
      <c r="Q290" s="223">
        <v>0.11162</v>
      </c>
      <c r="R290" s="223">
        <f>Q290*H290</f>
        <v>26.453939999999999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159</v>
      </c>
      <c r="AT290" s="225" t="s">
        <v>154</v>
      </c>
      <c r="AU290" s="225" t="s">
        <v>81</v>
      </c>
      <c r="AY290" s="19" t="s">
        <v>152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79</v>
      </c>
      <c r="BK290" s="226">
        <f>ROUND(I290*H290,2)</f>
        <v>0</v>
      </c>
      <c r="BL290" s="19" t="s">
        <v>159</v>
      </c>
      <c r="BM290" s="225" t="s">
        <v>503</v>
      </c>
    </row>
    <row r="291" s="2" customFormat="1">
      <c r="A291" s="40"/>
      <c r="B291" s="41"/>
      <c r="C291" s="42"/>
      <c r="D291" s="227" t="s">
        <v>161</v>
      </c>
      <c r="E291" s="42"/>
      <c r="F291" s="228" t="s">
        <v>504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161</v>
      </c>
      <c r="AU291" s="19" t="s">
        <v>81</v>
      </c>
    </row>
    <row r="292" s="13" customFormat="1">
      <c r="A292" s="13"/>
      <c r="B292" s="232"/>
      <c r="C292" s="233"/>
      <c r="D292" s="234" t="s">
        <v>163</v>
      </c>
      <c r="E292" s="235" t="s">
        <v>19</v>
      </c>
      <c r="F292" s="236" t="s">
        <v>443</v>
      </c>
      <c r="G292" s="233"/>
      <c r="H292" s="235" t="s">
        <v>19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163</v>
      </c>
      <c r="AU292" s="242" t="s">
        <v>81</v>
      </c>
      <c r="AV292" s="13" t="s">
        <v>79</v>
      </c>
      <c r="AW292" s="13" t="s">
        <v>33</v>
      </c>
      <c r="AX292" s="13" t="s">
        <v>72</v>
      </c>
      <c r="AY292" s="242" t="s">
        <v>152</v>
      </c>
    </row>
    <row r="293" s="14" customFormat="1">
      <c r="A293" s="14"/>
      <c r="B293" s="243"/>
      <c r="C293" s="244"/>
      <c r="D293" s="234" t="s">
        <v>163</v>
      </c>
      <c r="E293" s="245" t="s">
        <v>19</v>
      </c>
      <c r="F293" s="246" t="s">
        <v>445</v>
      </c>
      <c r="G293" s="244"/>
      <c r="H293" s="247">
        <v>237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163</v>
      </c>
      <c r="AU293" s="253" t="s">
        <v>81</v>
      </c>
      <c r="AV293" s="14" t="s">
        <v>81</v>
      </c>
      <c r="AW293" s="14" t="s">
        <v>33</v>
      </c>
      <c r="AX293" s="14" t="s">
        <v>79</v>
      </c>
      <c r="AY293" s="253" t="s">
        <v>152</v>
      </c>
    </row>
    <row r="294" s="2" customFormat="1" ht="16.5" customHeight="1">
      <c r="A294" s="40"/>
      <c r="B294" s="41"/>
      <c r="C294" s="265" t="s">
        <v>505</v>
      </c>
      <c r="D294" s="265" t="s">
        <v>298</v>
      </c>
      <c r="E294" s="266" t="s">
        <v>506</v>
      </c>
      <c r="F294" s="267" t="s">
        <v>507</v>
      </c>
      <c r="G294" s="268" t="s">
        <v>182</v>
      </c>
      <c r="H294" s="269">
        <v>223.88999999999999</v>
      </c>
      <c r="I294" s="270"/>
      <c r="J294" s="271">
        <f>ROUND(I294*H294,2)</f>
        <v>0</v>
      </c>
      <c r="K294" s="267" t="s">
        <v>158</v>
      </c>
      <c r="L294" s="272"/>
      <c r="M294" s="273" t="s">
        <v>19</v>
      </c>
      <c r="N294" s="274" t="s">
        <v>43</v>
      </c>
      <c r="O294" s="86"/>
      <c r="P294" s="223">
        <f>O294*H294</f>
        <v>0</v>
      </c>
      <c r="Q294" s="223">
        <v>0.17599999999999999</v>
      </c>
      <c r="R294" s="223">
        <f>Q294*H294</f>
        <v>39.404639999999993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199</v>
      </c>
      <c r="AT294" s="225" t="s">
        <v>298</v>
      </c>
      <c r="AU294" s="225" t="s">
        <v>81</v>
      </c>
      <c r="AY294" s="19" t="s">
        <v>152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159</v>
      </c>
      <c r="BM294" s="225" t="s">
        <v>508</v>
      </c>
    </row>
    <row r="295" s="14" customFormat="1">
      <c r="A295" s="14"/>
      <c r="B295" s="243"/>
      <c r="C295" s="244"/>
      <c r="D295" s="234" t="s">
        <v>163</v>
      </c>
      <c r="E295" s="245" t="s">
        <v>19</v>
      </c>
      <c r="F295" s="246" t="s">
        <v>509</v>
      </c>
      <c r="G295" s="244"/>
      <c r="H295" s="247">
        <v>219.5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163</v>
      </c>
      <c r="AU295" s="253" t="s">
        <v>81</v>
      </c>
      <c r="AV295" s="14" t="s">
        <v>81</v>
      </c>
      <c r="AW295" s="14" t="s">
        <v>33</v>
      </c>
      <c r="AX295" s="14" t="s">
        <v>79</v>
      </c>
      <c r="AY295" s="253" t="s">
        <v>152</v>
      </c>
    </row>
    <row r="296" s="14" customFormat="1">
      <c r="A296" s="14"/>
      <c r="B296" s="243"/>
      <c r="C296" s="244"/>
      <c r="D296" s="234" t="s">
        <v>163</v>
      </c>
      <c r="E296" s="244"/>
      <c r="F296" s="246" t="s">
        <v>510</v>
      </c>
      <c r="G296" s="244"/>
      <c r="H296" s="247">
        <v>223.88999999999999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163</v>
      </c>
      <c r="AU296" s="253" t="s">
        <v>81</v>
      </c>
      <c r="AV296" s="14" t="s">
        <v>81</v>
      </c>
      <c r="AW296" s="14" t="s">
        <v>4</v>
      </c>
      <c r="AX296" s="14" t="s">
        <v>79</v>
      </c>
      <c r="AY296" s="253" t="s">
        <v>152</v>
      </c>
    </row>
    <row r="297" s="2" customFormat="1" ht="16.5" customHeight="1">
      <c r="A297" s="40"/>
      <c r="B297" s="41"/>
      <c r="C297" s="265" t="s">
        <v>511</v>
      </c>
      <c r="D297" s="265" t="s">
        <v>298</v>
      </c>
      <c r="E297" s="266" t="s">
        <v>512</v>
      </c>
      <c r="F297" s="267" t="s">
        <v>513</v>
      </c>
      <c r="G297" s="268" t="s">
        <v>182</v>
      </c>
      <c r="H297" s="269">
        <v>17.850000000000001</v>
      </c>
      <c r="I297" s="270"/>
      <c r="J297" s="271">
        <f>ROUND(I297*H297,2)</f>
        <v>0</v>
      </c>
      <c r="K297" s="267" t="s">
        <v>158</v>
      </c>
      <c r="L297" s="272"/>
      <c r="M297" s="273" t="s">
        <v>19</v>
      </c>
      <c r="N297" s="274" t="s">
        <v>43</v>
      </c>
      <c r="O297" s="86"/>
      <c r="P297" s="223">
        <f>O297*H297</f>
        <v>0</v>
      </c>
      <c r="Q297" s="223">
        <v>0.17499999999999999</v>
      </c>
      <c r="R297" s="223">
        <f>Q297*H297</f>
        <v>3.1237500000000002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199</v>
      </c>
      <c r="AT297" s="225" t="s">
        <v>298</v>
      </c>
      <c r="AU297" s="225" t="s">
        <v>81</v>
      </c>
      <c r="AY297" s="19" t="s">
        <v>152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79</v>
      </c>
      <c r="BK297" s="226">
        <f>ROUND(I297*H297,2)</f>
        <v>0</v>
      </c>
      <c r="BL297" s="19" t="s">
        <v>159</v>
      </c>
      <c r="BM297" s="225" t="s">
        <v>514</v>
      </c>
    </row>
    <row r="298" s="14" customFormat="1">
      <c r="A298" s="14"/>
      <c r="B298" s="243"/>
      <c r="C298" s="244"/>
      <c r="D298" s="234" t="s">
        <v>163</v>
      </c>
      <c r="E298" s="245" t="s">
        <v>19</v>
      </c>
      <c r="F298" s="246" t="s">
        <v>515</v>
      </c>
      <c r="G298" s="244"/>
      <c r="H298" s="247">
        <v>17.5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163</v>
      </c>
      <c r="AU298" s="253" t="s">
        <v>81</v>
      </c>
      <c r="AV298" s="14" t="s">
        <v>81</v>
      </c>
      <c r="AW298" s="14" t="s">
        <v>33</v>
      </c>
      <c r="AX298" s="14" t="s">
        <v>79</v>
      </c>
      <c r="AY298" s="253" t="s">
        <v>152</v>
      </c>
    </row>
    <row r="299" s="14" customFormat="1">
      <c r="A299" s="14"/>
      <c r="B299" s="243"/>
      <c r="C299" s="244"/>
      <c r="D299" s="234" t="s">
        <v>163</v>
      </c>
      <c r="E299" s="244"/>
      <c r="F299" s="246" t="s">
        <v>516</v>
      </c>
      <c r="G299" s="244"/>
      <c r="H299" s="247">
        <v>17.850000000000001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163</v>
      </c>
      <c r="AU299" s="253" t="s">
        <v>81</v>
      </c>
      <c r="AV299" s="14" t="s">
        <v>81</v>
      </c>
      <c r="AW299" s="14" t="s">
        <v>4</v>
      </c>
      <c r="AX299" s="14" t="s">
        <v>79</v>
      </c>
      <c r="AY299" s="253" t="s">
        <v>152</v>
      </c>
    </row>
    <row r="300" s="2" customFormat="1" ht="37.8" customHeight="1">
      <c r="A300" s="40"/>
      <c r="B300" s="41"/>
      <c r="C300" s="214" t="s">
        <v>517</v>
      </c>
      <c r="D300" s="214" t="s">
        <v>154</v>
      </c>
      <c r="E300" s="215" t="s">
        <v>518</v>
      </c>
      <c r="F300" s="216" t="s">
        <v>519</v>
      </c>
      <c r="G300" s="217" t="s">
        <v>182</v>
      </c>
      <c r="H300" s="218">
        <v>127</v>
      </c>
      <c r="I300" s="219"/>
      <c r="J300" s="220">
        <f>ROUND(I300*H300,2)</f>
        <v>0</v>
      </c>
      <c r="K300" s="216" t="s">
        <v>158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0.098000000000000004</v>
      </c>
      <c r="R300" s="223">
        <f>Q300*H300</f>
        <v>12.446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159</v>
      </c>
      <c r="AT300" s="225" t="s">
        <v>154</v>
      </c>
      <c r="AU300" s="225" t="s">
        <v>81</v>
      </c>
      <c r="AY300" s="19" t="s">
        <v>152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79</v>
      </c>
      <c r="BK300" s="226">
        <f>ROUND(I300*H300,2)</f>
        <v>0</v>
      </c>
      <c r="BL300" s="19" t="s">
        <v>159</v>
      </c>
      <c r="BM300" s="225" t="s">
        <v>520</v>
      </c>
    </row>
    <row r="301" s="2" customFormat="1">
      <c r="A301" s="40"/>
      <c r="B301" s="41"/>
      <c r="C301" s="42"/>
      <c r="D301" s="227" t="s">
        <v>161</v>
      </c>
      <c r="E301" s="42"/>
      <c r="F301" s="228" t="s">
        <v>521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161</v>
      </c>
      <c r="AU301" s="19" t="s">
        <v>81</v>
      </c>
    </row>
    <row r="302" s="13" customFormat="1">
      <c r="A302" s="13"/>
      <c r="B302" s="232"/>
      <c r="C302" s="233"/>
      <c r="D302" s="234" t="s">
        <v>163</v>
      </c>
      <c r="E302" s="235" t="s">
        <v>19</v>
      </c>
      <c r="F302" s="236" t="s">
        <v>440</v>
      </c>
      <c r="G302" s="233"/>
      <c r="H302" s="235" t="s">
        <v>19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163</v>
      </c>
      <c r="AU302" s="242" t="s">
        <v>81</v>
      </c>
      <c r="AV302" s="13" t="s">
        <v>79</v>
      </c>
      <c r="AW302" s="13" t="s">
        <v>33</v>
      </c>
      <c r="AX302" s="13" t="s">
        <v>72</v>
      </c>
      <c r="AY302" s="242" t="s">
        <v>152</v>
      </c>
    </row>
    <row r="303" s="14" customFormat="1">
      <c r="A303" s="14"/>
      <c r="B303" s="243"/>
      <c r="C303" s="244"/>
      <c r="D303" s="234" t="s">
        <v>163</v>
      </c>
      <c r="E303" s="245" t="s">
        <v>19</v>
      </c>
      <c r="F303" s="246" t="s">
        <v>522</v>
      </c>
      <c r="G303" s="244"/>
      <c r="H303" s="247">
        <v>127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163</v>
      </c>
      <c r="AU303" s="253" t="s">
        <v>81</v>
      </c>
      <c r="AV303" s="14" t="s">
        <v>81</v>
      </c>
      <c r="AW303" s="14" t="s">
        <v>33</v>
      </c>
      <c r="AX303" s="14" t="s">
        <v>79</v>
      </c>
      <c r="AY303" s="253" t="s">
        <v>152</v>
      </c>
    </row>
    <row r="304" s="2" customFormat="1" ht="16.5" customHeight="1">
      <c r="A304" s="40"/>
      <c r="B304" s="41"/>
      <c r="C304" s="265" t="s">
        <v>523</v>
      </c>
      <c r="D304" s="265" t="s">
        <v>298</v>
      </c>
      <c r="E304" s="266" t="s">
        <v>524</v>
      </c>
      <c r="F304" s="267" t="s">
        <v>525</v>
      </c>
      <c r="G304" s="268" t="s">
        <v>182</v>
      </c>
      <c r="H304" s="269">
        <v>129.53999999999999</v>
      </c>
      <c r="I304" s="270"/>
      <c r="J304" s="271">
        <f>ROUND(I304*H304,2)</f>
        <v>0</v>
      </c>
      <c r="K304" s="267" t="s">
        <v>19</v>
      </c>
      <c r="L304" s="272"/>
      <c r="M304" s="273" t="s">
        <v>19</v>
      </c>
      <c r="N304" s="274" t="s">
        <v>43</v>
      </c>
      <c r="O304" s="86"/>
      <c r="P304" s="223">
        <f>O304*H304</f>
        <v>0</v>
      </c>
      <c r="Q304" s="223">
        <v>0.14499999999999999</v>
      </c>
      <c r="R304" s="223">
        <f>Q304*H304</f>
        <v>18.783299999999997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199</v>
      </c>
      <c r="AT304" s="225" t="s">
        <v>298</v>
      </c>
      <c r="AU304" s="225" t="s">
        <v>81</v>
      </c>
      <c r="AY304" s="19" t="s">
        <v>152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79</v>
      </c>
      <c r="BK304" s="226">
        <f>ROUND(I304*H304,2)</f>
        <v>0</v>
      </c>
      <c r="BL304" s="19" t="s">
        <v>159</v>
      </c>
      <c r="BM304" s="225" t="s">
        <v>526</v>
      </c>
    </row>
    <row r="305" s="14" customFormat="1">
      <c r="A305" s="14"/>
      <c r="B305" s="243"/>
      <c r="C305" s="244"/>
      <c r="D305" s="234" t="s">
        <v>163</v>
      </c>
      <c r="E305" s="244"/>
      <c r="F305" s="246" t="s">
        <v>527</v>
      </c>
      <c r="G305" s="244"/>
      <c r="H305" s="247">
        <v>129.53999999999999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163</v>
      </c>
      <c r="AU305" s="253" t="s">
        <v>81</v>
      </c>
      <c r="AV305" s="14" t="s">
        <v>81</v>
      </c>
      <c r="AW305" s="14" t="s">
        <v>4</v>
      </c>
      <c r="AX305" s="14" t="s">
        <v>79</v>
      </c>
      <c r="AY305" s="253" t="s">
        <v>152</v>
      </c>
    </row>
    <row r="306" s="2" customFormat="1" ht="16.5" customHeight="1">
      <c r="A306" s="40"/>
      <c r="B306" s="41"/>
      <c r="C306" s="214" t="s">
        <v>528</v>
      </c>
      <c r="D306" s="214" t="s">
        <v>154</v>
      </c>
      <c r="E306" s="215" t="s">
        <v>529</v>
      </c>
      <c r="F306" s="216" t="s">
        <v>530</v>
      </c>
      <c r="G306" s="217" t="s">
        <v>182</v>
      </c>
      <c r="H306" s="218">
        <v>2</v>
      </c>
      <c r="I306" s="219"/>
      <c r="J306" s="220">
        <f>ROUND(I306*H306,2)</f>
        <v>0</v>
      </c>
      <c r="K306" s="216" t="s">
        <v>19</v>
      </c>
      <c r="L306" s="46"/>
      <c r="M306" s="221" t="s">
        <v>19</v>
      </c>
      <c r="N306" s="222" t="s">
        <v>43</v>
      </c>
      <c r="O306" s="86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5" t="s">
        <v>159</v>
      </c>
      <c r="AT306" s="225" t="s">
        <v>154</v>
      </c>
      <c r="AU306" s="225" t="s">
        <v>81</v>
      </c>
      <c r="AY306" s="19" t="s">
        <v>152</v>
      </c>
      <c r="BE306" s="226">
        <f>IF(N306="základní",J306,0)</f>
        <v>0</v>
      </c>
      <c r="BF306" s="226">
        <f>IF(N306="snížená",J306,0)</f>
        <v>0</v>
      </c>
      <c r="BG306" s="226">
        <f>IF(N306="zákl. přenesená",J306,0)</f>
        <v>0</v>
      </c>
      <c r="BH306" s="226">
        <f>IF(N306="sníž. přenesená",J306,0)</f>
        <v>0</v>
      </c>
      <c r="BI306" s="226">
        <f>IF(N306="nulová",J306,0)</f>
        <v>0</v>
      </c>
      <c r="BJ306" s="19" t="s">
        <v>79</v>
      </c>
      <c r="BK306" s="226">
        <f>ROUND(I306*H306,2)</f>
        <v>0</v>
      </c>
      <c r="BL306" s="19" t="s">
        <v>159</v>
      </c>
      <c r="BM306" s="225" t="s">
        <v>531</v>
      </c>
    </row>
    <row r="307" s="12" customFormat="1" ht="22.8" customHeight="1">
      <c r="A307" s="12"/>
      <c r="B307" s="198"/>
      <c r="C307" s="199"/>
      <c r="D307" s="200" t="s">
        <v>71</v>
      </c>
      <c r="E307" s="212" t="s">
        <v>204</v>
      </c>
      <c r="F307" s="212" t="s">
        <v>532</v>
      </c>
      <c r="G307" s="199"/>
      <c r="H307" s="199"/>
      <c r="I307" s="202"/>
      <c r="J307" s="213">
        <f>BK307</f>
        <v>0</v>
      </c>
      <c r="K307" s="199"/>
      <c r="L307" s="204"/>
      <c r="M307" s="205"/>
      <c r="N307" s="206"/>
      <c r="O307" s="206"/>
      <c r="P307" s="207">
        <f>SUM(P308:P349)</f>
        <v>0</v>
      </c>
      <c r="Q307" s="206"/>
      <c r="R307" s="207">
        <f>SUM(R308:R349)</f>
        <v>113.4600232</v>
      </c>
      <c r="S307" s="206"/>
      <c r="T307" s="208">
        <f>SUM(T308:T349)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9" t="s">
        <v>79</v>
      </c>
      <c r="AT307" s="210" t="s">
        <v>71</v>
      </c>
      <c r="AU307" s="210" t="s">
        <v>79</v>
      </c>
      <c r="AY307" s="209" t="s">
        <v>152</v>
      </c>
      <c r="BK307" s="211">
        <f>SUM(BK308:BK349)</f>
        <v>0</v>
      </c>
    </row>
    <row r="308" s="2" customFormat="1" ht="21.75" customHeight="1">
      <c r="A308" s="40"/>
      <c r="B308" s="41"/>
      <c r="C308" s="214" t="s">
        <v>533</v>
      </c>
      <c r="D308" s="214" t="s">
        <v>154</v>
      </c>
      <c r="E308" s="215" t="s">
        <v>534</v>
      </c>
      <c r="F308" s="216" t="s">
        <v>535</v>
      </c>
      <c r="G308" s="217" t="s">
        <v>182</v>
      </c>
      <c r="H308" s="218">
        <v>60</v>
      </c>
      <c r="I308" s="219"/>
      <c r="J308" s="220">
        <f>ROUND(I308*H308,2)</f>
        <v>0</v>
      </c>
      <c r="K308" s="216" t="s">
        <v>158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0.0025999999999999999</v>
      </c>
      <c r="R308" s="223">
        <f>Q308*H308</f>
        <v>0.156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159</v>
      </c>
      <c r="AT308" s="225" t="s">
        <v>154</v>
      </c>
      <c r="AU308" s="225" t="s">
        <v>81</v>
      </c>
      <c r="AY308" s="19" t="s">
        <v>152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79</v>
      </c>
      <c r="BK308" s="226">
        <f>ROUND(I308*H308,2)</f>
        <v>0</v>
      </c>
      <c r="BL308" s="19" t="s">
        <v>159</v>
      </c>
      <c r="BM308" s="225" t="s">
        <v>536</v>
      </c>
    </row>
    <row r="309" s="2" customFormat="1">
      <c r="A309" s="40"/>
      <c r="B309" s="41"/>
      <c r="C309" s="42"/>
      <c r="D309" s="227" t="s">
        <v>161</v>
      </c>
      <c r="E309" s="42"/>
      <c r="F309" s="228" t="s">
        <v>537</v>
      </c>
      <c r="G309" s="42"/>
      <c r="H309" s="42"/>
      <c r="I309" s="229"/>
      <c r="J309" s="42"/>
      <c r="K309" s="42"/>
      <c r="L309" s="46"/>
      <c r="M309" s="230"/>
      <c r="N309" s="231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161</v>
      </c>
      <c r="AU309" s="19" t="s">
        <v>81</v>
      </c>
    </row>
    <row r="310" s="13" customFormat="1">
      <c r="A310" s="13"/>
      <c r="B310" s="232"/>
      <c r="C310" s="233"/>
      <c r="D310" s="234" t="s">
        <v>163</v>
      </c>
      <c r="E310" s="235" t="s">
        <v>19</v>
      </c>
      <c r="F310" s="236" t="s">
        <v>538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163</v>
      </c>
      <c r="AU310" s="242" t="s">
        <v>81</v>
      </c>
      <c r="AV310" s="13" t="s">
        <v>79</v>
      </c>
      <c r="AW310" s="13" t="s">
        <v>33</v>
      </c>
      <c r="AX310" s="13" t="s">
        <v>72</v>
      </c>
      <c r="AY310" s="242" t="s">
        <v>152</v>
      </c>
    </row>
    <row r="311" s="14" customFormat="1">
      <c r="A311" s="14"/>
      <c r="B311" s="243"/>
      <c r="C311" s="244"/>
      <c r="D311" s="234" t="s">
        <v>163</v>
      </c>
      <c r="E311" s="245" t="s">
        <v>19</v>
      </c>
      <c r="F311" s="246" t="s">
        <v>539</v>
      </c>
      <c r="G311" s="244"/>
      <c r="H311" s="247">
        <v>60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163</v>
      </c>
      <c r="AU311" s="253" t="s">
        <v>81</v>
      </c>
      <c r="AV311" s="14" t="s">
        <v>81</v>
      </c>
      <c r="AW311" s="14" t="s">
        <v>33</v>
      </c>
      <c r="AX311" s="14" t="s">
        <v>79</v>
      </c>
      <c r="AY311" s="253" t="s">
        <v>152</v>
      </c>
    </row>
    <row r="312" s="2" customFormat="1" ht="33" customHeight="1">
      <c r="A312" s="40"/>
      <c r="B312" s="41"/>
      <c r="C312" s="214" t="s">
        <v>540</v>
      </c>
      <c r="D312" s="214" t="s">
        <v>154</v>
      </c>
      <c r="E312" s="215" t="s">
        <v>541</v>
      </c>
      <c r="F312" s="216" t="s">
        <v>542</v>
      </c>
      <c r="G312" s="217" t="s">
        <v>227</v>
      </c>
      <c r="H312" s="218">
        <v>477</v>
      </c>
      <c r="I312" s="219"/>
      <c r="J312" s="220">
        <f>ROUND(I312*H312,2)</f>
        <v>0</v>
      </c>
      <c r="K312" s="216" t="s">
        <v>19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0.15540000000000001</v>
      </c>
      <c r="R312" s="223">
        <f>Q312*H312</f>
        <v>74.125799999999998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159</v>
      </c>
      <c r="AT312" s="225" t="s">
        <v>154</v>
      </c>
      <c r="AU312" s="225" t="s">
        <v>81</v>
      </c>
      <c r="AY312" s="19" t="s">
        <v>152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79</v>
      </c>
      <c r="BK312" s="226">
        <f>ROUND(I312*H312,2)</f>
        <v>0</v>
      </c>
      <c r="BL312" s="19" t="s">
        <v>159</v>
      </c>
      <c r="BM312" s="225" t="s">
        <v>543</v>
      </c>
    </row>
    <row r="313" s="13" customFormat="1">
      <c r="A313" s="13"/>
      <c r="B313" s="232"/>
      <c r="C313" s="233"/>
      <c r="D313" s="234" t="s">
        <v>163</v>
      </c>
      <c r="E313" s="235" t="s">
        <v>19</v>
      </c>
      <c r="F313" s="236" t="s">
        <v>544</v>
      </c>
      <c r="G313" s="233"/>
      <c r="H313" s="235" t="s">
        <v>19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163</v>
      </c>
      <c r="AU313" s="242" t="s">
        <v>81</v>
      </c>
      <c r="AV313" s="13" t="s">
        <v>79</v>
      </c>
      <c r="AW313" s="13" t="s">
        <v>33</v>
      </c>
      <c r="AX313" s="13" t="s">
        <v>72</v>
      </c>
      <c r="AY313" s="242" t="s">
        <v>152</v>
      </c>
    </row>
    <row r="314" s="14" customFormat="1">
      <c r="A314" s="14"/>
      <c r="B314" s="243"/>
      <c r="C314" s="244"/>
      <c r="D314" s="234" t="s">
        <v>163</v>
      </c>
      <c r="E314" s="245" t="s">
        <v>19</v>
      </c>
      <c r="F314" s="246" t="s">
        <v>545</v>
      </c>
      <c r="G314" s="244"/>
      <c r="H314" s="247">
        <v>220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163</v>
      </c>
      <c r="AU314" s="253" t="s">
        <v>81</v>
      </c>
      <c r="AV314" s="14" t="s">
        <v>81</v>
      </c>
      <c r="AW314" s="14" t="s">
        <v>33</v>
      </c>
      <c r="AX314" s="14" t="s">
        <v>72</v>
      </c>
      <c r="AY314" s="253" t="s">
        <v>152</v>
      </c>
    </row>
    <row r="315" s="13" customFormat="1">
      <c r="A315" s="13"/>
      <c r="B315" s="232"/>
      <c r="C315" s="233"/>
      <c r="D315" s="234" t="s">
        <v>163</v>
      </c>
      <c r="E315" s="235" t="s">
        <v>19</v>
      </c>
      <c r="F315" s="236" t="s">
        <v>546</v>
      </c>
      <c r="G315" s="233"/>
      <c r="H315" s="235" t="s">
        <v>19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163</v>
      </c>
      <c r="AU315" s="242" t="s">
        <v>81</v>
      </c>
      <c r="AV315" s="13" t="s">
        <v>79</v>
      </c>
      <c r="AW315" s="13" t="s">
        <v>33</v>
      </c>
      <c r="AX315" s="13" t="s">
        <v>72</v>
      </c>
      <c r="AY315" s="242" t="s">
        <v>152</v>
      </c>
    </row>
    <row r="316" s="14" customFormat="1">
      <c r="A316" s="14"/>
      <c r="B316" s="243"/>
      <c r="C316" s="244"/>
      <c r="D316" s="234" t="s">
        <v>163</v>
      </c>
      <c r="E316" s="245" t="s">
        <v>19</v>
      </c>
      <c r="F316" s="246" t="s">
        <v>253</v>
      </c>
      <c r="G316" s="244"/>
      <c r="H316" s="247">
        <v>16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163</v>
      </c>
      <c r="AU316" s="253" t="s">
        <v>81</v>
      </c>
      <c r="AV316" s="14" t="s">
        <v>81</v>
      </c>
      <c r="AW316" s="14" t="s">
        <v>33</v>
      </c>
      <c r="AX316" s="14" t="s">
        <v>72</v>
      </c>
      <c r="AY316" s="253" t="s">
        <v>152</v>
      </c>
    </row>
    <row r="317" s="13" customFormat="1">
      <c r="A317" s="13"/>
      <c r="B317" s="232"/>
      <c r="C317" s="233"/>
      <c r="D317" s="234" t="s">
        <v>163</v>
      </c>
      <c r="E317" s="235" t="s">
        <v>19</v>
      </c>
      <c r="F317" s="236" t="s">
        <v>547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163</v>
      </c>
      <c r="AU317" s="242" t="s">
        <v>81</v>
      </c>
      <c r="AV317" s="13" t="s">
        <v>79</v>
      </c>
      <c r="AW317" s="13" t="s">
        <v>33</v>
      </c>
      <c r="AX317" s="13" t="s">
        <v>72</v>
      </c>
      <c r="AY317" s="242" t="s">
        <v>152</v>
      </c>
    </row>
    <row r="318" s="14" customFormat="1">
      <c r="A318" s="14"/>
      <c r="B318" s="243"/>
      <c r="C318" s="244"/>
      <c r="D318" s="234" t="s">
        <v>163</v>
      </c>
      <c r="E318" s="245" t="s">
        <v>19</v>
      </c>
      <c r="F318" s="246" t="s">
        <v>548</v>
      </c>
      <c r="G318" s="244"/>
      <c r="H318" s="247">
        <v>116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163</v>
      </c>
      <c r="AU318" s="253" t="s">
        <v>81</v>
      </c>
      <c r="AV318" s="14" t="s">
        <v>81</v>
      </c>
      <c r="AW318" s="14" t="s">
        <v>33</v>
      </c>
      <c r="AX318" s="14" t="s">
        <v>72</v>
      </c>
      <c r="AY318" s="253" t="s">
        <v>152</v>
      </c>
    </row>
    <row r="319" s="13" customFormat="1">
      <c r="A319" s="13"/>
      <c r="B319" s="232"/>
      <c r="C319" s="233"/>
      <c r="D319" s="234" t="s">
        <v>163</v>
      </c>
      <c r="E319" s="235" t="s">
        <v>19</v>
      </c>
      <c r="F319" s="236" t="s">
        <v>549</v>
      </c>
      <c r="G319" s="233"/>
      <c r="H319" s="235" t="s">
        <v>19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163</v>
      </c>
      <c r="AU319" s="242" t="s">
        <v>81</v>
      </c>
      <c r="AV319" s="13" t="s">
        <v>79</v>
      </c>
      <c r="AW319" s="13" t="s">
        <v>33</v>
      </c>
      <c r="AX319" s="13" t="s">
        <v>72</v>
      </c>
      <c r="AY319" s="242" t="s">
        <v>152</v>
      </c>
    </row>
    <row r="320" s="14" customFormat="1">
      <c r="A320" s="14"/>
      <c r="B320" s="243"/>
      <c r="C320" s="244"/>
      <c r="D320" s="234" t="s">
        <v>163</v>
      </c>
      <c r="E320" s="245" t="s">
        <v>19</v>
      </c>
      <c r="F320" s="246" t="s">
        <v>550</v>
      </c>
      <c r="G320" s="244"/>
      <c r="H320" s="247">
        <v>24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163</v>
      </c>
      <c r="AU320" s="253" t="s">
        <v>81</v>
      </c>
      <c r="AV320" s="14" t="s">
        <v>81</v>
      </c>
      <c r="AW320" s="14" t="s">
        <v>33</v>
      </c>
      <c r="AX320" s="14" t="s">
        <v>72</v>
      </c>
      <c r="AY320" s="253" t="s">
        <v>152</v>
      </c>
    </row>
    <row r="321" s="13" customFormat="1">
      <c r="A321" s="13"/>
      <c r="B321" s="232"/>
      <c r="C321" s="233"/>
      <c r="D321" s="234" t="s">
        <v>163</v>
      </c>
      <c r="E321" s="235" t="s">
        <v>19</v>
      </c>
      <c r="F321" s="236" t="s">
        <v>551</v>
      </c>
      <c r="G321" s="233"/>
      <c r="H321" s="235" t="s">
        <v>19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163</v>
      </c>
      <c r="AU321" s="242" t="s">
        <v>81</v>
      </c>
      <c r="AV321" s="13" t="s">
        <v>79</v>
      </c>
      <c r="AW321" s="13" t="s">
        <v>33</v>
      </c>
      <c r="AX321" s="13" t="s">
        <v>72</v>
      </c>
      <c r="AY321" s="242" t="s">
        <v>152</v>
      </c>
    </row>
    <row r="322" s="14" customFormat="1">
      <c r="A322" s="14"/>
      <c r="B322" s="243"/>
      <c r="C322" s="244"/>
      <c r="D322" s="234" t="s">
        <v>163</v>
      </c>
      <c r="E322" s="245" t="s">
        <v>19</v>
      </c>
      <c r="F322" s="246" t="s">
        <v>552</v>
      </c>
      <c r="G322" s="244"/>
      <c r="H322" s="247">
        <v>101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163</v>
      </c>
      <c r="AU322" s="253" t="s">
        <v>81</v>
      </c>
      <c r="AV322" s="14" t="s">
        <v>81</v>
      </c>
      <c r="AW322" s="14" t="s">
        <v>33</v>
      </c>
      <c r="AX322" s="14" t="s">
        <v>72</v>
      </c>
      <c r="AY322" s="253" t="s">
        <v>152</v>
      </c>
    </row>
    <row r="323" s="15" customFormat="1">
      <c r="A323" s="15"/>
      <c r="B323" s="254"/>
      <c r="C323" s="255"/>
      <c r="D323" s="234" t="s">
        <v>163</v>
      </c>
      <c r="E323" s="256" t="s">
        <v>19</v>
      </c>
      <c r="F323" s="257" t="s">
        <v>212</v>
      </c>
      <c r="G323" s="255"/>
      <c r="H323" s="258">
        <v>477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4" t="s">
        <v>163</v>
      </c>
      <c r="AU323" s="264" t="s">
        <v>81</v>
      </c>
      <c r="AV323" s="15" t="s">
        <v>159</v>
      </c>
      <c r="AW323" s="15" t="s">
        <v>33</v>
      </c>
      <c r="AX323" s="15" t="s">
        <v>79</v>
      </c>
      <c r="AY323" s="264" t="s">
        <v>152</v>
      </c>
    </row>
    <row r="324" s="2" customFormat="1" ht="16.5" customHeight="1">
      <c r="A324" s="40"/>
      <c r="B324" s="41"/>
      <c r="C324" s="265" t="s">
        <v>553</v>
      </c>
      <c r="D324" s="265" t="s">
        <v>298</v>
      </c>
      <c r="E324" s="266" t="s">
        <v>554</v>
      </c>
      <c r="F324" s="267" t="s">
        <v>555</v>
      </c>
      <c r="G324" s="268" t="s">
        <v>227</v>
      </c>
      <c r="H324" s="269">
        <v>228.80000000000001</v>
      </c>
      <c r="I324" s="270"/>
      <c r="J324" s="271">
        <f>ROUND(I324*H324,2)</f>
        <v>0</v>
      </c>
      <c r="K324" s="267" t="s">
        <v>158</v>
      </c>
      <c r="L324" s="272"/>
      <c r="M324" s="273" t="s">
        <v>19</v>
      </c>
      <c r="N324" s="274" t="s">
        <v>43</v>
      </c>
      <c r="O324" s="86"/>
      <c r="P324" s="223">
        <f>O324*H324</f>
        <v>0</v>
      </c>
      <c r="Q324" s="223">
        <v>0.080000000000000002</v>
      </c>
      <c r="R324" s="223">
        <f>Q324*H324</f>
        <v>18.304000000000002</v>
      </c>
      <c r="S324" s="223">
        <v>0</v>
      </c>
      <c r="T324" s="224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5" t="s">
        <v>199</v>
      </c>
      <c r="AT324" s="225" t="s">
        <v>298</v>
      </c>
      <c r="AU324" s="225" t="s">
        <v>81</v>
      </c>
      <c r="AY324" s="19" t="s">
        <v>152</v>
      </c>
      <c r="BE324" s="226">
        <f>IF(N324="základní",J324,0)</f>
        <v>0</v>
      </c>
      <c r="BF324" s="226">
        <f>IF(N324="snížená",J324,0)</f>
        <v>0</v>
      </c>
      <c r="BG324" s="226">
        <f>IF(N324="zákl. přenesená",J324,0)</f>
        <v>0</v>
      </c>
      <c r="BH324" s="226">
        <f>IF(N324="sníž. přenesená",J324,0)</f>
        <v>0</v>
      </c>
      <c r="BI324" s="226">
        <f>IF(N324="nulová",J324,0)</f>
        <v>0</v>
      </c>
      <c r="BJ324" s="19" t="s">
        <v>79</v>
      </c>
      <c r="BK324" s="226">
        <f>ROUND(I324*H324,2)</f>
        <v>0</v>
      </c>
      <c r="BL324" s="19" t="s">
        <v>159</v>
      </c>
      <c r="BM324" s="225" t="s">
        <v>556</v>
      </c>
    </row>
    <row r="325" s="14" customFormat="1">
      <c r="A325" s="14"/>
      <c r="B325" s="243"/>
      <c r="C325" s="244"/>
      <c r="D325" s="234" t="s">
        <v>163</v>
      </c>
      <c r="E325" s="245" t="s">
        <v>19</v>
      </c>
      <c r="F325" s="246" t="s">
        <v>545</v>
      </c>
      <c r="G325" s="244"/>
      <c r="H325" s="247">
        <v>220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163</v>
      </c>
      <c r="AU325" s="253" t="s">
        <v>81</v>
      </c>
      <c r="AV325" s="14" t="s">
        <v>81</v>
      </c>
      <c r="AW325" s="14" t="s">
        <v>33</v>
      </c>
      <c r="AX325" s="14" t="s">
        <v>79</v>
      </c>
      <c r="AY325" s="253" t="s">
        <v>152</v>
      </c>
    </row>
    <row r="326" s="14" customFormat="1">
      <c r="A326" s="14"/>
      <c r="B326" s="243"/>
      <c r="C326" s="244"/>
      <c r="D326" s="234" t="s">
        <v>163</v>
      </c>
      <c r="E326" s="244"/>
      <c r="F326" s="246" t="s">
        <v>557</v>
      </c>
      <c r="G326" s="244"/>
      <c r="H326" s="247">
        <v>228.80000000000001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163</v>
      </c>
      <c r="AU326" s="253" t="s">
        <v>81</v>
      </c>
      <c r="AV326" s="14" t="s">
        <v>81</v>
      </c>
      <c r="AW326" s="14" t="s">
        <v>4</v>
      </c>
      <c r="AX326" s="14" t="s">
        <v>79</v>
      </c>
      <c r="AY326" s="253" t="s">
        <v>152</v>
      </c>
    </row>
    <row r="327" s="2" customFormat="1" ht="16.5" customHeight="1">
      <c r="A327" s="40"/>
      <c r="B327" s="41"/>
      <c r="C327" s="265" t="s">
        <v>558</v>
      </c>
      <c r="D327" s="265" t="s">
        <v>298</v>
      </c>
      <c r="E327" s="266" t="s">
        <v>559</v>
      </c>
      <c r="F327" s="267" t="s">
        <v>560</v>
      </c>
      <c r="G327" s="268" t="s">
        <v>227</v>
      </c>
      <c r="H327" s="269">
        <v>16.640000000000001</v>
      </c>
      <c r="I327" s="270"/>
      <c r="J327" s="271">
        <f>ROUND(I327*H327,2)</f>
        <v>0</v>
      </c>
      <c r="K327" s="267" t="s">
        <v>158</v>
      </c>
      <c r="L327" s="272"/>
      <c r="M327" s="273" t="s">
        <v>19</v>
      </c>
      <c r="N327" s="274" t="s">
        <v>43</v>
      </c>
      <c r="O327" s="86"/>
      <c r="P327" s="223">
        <f>O327*H327</f>
        <v>0</v>
      </c>
      <c r="Q327" s="223">
        <v>0.14000000000000001</v>
      </c>
      <c r="R327" s="223">
        <f>Q327*H327</f>
        <v>2.3296000000000001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199</v>
      </c>
      <c r="AT327" s="225" t="s">
        <v>298</v>
      </c>
      <c r="AU327" s="225" t="s">
        <v>81</v>
      </c>
      <c r="AY327" s="19" t="s">
        <v>152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79</v>
      </c>
      <c r="BK327" s="226">
        <f>ROUND(I327*H327,2)</f>
        <v>0</v>
      </c>
      <c r="BL327" s="19" t="s">
        <v>159</v>
      </c>
      <c r="BM327" s="225" t="s">
        <v>561</v>
      </c>
    </row>
    <row r="328" s="14" customFormat="1">
      <c r="A328" s="14"/>
      <c r="B328" s="243"/>
      <c r="C328" s="244"/>
      <c r="D328" s="234" t="s">
        <v>163</v>
      </c>
      <c r="E328" s="245" t="s">
        <v>19</v>
      </c>
      <c r="F328" s="246" t="s">
        <v>253</v>
      </c>
      <c r="G328" s="244"/>
      <c r="H328" s="247">
        <v>16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163</v>
      </c>
      <c r="AU328" s="253" t="s">
        <v>81</v>
      </c>
      <c r="AV328" s="14" t="s">
        <v>81</v>
      </c>
      <c r="AW328" s="14" t="s">
        <v>33</v>
      </c>
      <c r="AX328" s="14" t="s">
        <v>79</v>
      </c>
      <c r="AY328" s="253" t="s">
        <v>152</v>
      </c>
    </row>
    <row r="329" s="14" customFormat="1">
      <c r="A329" s="14"/>
      <c r="B329" s="243"/>
      <c r="C329" s="244"/>
      <c r="D329" s="234" t="s">
        <v>163</v>
      </c>
      <c r="E329" s="244"/>
      <c r="F329" s="246" t="s">
        <v>562</v>
      </c>
      <c r="G329" s="244"/>
      <c r="H329" s="247">
        <v>16.640000000000001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163</v>
      </c>
      <c r="AU329" s="253" t="s">
        <v>81</v>
      </c>
      <c r="AV329" s="14" t="s">
        <v>81</v>
      </c>
      <c r="AW329" s="14" t="s">
        <v>4</v>
      </c>
      <c r="AX329" s="14" t="s">
        <v>79</v>
      </c>
      <c r="AY329" s="253" t="s">
        <v>152</v>
      </c>
    </row>
    <row r="330" s="2" customFormat="1" ht="16.5" customHeight="1">
      <c r="A330" s="40"/>
      <c r="B330" s="41"/>
      <c r="C330" s="265" t="s">
        <v>563</v>
      </c>
      <c r="D330" s="265" t="s">
        <v>298</v>
      </c>
      <c r="E330" s="266" t="s">
        <v>564</v>
      </c>
      <c r="F330" s="267" t="s">
        <v>565</v>
      </c>
      <c r="G330" s="268" t="s">
        <v>227</v>
      </c>
      <c r="H330" s="269">
        <v>120.64</v>
      </c>
      <c r="I330" s="270"/>
      <c r="J330" s="271">
        <f>ROUND(I330*H330,2)</f>
        <v>0</v>
      </c>
      <c r="K330" s="267" t="s">
        <v>158</v>
      </c>
      <c r="L330" s="272"/>
      <c r="M330" s="273" t="s">
        <v>19</v>
      </c>
      <c r="N330" s="274" t="s">
        <v>43</v>
      </c>
      <c r="O330" s="86"/>
      <c r="P330" s="223">
        <f>O330*H330</f>
        <v>0</v>
      </c>
      <c r="Q330" s="223">
        <v>0.055</v>
      </c>
      <c r="R330" s="223">
        <f>Q330*H330</f>
        <v>6.6352000000000002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199</v>
      </c>
      <c r="AT330" s="225" t="s">
        <v>298</v>
      </c>
      <c r="AU330" s="225" t="s">
        <v>81</v>
      </c>
      <c r="AY330" s="19" t="s">
        <v>152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79</v>
      </c>
      <c r="BK330" s="226">
        <f>ROUND(I330*H330,2)</f>
        <v>0</v>
      </c>
      <c r="BL330" s="19" t="s">
        <v>159</v>
      </c>
      <c r="BM330" s="225" t="s">
        <v>566</v>
      </c>
    </row>
    <row r="331" s="14" customFormat="1">
      <c r="A331" s="14"/>
      <c r="B331" s="243"/>
      <c r="C331" s="244"/>
      <c r="D331" s="234" t="s">
        <v>163</v>
      </c>
      <c r="E331" s="245" t="s">
        <v>19</v>
      </c>
      <c r="F331" s="246" t="s">
        <v>548</v>
      </c>
      <c r="G331" s="244"/>
      <c r="H331" s="247">
        <v>116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163</v>
      </c>
      <c r="AU331" s="253" t="s">
        <v>81</v>
      </c>
      <c r="AV331" s="14" t="s">
        <v>81</v>
      </c>
      <c r="AW331" s="14" t="s">
        <v>33</v>
      </c>
      <c r="AX331" s="14" t="s">
        <v>79</v>
      </c>
      <c r="AY331" s="253" t="s">
        <v>152</v>
      </c>
    </row>
    <row r="332" s="14" customFormat="1">
      <c r="A332" s="14"/>
      <c r="B332" s="243"/>
      <c r="C332" s="244"/>
      <c r="D332" s="234" t="s">
        <v>163</v>
      </c>
      <c r="E332" s="244"/>
      <c r="F332" s="246" t="s">
        <v>567</v>
      </c>
      <c r="G332" s="244"/>
      <c r="H332" s="247">
        <v>120.64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163</v>
      </c>
      <c r="AU332" s="253" t="s">
        <v>81</v>
      </c>
      <c r="AV332" s="14" t="s">
        <v>81</v>
      </c>
      <c r="AW332" s="14" t="s">
        <v>4</v>
      </c>
      <c r="AX332" s="14" t="s">
        <v>79</v>
      </c>
      <c r="AY332" s="253" t="s">
        <v>152</v>
      </c>
    </row>
    <row r="333" s="2" customFormat="1" ht="16.5" customHeight="1">
      <c r="A333" s="40"/>
      <c r="B333" s="41"/>
      <c r="C333" s="265" t="s">
        <v>568</v>
      </c>
      <c r="D333" s="265" t="s">
        <v>298</v>
      </c>
      <c r="E333" s="266" t="s">
        <v>569</v>
      </c>
      <c r="F333" s="267" t="s">
        <v>570</v>
      </c>
      <c r="G333" s="268" t="s">
        <v>227</v>
      </c>
      <c r="H333" s="269">
        <v>24.960000000000001</v>
      </c>
      <c r="I333" s="270"/>
      <c r="J333" s="271">
        <f>ROUND(I333*H333,2)</f>
        <v>0</v>
      </c>
      <c r="K333" s="267" t="s">
        <v>158</v>
      </c>
      <c r="L333" s="272"/>
      <c r="M333" s="273" t="s">
        <v>19</v>
      </c>
      <c r="N333" s="274" t="s">
        <v>43</v>
      </c>
      <c r="O333" s="86"/>
      <c r="P333" s="223">
        <f>O333*H333</f>
        <v>0</v>
      </c>
      <c r="Q333" s="223">
        <v>0.065670000000000006</v>
      </c>
      <c r="R333" s="223">
        <f>Q333*H333</f>
        <v>1.6391232000000002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199</v>
      </c>
      <c r="AT333" s="225" t="s">
        <v>298</v>
      </c>
      <c r="AU333" s="225" t="s">
        <v>81</v>
      </c>
      <c r="AY333" s="19" t="s">
        <v>152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79</v>
      </c>
      <c r="BK333" s="226">
        <f>ROUND(I333*H333,2)</f>
        <v>0</v>
      </c>
      <c r="BL333" s="19" t="s">
        <v>159</v>
      </c>
      <c r="BM333" s="225" t="s">
        <v>571</v>
      </c>
    </row>
    <row r="334" s="14" customFormat="1">
      <c r="A334" s="14"/>
      <c r="B334" s="243"/>
      <c r="C334" s="244"/>
      <c r="D334" s="234" t="s">
        <v>163</v>
      </c>
      <c r="E334" s="245" t="s">
        <v>19</v>
      </c>
      <c r="F334" s="246" t="s">
        <v>550</v>
      </c>
      <c r="G334" s="244"/>
      <c r="H334" s="247">
        <v>24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163</v>
      </c>
      <c r="AU334" s="253" t="s">
        <v>81</v>
      </c>
      <c r="AV334" s="14" t="s">
        <v>81</v>
      </c>
      <c r="AW334" s="14" t="s">
        <v>33</v>
      </c>
      <c r="AX334" s="14" t="s">
        <v>79</v>
      </c>
      <c r="AY334" s="253" t="s">
        <v>152</v>
      </c>
    </row>
    <row r="335" s="14" customFormat="1">
      <c r="A335" s="14"/>
      <c r="B335" s="243"/>
      <c r="C335" s="244"/>
      <c r="D335" s="234" t="s">
        <v>163</v>
      </c>
      <c r="E335" s="244"/>
      <c r="F335" s="246" t="s">
        <v>572</v>
      </c>
      <c r="G335" s="244"/>
      <c r="H335" s="247">
        <v>24.960000000000001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163</v>
      </c>
      <c r="AU335" s="253" t="s">
        <v>81</v>
      </c>
      <c r="AV335" s="14" t="s">
        <v>81</v>
      </c>
      <c r="AW335" s="14" t="s">
        <v>4</v>
      </c>
      <c r="AX335" s="14" t="s">
        <v>79</v>
      </c>
      <c r="AY335" s="253" t="s">
        <v>152</v>
      </c>
    </row>
    <row r="336" s="2" customFormat="1" ht="16.5" customHeight="1">
      <c r="A336" s="40"/>
      <c r="B336" s="41"/>
      <c r="C336" s="265" t="s">
        <v>573</v>
      </c>
      <c r="D336" s="265" t="s">
        <v>298</v>
      </c>
      <c r="E336" s="266" t="s">
        <v>574</v>
      </c>
      <c r="F336" s="267" t="s">
        <v>575</v>
      </c>
      <c r="G336" s="268" t="s">
        <v>227</v>
      </c>
      <c r="H336" s="269">
        <v>105.04000000000001</v>
      </c>
      <c r="I336" s="270"/>
      <c r="J336" s="271">
        <f>ROUND(I336*H336,2)</f>
        <v>0</v>
      </c>
      <c r="K336" s="267" t="s">
        <v>158</v>
      </c>
      <c r="L336" s="272"/>
      <c r="M336" s="273" t="s">
        <v>19</v>
      </c>
      <c r="N336" s="274" t="s">
        <v>43</v>
      </c>
      <c r="O336" s="86"/>
      <c r="P336" s="223">
        <f>O336*H336</f>
        <v>0</v>
      </c>
      <c r="Q336" s="223">
        <v>0.056000000000000001</v>
      </c>
      <c r="R336" s="223">
        <f>Q336*H336</f>
        <v>5.8822400000000004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199</v>
      </c>
      <c r="AT336" s="225" t="s">
        <v>298</v>
      </c>
      <c r="AU336" s="225" t="s">
        <v>81</v>
      </c>
      <c r="AY336" s="19" t="s">
        <v>152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159</v>
      </c>
      <c r="BM336" s="225" t="s">
        <v>576</v>
      </c>
    </row>
    <row r="337" s="14" customFormat="1">
      <c r="A337" s="14"/>
      <c r="B337" s="243"/>
      <c r="C337" s="244"/>
      <c r="D337" s="234" t="s">
        <v>163</v>
      </c>
      <c r="E337" s="245" t="s">
        <v>19</v>
      </c>
      <c r="F337" s="246" t="s">
        <v>552</v>
      </c>
      <c r="G337" s="244"/>
      <c r="H337" s="247">
        <v>101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163</v>
      </c>
      <c r="AU337" s="253" t="s">
        <v>81</v>
      </c>
      <c r="AV337" s="14" t="s">
        <v>81</v>
      </c>
      <c r="AW337" s="14" t="s">
        <v>33</v>
      </c>
      <c r="AX337" s="14" t="s">
        <v>79</v>
      </c>
      <c r="AY337" s="253" t="s">
        <v>152</v>
      </c>
    </row>
    <row r="338" s="14" customFormat="1">
      <c r="A338" s="14"/>
      <c r="B338" s="243"/>
      <c r="C338" s="244"/>
      <c r="D338" s="234" t="s">
        <v>163</v>
      </c>
      <c r="E338" s="244"/>
      <c r="F338" s="246" t="s">
        <v>577</v>
      </c>
      <c r="G338" s="244"/>
      <c r="H338" s="247">
        <v>105.04000000000001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163</v>
      </c>
      <c r="AU338" s="253" t="s">
        <v>81</v>
      </c>
      <c r="AV338" s="14" t="s">
        <v>81</v>
      </c>
      <c r="AW338" s="14" t="s">
        <v>4</v>
      </c>
      <c r="AX338" s="14" t="s">
        <v>79</v>
      </c>
      <c r="AY338" s="253" t="s">
        <v>152</v>
      </c>
    </row>
    <row r="339" s="2" customFormat="1" ht="24.15" customHeight="1">
      <c r="A339" s="40"/>
      <c r="B339" s="41"/>
      <c r="C339" s="214" t="s">
        <v>578</v>
      </c>
      <c r="D339" s="214" t="s">
        <v>154</v>
      </c>
      <c r="E339" s="215" t="s">
        <v>579</v>
      </c>
      <c r="F339" s="216" t="s">
        <v>580</v>
      </c>
      <c r="G339" s="217" t="s">
        <v>227</v>
      </c>
      <c r="H339" s="218">
        <v>25</v>
      </c>
      <c r="I339" s="219"/>
      <c r="J339" s="220">
        <f>ROUND(I339*H339,2)</f>
        <v>0</v>
      </c>
      <c r="K339" s="216" t="s">
        <v>158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0.1295</v>
      </c>
      <c r="R339" s="223">
        <f>Q339*H339</f>
        <v>3.2375000000000003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159</v>
      </c>
      <c r="AT339" s="225" t="s">
        <v>154</v>
      </c>
      <c r="AU339" s="225" t="s">
        <v>81</v>
      </c>
      <c r="AY339" s="19" t="s">
        <v>152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79</v>
      </c>
      <c r="BK339" s="226">
        <f>ROUND(I339*H339,2)</f>
        <v>0</v>
      </c>
      <c r="BL339" s="19" t="s">
        <v>159</v>
      </c>
      <c r="BM339" s="225" t="s">
        <v>581</v>
      </c>
    </row>
    <row r="340" s="2" customFormat="1">
      <c r="A340" s="40"/>
      <c r="B340" s="41"/>
      <c r="C340" s="42"/>
      <c r="D340" s="227" t="s">
        <v>161</v>
      </c>
      <c r="E340" s="42"/>
      <c r="F340" s="228" t="s">
        <v>582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161</v>
      </c>
      <c r="AU340" s="19" t="s">
        <v>81</v>
      </c>
    </row>
    <row r="341" s="13" customFormat="1">
      <c r="A341" s="13"/>
      <c r="B341" s="232"/>
      <c r="C341" s="233"/>
      <c r="D341" s="234" t="s">
        <v>163</v>
      </c>
      <c r="E341" s="235" t="s">
        <v>19</v>
      </c>
      <c r="F341" s="236" t="s">
        <v>583</v>
      </c>
      <c r="G341" s="233"/>
      <c r="H341" s="235" t="s">
        <v>19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163</v>
      </c>
      <c r="AU341" s="242" t="s">
        <v>81</v>
      </c>
      <c r="AV341" s="13" t="s">
        <v>79</v>
      </c>
      <c r="AW341" s="13" t="s">
        <v>33</v>
      </c>
      <c r="AX341" s="13" t="s">
        <v>72</v>
      </c>
      <c r="AY341" s="242" t="s">
        <v>152</v>
      </c>
    </row>
    <row r="342" s="14" customFormat="1">
      <c r="A342" s="14"/>
      <c r="B342" s="243"/>
      <c r="C342" s="244"/>
      <c r="D342" s="234" t="s">
        <v>163</v>
      </c>
      <c r="E342" s="245" t="s">
        <v>19</v>
      </c>
      <c r="F342" s="246" t="s">
        <v>311</v>
      </c>
      <c r="G342" s="244"/>
      <c r="H342" s="247">
        <v>25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163</v>
      </c>
      <c r="AU342" s="253" t="s">
        <v>81</v>
      </c>
      <c r="AV342" s="14" t="s">
        <v>81</v>
      </c>
      <c r="AW342" s="14" t="s">
        <v>33</v>
      </c>
      <c r="AX342" s="14" t="s">
        <v>79</v>
      </c>
      <c r="AY342" s="253" t="s">
        <v>152</v>
      </c>
    </row>
    <row r="343" s="2" customFormat="1" ht="16.5" customHeight="1">
      <c r="A343" s="40"/>
      <c r="B343" s="41"/>
      <c r="C343" s="265" t="s">
        <v>584</v>
      </c>
      <c r="D343" s="265" t="s">
        <v>298</v>
      </c>
      <c r="E343" s="266" t="s">
        <v>585</v>
      </c>
      <c r="F343" s="267" t="s">
        <v>586</v>
      </c>
      <c r="G343" s="268" t="s">
        <v>227</v>
      </c>
      <c r="H343" s="269">
        <v>25.5</v>
      </c>
      <c r="I343" s="270"/>
      <c r="J343" s="271">
        <f>ROUND(I343*H343,2)</f>
        <v>0</v>
      </c>
      <c r="K343" s="267" t="s">
        <v>158</v>
      </c>
      <c r="L343" s="272"/>
      <c r="M343" s="273" t="s">
        <v>19</v>
      </c>
      <c r="N343" s="274" t="s">
        <v>43</v>
      </c>
      <c r="O343" s="86"/>
      <c r="P343" s="223">
        <f>O343*H343</f>
        <v>0</v>
      </c>
      <c r="Q343" s="223">
        <v>0.044999999999999998</v>
      </c>
      <c r="R343" s="223">
        <f>Q343*H343</f>
        <v>1.1475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199</v>
      </c>
      <c r="AT343" s="225" t="s">
        <v>298</v>
      </c>
      <c r="AU343" s="225" t="s">
        <v>81</v>
      </c>
      <c r="AY343" s="19" t="s">
        <v>152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79</v>
      </c>
      <c r="BK343" s="226">
        <f>ROUND(I343*H343,2)</f>
        <v>0</v>
      </c>
      <c r="BL343" s="19" t="s">
        <v>159</v>
      </c>
      <c r="BM343" s="225" t="s">
        <v>587</v>
      </c>
    </row>
    <row r="344" s="14" customFormat="1">
      <c r="A344" s="14"/>
      <c r="B344" s="243"/>
      <c r="C344" s="244"/>
      <c r="D344" s="234" t="s">
        <v>163</v>
      </c>
      <c r="E344" s="244"/>
      <c r="F344" s="246" t="s">
        <v>588</v>
      </c>
      <c r="G344" s="244"/>
      <c r="H344" s="247">
        <v>25.5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163</v>
      </c>
      <c r="AU344" s="253" t="s">
        <v>81</v>
      </c>
      <c r="AV344" s="14" t="s">
        <v>81</v>
      </c>
      <c r="AW344" s="14" t="s">
        <v>4</v>
      </c>
      <c r="AX344" s="14" t="s">
        <v>79</v>
      </c>
      <c r="AY344" s="253" t="s">
        <v>152</v>
      </c>
    </row>
    <row r="345" s="2" customFormat="1" ht="24.15" customHeight="1">
      <c r="A345" s="40"/>
      <c r="B345" s="41"/>
      <c r="C345" s="214" t="s">
        <v>589</v>
      </c>
      <c r="D345" s="214" t="s">
        <v>154</v>
      </c>
      <c r="E345" s="215" t="s">
        <v>590</v>
      </c>
      <c r="F345" s="216" t="s">
        <v>591</v>
      </c>
      <c r="G345" s="217" t="s">
        <v>227</v>
      </c>
      <c r="H345" s="218">
        <v>9</v>
      </c>
      <c r="I345" s="219"/>
      <c r="J345" s="220">
        <f>ROUND(I345*H345,2)</f>
        <v>0</v>
      </c>
      <c r="K345" s="216" t="s">
        <v>158</v>
      </c>
      <c r="L345" s="46"/>
      <c r="M345" s="221" t="s">
        <v>19</v>
      </c>
      <c r="N345" s="222" t="s">
        <v>43</v>
      </c>
      <c r="O345" s="86"/>
      <c r="P345" s="223">
        <f>O345*H345</f>
        <v>0</v>
      </c>
      <c r="Q345" s="223">
        <v>0.00034000000000000002</v>
      </c>
      <c r="R345" s="223">
        <f>Q345*H345</f>
        <v>0.0030600000000000002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159</v>
      </c>
      <c r="AT345" s="225" t="s">
        <v>154</v>
      </c>
      <c r="AU345" s="225" t="s">
        <v>81</v>
      </c>
      <c r="AY345" s="19" t="s">
        <v>152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79</v>
      </c>
      <c r="BK345" s="226">
        <f>ROUND(I345*H345,2)</f>
        <v>0</v>
      </c>
      <c r="BL345" s="19" t="s">
        <v>159</v>
      </c>
      <c r="BM345" s="225" t="s">
        <v>592</v>
      </c>
    </row>
    <row r="346" s="2" customFormat="1">
      <c r="A346" s="40"/>
      <c r="B346" s="41"/>
      <c r="C346" s="42"/>
      <c r="D346" s="227" t="s">
        <v>161</v>
      </c>
      <c r="E346" s="42"/>
      <c r="F346" s="228" t="s">
        <v>593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161</v>
      </c>
      <c r="AU346" s="19" t="s">
        <v>81</v>
      </c>
    </row>
    <row r="347" s="2" customFormat="1" ht="16.5" customHeight="1">
      <c r="A347" s="40"/>
      <c r="B347" s="41"/>
      <c r="C347" s="214" t="s">
        <v>594</v>
      </c>
      <c r="D347" s="214" t="s">
        <v>154</v>
      </c>
      <c r="E347" s="215" t="s">
        <v>595</v>
      </c>
      <c r="F347" s="216" t="s">
        <v>596</v>
      </c>
      <c r="G347" s="217" t="s">
        <v>227</v>
      </c>
      <c r="H347" s="218">
        <v>9</v>
      </c>
      <c r="I347" s="219"/>
      <c r="J347" s="220">
        <f>ROUND(I347*H347,2)</f>
        <v>0</v>
      </c>
      <c r="K347" s="216" t="s">
        <v>158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0</v>
      </c>
      <c r="R347" s="223">
        <f>Q347*H347</f>
        <v>0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159</v>
      </c>
      <c r="AT347" s="225" t="s">
        <v>154</v>
      </c>
      <c r="AU347" s="225" t="s">
        <v>81</v>
      </c>
      <c r="AY347" s="19" t="s">
        <v>152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79</v>
      </c>
      <c r="BK347" s="226">
        <f>ROUND(I347*H347,2)</f>
        <v>0</v>
      </c>
      <c r="BL347" s="19" t="s">
        <v>159</v>
      </c>
      <c r="BM347" s="225" t="s">
        <v>597</v>
      </c>
    </row>
    <row r="348" s="2" customFormat="1">
      <c r="A348" s="40"/>
      <c r="B348" s="41"/>
      <c r="C348" s="42"/>
      <c r="D348" s="227" t="s">
        <v>161</v>
      </c>
      <c r="E348" s="42"/>
      <c r="F348" s="228" t="s">
        <v>598</v>
      </c>
      <c r="G348" s="42"/>
      <c r="H348" s="42"/>
      <c r="I348" s="229"/>
      <c r="J348" s="42"/>
      <c r="K348" s="42"/>
      <c r="L348" s="46"/>
      <c r="M348" s="230"/>
      <c r="N348" s="231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161</v>
      </c>
      <c r="AU348" s="19" t="s">
        <v>81</v>
      </c>
    </row>
    <row r="349" s="14" customFormat="1">
      <c r="A349" s="14"/>
      <c r="B349" s="243"/>
      <c r="C349" s="244"/>
      <c r="D349" s="234" t="s">
        <v>163</v>
      </c>
      <c r="E349" s="245" t="s">
        <v>19</v>
      </c>
      <c r="F349" s="246" t="s">
        <v>204</v>
      </c>
      <c r="G349" s="244"/>
      <c r="H349" s="247">
        <v>9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163</v>
      </c>
      <c r="AU349" s="253" t="s">
        <v>81</v>
      </c>
      <c r="AV349" s="14" t="s">
        <v>81</v>
      </c>
      <c r="AW349" s="14" t="s">
        <v>33</v>
      </c>
      <c r="AX349" s="14" t="s">
        <v>79</v>
      </c>
      <c r="AY349" s="253" t="s">
        <v>152</v>
      </c>
    </row>
    <row r="350" s="12" customFormat="1" ht="22.8" customHeight="1">
      <c r="A350" s="12"/>
      <c r="B350" s="198"/>
      <c r="C350" s="199"/>
      <c r="D350" s="200" t="s">
        <v>71</v>
      </c>
      <c r="E350" s="212" t="s">
        <v>599</v>
      </c>
      <c r="F350" s="212" t="s">
        <v>600</v>
      </c>
      <c r="G350" s="199"/>
      <c r="H350" s="199"/>
      <c r="I350" s="202"/>
      <c r="J350" s="213">
        <f>BK350</f>
        <v>0</v>
      </c>
      <c r="K350" s="199"/>
      <c r="L350" s="204"/>
      <c r="M350" s="205"/>
      <c r="N350" s="206"/>
      <c r="O350" s="206"/>
      <c r="P350" s="207">
        <f>SUM(P351:P372)</f>
        <v>0</v>
      </c>
      <c r="Q350" s="206"/>
      <c r="R350" s="207">
        <f>SUM(R351:R372)</f>
        <v>0</v>
      </c>
      <c r="S350" s="206"/>
      <c r="T350" s="208">
        <f>SUM(T351:T372)</f>
        <v>0</v>
      </c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R350" s="209" t="s">
        <v>79</v>
      </c>
      <c r="AT350" s="210" t="s">
        <v>71</v>
      </c>
      <c r="AU350" s="210" t="s">
        <v>79</v>
      </c>
      <c r="AY350" s="209" t="s">
        <v>152</v>
      </c>
      <c r="BK350" s="211">
        <f>SUM(BK351:BK372)</f>
        <v>0</v>
      </c>
    </row>
    <row r="351" s="2" customFormat="1" ht="24.15" customHeight="1">
      <c r="A351" s="40"/>
      <c r="B351" s="41"/>
      <c r="C351" s="214" t="s">
        <v>601</v>
      </c>
      <c r="D351" s="214" t="s">
        <v>154</v>
      </c>
      <c r="E351" s="215" t="s">
        <v>602</v>
      </c>
      <c r="F351" s="216" t="s">
        <v>603</v>
      </c>
      <c r="G351" s="217" t="s">
        <v>282</v>
      </c>
      <c r="H351" s="218">
        <v>244.25</v>
      </c>
      <c r="I351" s="219"/>
      <c r="J351" s="220">
        <f>ROUND(I351*H351,2)</f>
        <v>0</v>
      </c>
      <c r="K351" s="216" t="s">
        <v>158</v>
      </c>
      <c r="L351" s="46"/>
      <c r="M351" s="221" t="s">
        <v>19</v>
      </c>
      <c r="N351" s="222" t="s">
        <v>43</v>
      </c>
      <c r="O351" s="86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159</v>
      </c>
      <c r="AT351" s="225" t="s">
        <v>154</v>
      </c>
      <c r="AU351" s="225" t="s">
        <v>81</v>
      </c>
      <c r="AY351" s="19" t="s">
        <v>152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79</v>
      </c>
      <c r="BK351" s="226">
        <f>ROUND(I351*H351,2)</f>
        <v>0</v>
      </c>
      <c r="BL351" s="19" t="s">
        <v>159</v>
      </c>
      <c r="BM351" s="225" t="s">
        <v>604</v>
      </c>
    </row>
    <row r="352" s="2" customFormat="1">
      <c r="A352" s="40"/>
      <c r="B352" s="41"/>
      <c r="C352" s="42"/>
      <c r="D352" s="227" t="s">
        <v>161</v>
      </c>
      <c r="E352" s="42"/>
      <c r="F352" s="228" t="s">
        <v>605</v>
      </c>
      <c r="G352" s="42"/>
      <c r="H352" s="42"/>
      <c r="I352" s="229"/>
      <c r="J352" s="42"/>
      <c r="K352" s="42"/>
      <c r="L352" s="46"/>
      <c r="M352" s="230"/>
      <c r="N352" s="231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161</v>
      </c>
      <c r="AU352" s="19" t="s">
        <v>81</v>
      </c>
    </row>
    <row r="353" s="14" customFormat="1">
      <c r="A353" s="14"/>
      <c r="B353" s="243"/>
      <c r="C353" s="244"/>
      <c r="D353" s="234" t="s">
        <v>163</v>
      </c>
      <c r="E353" s="245" t="s">
        <v>19</v>
      </c>
      <c r="F353" s="246" t="s">
        <v>606</v>
      </c>
      <c r="G353" s="244"/>
      <c r="H353" s="247">
        <v>872.48599999999999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163</v>
      </c>
      <c r="AU353" s="253" t="s">
        <v>81</v>
      </c>
      <c r="AV353" s="14" t="s">
        <v>81</v>
      </c>
      <c r="AW353" s="14" t="s">
        <v>33</v>
      </c>
      <c r="AX353" s="14" t="s">
        <v>72</v>
      </c>
      <c r="AY353" s="253" t="s">
        <v>152</v>
      </c>
    </row>
    <row r="354" s="13" customFormat="1">
      <c r="A354" s="13"/>
      <c r="B354" s="232"/>
      <c r="C354" s="233"/>
      <c r="D354" s="234" t="s">
        <v>163</v>
      </c>
      <c r="E354" s="235" t="s">
        <v>19</v>
      </c>
      <c r="F354" s="236" t="s">
        <v>607</v>
      </c>
      <c r="G354" s="233"/>
      <c r="H354" s="235" t="s">
        <v>19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163</v>
      </c>
      <c r="AU354" s="242" t="s">
        <v>81</v>
      </c>
      <c r="AV354" s="13" t="s">
        <v>79</v>
      </c>
      <c r="AW354" s="13" t="s">
        <v>33</v>
      </c>
      <c r="AX354" s="13" t="s">
        <v>72</v>
      </c>
      <c r="AY354" s="242" t="s">
        <v>152</v>
      </c>
    </row>
    <row r="355" s="14" customFormat="1">
      <c r="A355" s="14"/>
      <c r="B355" s="243"/>
      <c r="C355" s="244"/>
      <c r="D355" s="234" t="s">
        <v>163</v>
      </c>
      <c r="E355" s="245" t="s">
        <v>19</v>
      </c>
      <c r="F355" s="246" t="s">
        <v>608</v>
      </c>
      <c r="G355" s="244"/>
      <c r="H355" s="247">
        <v>-365.63999999999999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163</v>
      </c>
      <c r="AU355" s="253" t="s">
        <v>81</v>
      </c>
      <c r="AV355" s="14" t="s">
        <v>81</v>
      </c>
      <c r="AW355" s="14" t="s">
        <v>33</v>
      </c>
      <c r="AX355" s="14" t="s">
        <v>72</v>
      </c>
      <c r="AY355" s="253" t="s">
        <v>152</v>
      </c>
    </row>
    <row r="356" s="14" customFormat="1">
      <c r="A356" s="14"/>
      <c r="B356" s="243"/>
      <c r="C356" s="244"/>
      <c r="D356" s="234" t="s">
        <v>163</v>
      </c>
      <c r="E356" s="245" t="s">
        <v>19</v>
      </c>
      <c r="F356" s="246" t="s">
        <v>609</v>
      </c>
      <c r="G356" s="244"/>
      <c r="H356" s="247">
        <v>-262.596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163</v>
      </c>
      <c r="AU356" s="253" t="s">
        <v>81</v>
      </c>
      <c r="AV356" s="14" t="s">
        <v>81</v>
      </c>
      <c r="AW356" s="14" t="s">
        <v>33</v>
      </c>
      <c r="AX356" s="14" t="s">
        <v>72</v>
      </c>
      <c r="AY356" s="253" t="s">
        <v>152</v>
      </c>
    </row>
    <row r="357" s="15" customFormat="1">
      <c r="A357" s="15"/>
      <c r="B357" s="254"/>
      <c r="C357" s="255"/>
      <c r="D357" s="234" t="s">
        <v>163</v>
      </c>
      <c r="E357" s="256" t="s">
        <v>19</v>
      </c>
      <c r="F357" s="257" t="s">
        <v>212</v>
      </c>
      <c r="G357" s="255"/>
      <c r="H357" s="258">
        <v>244.25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4" t="s">
        <v>163</v>
      </c>
      <c r="AU357" s="264" t="s">
        <v>81</v>
      </c>
      <c r="AV357" s="15" t="s">
        <v>159</v>
      </c>
      <c r="AW357" s="15" t="s">
        <v>33</v>
      </c>
      <c r="AX357" s="15" t="s">
        <v>79</v>
      </c>
      <c r="AY357" s="264" t="s">
        <v>152</v>
      </c>
    </row>
    <row r="358" s="2" customFormat="1" ht="24.15" customHeight="1">
      <c r="A358" s="40"/>
      <c r="B358" s="41"/>
      <c r="C358" s="214" t="s">
        <v>610</v>
      </c>
      <c r="D358" s="214" t="s">
        <v>154</v>
      </c>
      <c r="E358" s="215" t="s">
        <v>611</v>
      </c>
      <c r="F358" s="216" t="s">
        <v>612</v>
      </c>
      <c r="G358" s="217" t="s">
        <v>282</v>
      </c>
      <c r="H358" s="218">
        <v>5862</v>
      </c>
      <c r="I358" s="219"/>
      <c r="J358" s="220">
        <f>ROUND(I358*H358,2)</f>
        <v>0</v>
      </c>
      <c r="K358" s="216" t="s">
        <v>158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159</v>
      </c>
      <c r="AT358" s="225" t="s">
        <v>154</v>
      </c>
      <c r="AU358" s="225" t="s">
        <v>81</v>
      </c>
      <c r="AY358" s="19" t="s">
        <v>152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79</v>
      </c>
      <c r="BK358" s="226">
        <f>ROUND(I358*H358,2)</f>
        <v>0</v>
      </c>
      <c r="BL358" s="19" t="s">
        <v>159</v>
      </c>
      <c r="BM358" s="225" t="s">
        <v>613</v>
      </c>
    </row>
    <row r="359" s="2" customFormat="1">
      <c r="A359" s="40"/>
      <c r="B359" s="41"/>
      <c r="C359" s="42"/>
      <c r="D359" s="227" t="s">
        <v>161</v>
      </c>
      <c r="E359" s="42"/>
      <c r="F359" s="228" t="s">
        <v>614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161</v>
      </c>
      <c r="AU359" s="19" t="s">
        <v>81</v>
      </c>
    </row>
    <row r="360" s="14" customFormat="1">
      <c r="A360" s="14"/>
      <c r="B360" s="243"/>
      <c r="C360" s="244"/>
      <c r="D360" s="234" t="s">
        <v>163</v>
      </c>
      <c r="E360" s="245" t="s">
        <v>19</v>
      </c>
      <c r="F360" s="246" t="s">
        <v>615</v>
      </c>
      <c r="G360" s="244"/>
      <c r="H360" s="247">
        <v>5862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163</v>
      </c>
      <c r="AU360" s="253" t="s">
        <v>81</v>
      </c>
      <c r="AV360" s="14" t="s">
        <v>81</v>
      </c>
      <c r="AW360" s="14" t="s">
        <v>33</v>
      </c>
      <c r="AX360" s="14" t="s">
        <v>79</v>
      </c>
      <c r="AY360" s="253" t="s">
        <v>152</v>
      </c>
    </row>
    <row r="361" s="2" customFormat="1" ht="16.5" customHeight="1">
      <c r="A361" s="40"/>
      <c r="B361" s="41"/>
      <c r="C361" s="214" t="s">
        <v>616</v>
      </c>
      <c r="D361" s="214" t="s">
        <v>154</v>
      </c>
      <c r="E361" s="215" t="s">
        <v>617</v>
      </c>
      <c r="F361" s="216" t="s">
        <v>618</v>
      </c>
      <c r="G361" s="217" t="s">
        <v>282</v>
      </c>
      <c r="H361" s="218">
        <v>244.25</v>
      </c>
      <c r="I361" s="219"/>
      <c r="J361" s="220">
        <f>ROUND(I361*H361,2)</f>
        <v>0</v>
      </c>
      <c r="K361" s="216" t="s">
        <v>158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159</v>
      </c>
      <c r="AT361" s="225" t="s">
        <v>154</v>
      </c>
      <c r="AU361" s="225" t="s">
        <v>81</v>
      </c>
      <c r="AY361" s="19" t="s">
        <v>152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79</v>
      </c>
      <c r="BK361" s="226">
        <f>ROUND(I361*H361,2)</f>
        <v>0</v>
      </c>
      <c r="BL361" s="19" t="s">
        <v>159</v>
      </c>
      <c r="BM361" s="225" t="s">
        <v>619</v>
      </c>
    </row>
    <row r="362" s="2" customFormat="1">
      <c r="A362" s="40"/>
      <c r="B362" s="41"/>
      <c r="C362" s="42"/>
      <c r="D362" s="227" t="s">
        <v>161</v>
      </c>
      <c r="E362" s="42"/>
      <c r="F362" s="228" t="s">
        <v>620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161</v>
      </c>
      <c r="AU362" s="19" t="s">
        <v>81</v>
      </c>
    </row>
    <row r="363" s="14" customFormat="1">
      <c r="A363" s="14"/>
      <c r="B363" s="243"/>
      <c r="C363" s="244"/>
      <c r="D363" s="234" t="s">
        <v>163</v>
      </c>
      <c r="E363" s="245" t="s">
        <v>19</v>
      </c>
      <c r="F363" s="246" t="s">
        <v>621</v>
      </c>
      <c r="G363" s="244"/>
      <c r="H363" s="247">
        <v>244.25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163</v>
      </c>
      <c r="AU363" s="253" t="s">
        <v>81</v>
      </c>
      <c r="AV363" s="14" t="s">
        <v>81</v>
      </c>
      <c r="AW363" s="14" t="s">
        <v>33</v>
      </c>
      <c r="AX363" s="14" t="s">
        <v>79</v>
      </c>
      <c r="AY363" s="253" t="s">
        <v>152</v>
      </c>
    </row>
    <row r="364" s="2" customFormat="1" ht="24.15" customHeight="1">
      <c r="A364" s="40"/>
      <c r="B364" s="41"/>
      <c r="C364" s="214" t="s">
        <v>622</v>
      </c>
      <c r="D364" s="214" t="s">
        <v>154</v>
      </c>
      <c r="E364" s="215" t="s">
        <v>623</v>
      </c>
      <c r="F364" s="216" t="s">
        <v>624</v>
      </c>
      <c r="G364" s="217" t="s">
        <v>282</v>
      </c>
      <c r="H364" s="218">
        <v>164.61000000000001</v>
      </c>
      <c r="I364" s="219"/>
      <c r="J364" s="220">
        <f>ROUND(I364*H364,2)</f>
        <v>0</v>
      </c>
      <c r="K364" s="216" t="s">
        <v>158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159</v>
      </c>
      <c r="AT364" s="225" t="s">
        <v>154</v>
      </c>
      <c r="AU364" s="225" t="s">
        <v>81</v>
      </c>
      <c r="AY364" s="19" t="s">
        <v>152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79</v>
      </c>
      <c r="BK364" s="226">
        <f>ROUND(I364*H364,2)</f>
        <v>0</v>
      </c>
      <c r="BL364" s="19" t="s">
        <v>159</v>
      </c>
      <c r="BM364" s="225" t="s">
        <v>625</v>
      </c>
    </row>
    <row r="365" s="2" customFormat="1">
      <c r="A365" s="40"/>
      <c r="B365" s="41"/>
      <c r="C365" s="42"/>
      <c r="D365" s="227" t="s">
        <v>161</v>
      </c>
      <c r="E365" s="42"/>
      <c r="F365" s="228" t="s">
        <v>626</v>
      </c>
      <c r="G365" s="42"/>
      <c r="H365" s="42"/>
      <c r="I365" s="229"/>
      <c r="J365" s="42"/>
      <c r="K365" s="42"/>
      <c r="L365" s="46"/>
      <c r="M365" s="230"/>
      <c r="N365" s="231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161</v>
      </c>
      <c r="AU365" s="19" t="s">
        <v>81</v>
      </c>
    </row>
    <row r="366" s="14" customFormat="1">
      <c r="A366" s="14"/>
      <c r="B366" s="243"/>
      <c r="C366" s="244"/>
      <c r="D366" s="234" t="s">
        <v>163</v>
      </c>
      <c r="E366" s="245" t="s">
        <v>19</v>
      </c>
      <c r="F366" s="246" t="s">
        <v>627</v>
      </c>
      <c r="G366" s="244"/>
      <c r="H366" s="247">
        <v>164.61000000000001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163</v>
      </c>
      <c r="AU366" s="253" t="s">
        <v>81</v>
      </c>
      <c r="AV366" s="14" t="s">
        <v>81</v>
      </c>
      <c r="AW366" s="14" t="s">
        <v>33</v>
      </c>
      <c r="AX366" s="14" t="s">
        <v>79</v>
      </c>
      <c r="AY366" s="253" t="s">
        <v>152</v>
      </c>
    </row>
    <row r="367" s="2" customFormat="1" ht="24.15" customHeight="1">
      <c r="A367" s="40"/>
      <c r="B367" s="41"/>
      <c r="C367" s="214" t="s">
        <v>628</v>
      </c>
      <c r="D367" s="214" t="s">
        <v>154</v>
      </c>
      <c r="E367" s="215" t="s">
        <v>629</v>
      </c>
      <c r="F367" s="216" t="s">
        <v>281</v>
      </c>
      <c r="G367" s="217" t="s">
        <v>282</v>
      </c>
      <c r="H367" s="218">
        <v>75.730000000000004</v>
      </c>
      <c r="I367" s="219"/>
      <c r="J367" s="220">
        <f>ROUND(I367*H367,2)</f>
        <v>0</v>
      </c>
      <c r="K367" s="216" t="s">
        <v>158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159</v>
      </c>
      <c r="AT367" s="225" t="s">
        <v>154</v>
      </c>
      <c r="AU367" s="225" t="s">
        <v>81</v>
      </c>
      <c r="AY367" s="19" t="s">
        <v>152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79</v>
      </c>
      <c r="BK367" s="226">
        <f>ROUND(I367*H367,2)</f>
        <v>0</v>
      </c>
      <c r="BL367" s="19" t="s">
        <v>159</v>
      </c>
      <c r="BM367" s="225" t="s">
        <v>630</v>
      </c>
    </row>
    <row r="368" s="2" customFormat="1">
      <c r="A368" s="40"/>
      <c r="B368" s="41"/>
      <c r="C368" s="42"/>
      <c r="D368" s="227" t="s">
        <v>161</v>
      </c>
      <c r="E368" s="42"/>
      <c r="F368" s="228" t="s">
        <v>631</v>
      </c>
      <c r="G368" s="42"/>
      <c r="H368" s="42"/>
      <c r="I368" s="229"/>
      <c r="J368" s="42"/>
      <c r="K368" s="42"/>
      <c r="L368" s="46"/>
      <c r="M368" s="230"/>
      <c r="N368" s="231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161</v>
      </c>
      <c r="AU368" s="19" t="s">
        <v>81</v>
      </c>
    </row>
    <row r="369" s="14" customFormat="1">
      <c r="A369" s="14"/>
      <c r="B369" s="243"/>
      <c r="C369" s="244"/>
      <c r="D369" s="234" t="s">
        <v>163</v>
      </c>
      <c r="E369" s="245" t="s">
        <v>19</v>
      </c>
      <c r="F369" s="246" t="s">
        <v>632</v>
      </c>
      <c r="G369" s="244"/>
      <c r="H369" s="247">
        <v>75.730000000000004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163</v>
      </c>
      <c r="AU369" s="253" t="s">
        <v>81</v>
      </c>
      <c r="AV369" s="14" t="s">
        <v>81</v>
      </c>
      <c r="AW369" s="14" t="s">
        <v>33</v>
      </c>
      <c r="AX369" s="14" t="s">
        <v>79</v>
      </c>
      <c r="AY369" s="253" t="s">
        <v>152</v>
      </c>
    </row>
    <row r="370" s="2" customFormat="1" ht="24.15" customHeight="1">
      <c r="A370" s="40"/>
      <c r="B370" s="41"/>
      <c r="C370" s="214" t="s">
        <v>633</v>
      </c>
      <c r="D370" s="214" t="s">
        <v>154</v>
      </c>
      <c r="E370" s="215" t="s">
        <v>634</v>
      </c>
      <c r="F370" s="216" t="s">
        <v>635</v>
      </c>
      <c r="G370" s="217" t="s">
        <v>282</v>
      </c>
      <c r="H370" s="218">
        <v>3.9100000000000001</v>
      </c>
      <c r="I370" s="219"/>
      <c r="J370" s="220">
        <f>ROUND(I370*H370,2)</f>
        <v>0</v>
      </c>
      <c r="K370" s="216" t="s">
        <v>158</v>
      </c>
      <c r="L370" s="46"/>
      <c r="M370" s="221" t="s">
        <v>19</v>
      </c>
      <c r="N370" s="222" t="s">
        <v>43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159</v>
      </c>
      <c r="AT370" s="225" t="s">
        <v>154</v>
      </c>
      <c r="AU370" s="225" t="s">
        <v>81</v>
      </c>
      <c r="AY370" s="19" t="s">
        <v>152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79</v>
      </c>
      <c r="BK370" s="226">
        <f>ROUND(I370*H370,2)</f>
        <v>0</v>
      </c>
      <c r="BL370" s="19" t="s">
        <v>159</v>
      </c>
      <c r="BM370" s="225" t="s">
        <v>636</v>
      </c>
    </row>
    <row r="371" s="2" customFormat="1">
      <c r="A371" s="40"/>
      <c r="B371" s="41"/>
      <c r="C371" s="42"/>
      <c r="D371" s="227" t="s">
        <v>161</v>
      </c>
      <c r="E371" s="42"/>
      <c r="F371" s="228" t="s">
        <v>637</v>
      </c>
      <c r="G371" s="42"/>
      <c r="H371" s="42"/>
      <c r="I371" s="229"/>
      <c r="J371" s="42"/>
      <c r="K371" s="42"/>
      <c r="L371" s="46"/>
      <c r="M371" s="230"/>
      <c r="N371" s="231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161</v>
      </c>
      <c r="AU371" s="19" t="s">
        <v>81</v>
      </c>
    </row>
    <row r="372" s="14" customFormat="1">
      <c r="A372" s="14"/>
      <c r="B372" s="243"/>
      <c r="C372" s="244"/>
      <c r="D372" s="234" t="s">
        <v>163</v>
      </c>
      <c r="E372" s="245" t="s">
        <v>19</v>
      </c>
      <c r="F372" s="246" t="s">
        <v>638</v>
      </c>
      <c r="G372" s="244"/>
      <c r="H372" s="247">
        <v>3.9100000000000001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163</v>
      </c>
      <c r="AU372" s="253" t="s">
        <v>81</v>
      </c>
      <c r="AV372" s="14" t="s">
        <v>81</v>
      </c>
      <c r="AW372" s="14" t="s">
        <v>33</v>
      </c>
      <c r="AX372" s="14" t="s">
        <v>79</v>
      </c>
      <c r="AY372" s="253" t="s">
        <v>152</v>
      </c>
    </row>
    <row r="373" s="12" customFormat="1" ht="22.8" customHeight="1">
      <c r="A373" s="12"/>
      <c r="B373" s="198"/>
      <c r="C373" s="199"/>
      <c r="D373" s="200" t="s">
        <v>71</v>
      </c>
      <c r="E373" s="212" t="s">
        <v>639</v>
      </c>
      <c r="F373" s="212" t="s">
        <v>640</v>
      </c>
      <c r="G373" s="199"/>
      <c r="H373" s="199"/>
      <c r="I373" s="202"/>
      <c r="J373" s="213">
        <f>BK373</f>
        <v>0</v>
      </c>
      <c r="K373" s="199"/>
      <c r="L373" s="204"/>
      <c r="M373" s="205"/>
      <c r="N373" s="206"/>
      <c r="O373" s="206"/>
      <c r="P373" s="207">
        <f>SUM(P374:P375)</f>
        <v>0</v>
      </c>
      <c r="Q373" s="206"/>
      <c r="R373" s="207">
        <f>SUM(R374:R375)</f>
        <v>0</v>
      </c>
      <c r="S373" s="206"/>
      <c r="T373" s="208">
        <f>SUM(T374:T375)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9" t="s">
        <v>79</v>
      </c>
      <c r="AT373" s="210" t="s">
        <v>71</v>
      </c>
      <c r="AU373" s="210" t="s">
        <v>79</v>
      </c>
      <c r="AY373" s="209" t="s">
        <v>152</v>
      </c>
      <c r="BK373" s="211">
        <f>SUM(BK374:BK375)</f>
        <v>0</v>
      </c>
    </row>
    <row r="374" s="2" customFormat="1" ht="24.15" customHeight="1">
      <c r="A374" s="40"/>
      <c r="B374" s="41"/>
      <c r="C374" s="214" t="s">
        <v>641</v>
      </c>
      <c r="D374" s="214" t="s">
        <v>154</v>
      </c>
      <c r="E374" s="215" t="s">
        <v>642</v>
      </c>
      <c r="F374" s="216" t="s">
        <v>643</v>
      </c>
      <c r="G374" s="217" t="s">
        <v>282</v>
      </c>
      <c r="H374" s="218">
        <v>370.66300000000001</v>
      </c>
      <c r="I374" s="219"/>
      <c r="J374" s="220">
        <f>ROUND(I374*H374,2)</f>
        <v>0</v>
      </c>
      <c r="K374" s="216" t="s">
        <v>158</v>
      </c>
      <c r="L374" s="46"/>
      <c r="M374" s="221" t="s">
        <v>19</v>
      </c>
      <c r="N374" s="222" t="s">
        <v>43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159</v>
      </c>
      <c r="AT374" s="225" t="s">
        <v>154</v>
      </c>
      <c r="AU374" s="225" t="s">
        <v>81</v>
      </c>
      <c r="AY374" s="19" t="s">
        <v>152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79</v>
      </c>
      <c r="BK374" s="226">
        <f>ROUND(I374*H374,2)</f>
        <v>0</v>
      </c>
      <c r="BL374" s="19" t="s">
        <v>159</v>
      </c>
      <c r="BM374" s="225" t="s">
        <v>644</v>
      </c>
    </row>
    <row r="375" s="2" customFormat="1">
      <c r="A375" s="40"/>
      <c r="B375" s="41"/>
      <c r="C375" s="42"/>
      <c r="D375" s="227" t="s">
        <v>161</v>
      </c>
      <c r="E375" s="42"/>
      <c r="F375" s="228" t="s">
        <v>645</v>
      </c>
      <c r="G375" s="42"/>
      <c r="H375" s="42"/>
      <c r="I375" s="229"/>
      <c r="J375" s="42"/>
      <c r="K375" s="42"/>
      <c r="L375" s="46"/>
      <c r="M375" s="230"/>
      <c r="N375" s="23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161</v>
      </c>
      <c r="AU375" s="19" t="s">
        <v>81</v>
      </c>
    </row>
    <row r="376" s="12" customFormat="1" ht="25.92" customHeight="1">
      <c r="A376" s="12"/>
      <c r="B376" s="198"/>
      <c r="C376" s="199"/>
      <c r="D376" s="200" t="s">
        <v>71</v>
      </c>
      <c r="E376" s="201" t="s">
        <v>646</v>
      </c>
      <c r="F376" s="201" t="s">
        <v>647</v>
      </c>
      <c r="G376" s="199"/>
      <c r="H376" s="199"/>
      <c r="I376" s="202"/>
      <c r="J376" s="203">
        <f>BK376</f>
        <v>0</v>
      </c>
      <c r="K376" s="199"/>
      <c r="L376" s="204"/>
      <c r="M376" s="205"/>
      <c r="N376" s="206"/>
      <c r="O376" s="206"/>
      <c r="P376" s="207">
        <f>P377</f>
        <v>0</v>
      </c>
      <c r="Q376" s="206"/>
      <c r="R376" s="207">
        <f>R377</f>
        <v>0.032422800000000002</v>
      </c>
      <c r="S376" s="206"/>
      <c r="T376" s="208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9" t="s">
        <v>81</v>
      </c>
      <c r="AT376" s="210" t="s">
        <v>71</v>
      </c>
      <c r="AU376" s="210" t="s">
        <v>72</v>
      </c>
      <c r="AY376" s="209" t="s">
        <v>152</v>
      </c>
      <c r="BK376" s="211">
        <f>BK377</f>
        <v>0</v>
      </c>
    </row>
    <row r="377" s="12" customFormat="1" ht="22.8" customHeight="1">
      <c r="A377" s="12"/>
      <c r="B377" s="198"/>
      <c r="C377" s="199"/>
      <c r="D377" s="200" t="s">
        <v>71</v>
      </c>
      <c r="E377" s="212" t="s">
        <v>648</v>
      </c>
      <c r="F377" s="212" t="s">
        <v>649</v>
      </c>
      <c r="G377" s="199"/>
      <c r="H377" s="199"/>
      <c r="I377" s="202"/>
      <c r="J377" s="213">
        <f>BK377</f>
        <v>0</v>
      </c>
      <c r="K377" s="199"/>
      <c r="L377" s="204"/>
      <c r="M377" s="205"/>
      <c r="N377" s="206"/>
      <c r="O377" s="206"/>
      <c r="P377" s="207">
        <f>SUM(P378:P385)</f>
        <v>0</v>
      </c>
      <c r="Q377" s="206"/>
      <c r="R377" s="207">
        <f>SUM(R378:R385)</f>
        <v>0.032422800000000002</v>
      </c>
      <c r="S377" s="206"/>
      <c r="T377" s="208">
        <f>SUM(T378:T385)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09" t="s">
        <v>81</v>
      </c>
      <c r="AT377" s="210" t="s">
        <v>71</v>
      </c>
      <c r="AU377" s="210" t="s">
        <v>79</v>
      </c>
      <c r="AY377" s="209" t="s">
        <v>152</v>
      </c>
      <c r="BK377" s="211">
        <f>SUM(BK378:BK385)</f>
        <v>0</v>
      </c>
    </row>
    <row r="378" s="2" customFormat="1" ht="16.5" customHeight="1">
      <c r="A378" s="40"/>
      <c r="B378" s="41"/>
      <c r="C378" s="214" t="s">
        <v>650</v>
      </c>
      <c r="D378" s="214" t="s">
        <v>154</v>
      </c>
      <c r="E378" s="215" t="s">
        <v>651</v>
      </c>
      <c r="F378" s="216" t="s">
        <v>652</v>
      </c>
      <c r="G378" s="217" t="s">
        <v>182</v>
      </c>
      <c r="H378" s="218">
        <v>79.799999999999997</v>
      </c>
      <c r="I378" s="219"/>
      <c r="J378" s="220">
        <f>ROUND(I378*H378,2)</f>
        <v>0</v>
      </c>
      <c r="K378" s="216" t="s">
        <v>158</v>
      </c>
      <c r="L378" s="46"/>
      <c r="M378" s="221" t="s">
        <v>19</v>
      </c>
      <c r="N378" s="222" t="s">
        <v>43</v>
      </c>
      <c r="O378" s="86"/>
      <c r="P378" s="223">
        <f>O378*H378</f>
        <v>0</v>
      </c>
      <c r="Q378" s="223">
        <v>4.0000000000000003E-05</v>
      </c>
      <c r="R378" s="223">
        <f>Q378*H378</f>
        <v>0.003192</v>
      </c>
      <c r="S378" s="223">
        <v>0</v>
      </c>
      <c r="T378" s="224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5" t="s">
        <v>253</v>
      </c>
      <c r="AT378" s="225" t="s">
        <v>154</v>
      </c>
      <c r="AU378" s="225" t="s">
        <v>81</v>
      </c>
      <c r="AY378" s="19" t="s">
        <v>152</v>
      </c>
      <c r="BE378" s="226">
        <f>IF(N378="základní",J378,0)</f>
        <v>0</v>
      </c>
      <c r="BF378" s="226">
        <f>IF(N378="snížená",J378,0)</f>
        <v>0</v>
      </c>
      <c r="BG378" s="226">
        <f>IF(N378="zákl. přenesená",J378,0)</f>
        <v>0</v>
      </c>
      <c r="BH378" s="226">
        <f>IF(N378="sníž. přenesená",J378,0)</f>
        <v>0</v>
      </c>
      <c r="BI378" s="226">
        <f>IF(N378="nulová",J378,0)</f>
        <v>0</v>
      </c>
      <c r="BJ378" s="19" t="s">
        <v>79</v>
      </c>
      <c r="BK378" s="226">
        <f>ROUND(I378*H378,2)</f>
        <v>0</v>
      </c>
      <c r="BL378" s="19" t="s">
        <v>253</v>
      </c>
      <c r="BM378" s="225" t="s">
        <v>653</v>
      </c>
    </row>
    <row r="379" s="2" customFormat="1">
      <c r="A379" s="40"/>
      <c r="B379" s="41"/>
      <c r="C379" s="42"/>
      <c r="D379" s="227" t="s">
        <v>161</v>
      </c>
      <c r="E379" s="42"/>
      <c r="F379" s="228" t="s">
        <v>654</v>
      </c>
      <c r="G379" s="42"/>
      <c r="H379" s="42"/>
      <c r="I379" s="229"/>
      <c r="J379" s="42"/>
      <c r="K379" s="42"/>
      <c r="L379" s="46"/>
      <c r="M379" s="230"/>
      <c r="N379" s="231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161</v>
      </c>
      <c r="AU379" s="19" t="s">
        <v>81</v>
      </c>
    </row>
    <row r="380" s="13" customFormat="1">
      <c r="A380" s="13"/>
      <c r="B380" s="232"/>
      <c r="C380" s="233"/>
      <c r="D380" s="234" t="s">
        <v>163</v>
      </c>
      <c r="E380" s="235" t="s">
        <v>19</v>
      </c>
      <c r="F380" s="236" t="s">
        <v>655</v>
      </c>
      <c r="G380" s="233"/>
      <c r="H380" s="235" t="s">
        <v>19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163</v>
      </c>
      <c r="AU380" s="242" t="s">
        <v>81</v>
      </c>
      <c r="AV380" s="13" t="s">
        <v>79</v>
      </c>
      <c r="AW380" s="13" t="s">
        <v>33</v>
      </c>
      <c r="AX380" s="13" t="s">
        <v>72</v>
      </c>
      <c r="AY380" s="242" t="s">
        <v>152</v>
      </c>
    </row>
    <row r="381" s="14" customFormat="1">
      <c r="A381" s="14"/>
      <c r="B381" s="243"/>
      <c r="C381" s="244"/>
      <c r="D381" s="234" t="s">
        <v>163</v>
      </c>
      <c r="E381" s="245" t="s">
        <v>19</v>
      </c>
      <c r="F381" s="246" t="s">
        <v>656</v>
      </c>
      <c r="G381" s="244"/>
      <c r="H381" s="247">
        <v>79.799999999999997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163</v>
      </c>
      <c r="AU381" s="253" t="s">
        <v>81</v>
      </c>
      <c r="AV381" s="14" t="s">
        <v>81</v>
      </c>
      <c r="AW381" s="14" t="s">
        <v>33</v>
      </c>
      <c r="AX381" s="14" t="s">
        <v>79</v>
      </c>
      <c r="AY381" s="253" t="s">
        <v>152</v>
      </c>
    </row>
    <row r="382" s="2" customFormat="1" ht="16.5" customHeight="1">
      <c r="A382" s="40"/>
      <c r="B382" s="41"/>
      <c r="C382" s="265" t="s">
        <v>657</v>
      </c>
      <c r="D382" s="265" t="s">
        <v>298</v>
      </c>
      <c r="E382" s="266" t="s">
        <v>658</v>
      </c>
      <c r="F382" s="267" t="s">
        <v>659</v>
      </c>
      <c r="G382" s="268" t="s">
        <v>182</v>
      </c>
      <c r="H382" s="269">
        <v>97.436000000000007</v>
      </c>
      <c r="I382" s="270"/>
      <c r="J382" s="271">
        <f>ROUND(I382*H382,2)</f>
        <v>0</v>
      </c>
      <c r="K382" s="267" t="s">
        <v>158</v>
      </c>
      <c r="L382" s="272"/>
      <c r="M382" s="273" t="s">
        <v>19</v>
      </c>
      <c r="N382" s="274" t="s">
        <v>43</v>
      </c>
      <c r="O382" s="86"/>
      <c r="P382" s="223">
        <f>O382*H382</f>
        <v>0</v>
      </c>
      <c r="Q382" s="223">
        <v>0.00029999999999999997</v>
      </c>
      <c r="R382" s="223">
        <f>Q382*H382</f>
        <v>0.029230800000000001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347</v>
      </c>
      <c r="AT382" s="225" t="s">
        <v>298</v>
      </c>
      <c r="AU382" s="225" t="s">
        <v>81</v>
      </c>
      <c r="AY382" s="19" t="s">
        <v>152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79</v>
      </c>
      <c r="BK382" s="226">
        <f>ROUND(I382*H382,2)</f>
        <v>0</v>
      </c>
      <c r="BL382" s="19" t="s">
        <v>253</v>
      </c>
      <c r="BM382" s="225" t="s">
        <v>660</v>
      </c>
    </row>
    <row r="383" s="14" customFormat="1">
      <c r="A383" s="14"/>
      <c r="B383" s="243"/>
      <c r="C383" s="244"/>
      <c r="D383" s="234" t="s">
        <v>163</v>
      </c>
      <c r="E383" s="244"/>
      <c r="F383" s="246" t="s">
        <v>661</v>
      </c>
      <c r="G383" s="244"/>
      <c r="H383" s="247">
        <v>97.436000000000007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163</v>
      </c>
      <c r="AU383" s="253" t="s">
        <v>81</v>
      </c>
      <c r="AV383" s="14" t="s">
        <v>81</v>
      </c>
      <c r="AW383" s="14" t="s">
        <v>4</v>
      </c>
      <c r="AX383" s="14" t="s">
        <v>79</v>
      </c>
      <c r="AY383" s="253" t="s">
        <v>152</v>
      </c>
    </row>
    <row r="384" s="2" customFormat="1" ht="24.15" customHeight="1">
      <c r="A384" s="40"/>
      <c r="B384" s="41"/>
      <c r="C384" s="214" t="s">
        <v>662</v>
      </c>
      <c r="D384" s="214" t="s">
        <v>154</v>
      </c>
      <c r="E384" s="215" t="s">
        <v>663</v>
      </c>
      <c r="F384" s="216" t="s">
        <v>664</v>
      </c>
      <c r="G384" s="217" t="s">
        <v>282</v>
      </c>
      <c r="H384" s="218">
        <v>0.032000000000000001</v>
      </c>
      <c r="I384" s="219"/>
      <c r="J384" s="220">
        <f>ROUND(I384*H384,2)</f>
        <v>0</v>
      </c>
      <c r="K384" s="216" t="s">
        <v>158</v>
      </c>
      <c r="L384" s="46"/>
      <c r="M384" s="221" t="s">
        <v>19</v>
      </c>
      <c r="N384" s="222" t="s">
        <v>43</v>
      </c>
      <c r="O384" s="86"/>
      <c r="P384" s="223">
        <f>O384*H384</f>
        <v>0</v>
      </c>
      <c r="Q384" s="223">
        <v>0</v>
      </c>
      <c r="R384" s="223">
        <f>Q384*H384</f>
        <v>0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253</v>
      </c>
      <c r="AT384" s="225" t="s">
        <v>154</v>
      </c>
      <c r="AU384" s="225" t="s">
        <v>81</v>
      </c>
      <c r="AY384" s="19" t="s">
        <v>152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79</v>
      </c>
      <c r="BK384" s="226">
        <f>ROUND(I384*H384,2)</f>
        <v>0</v>
      </c>
      <c r="BL384" s="19" t="s">
        <v>253</v>
      </c>
      <c r="BM384" s="225" t="s">
        <v>665</v>
      </c>
    </row>
    <row r="385" s="2" customFormat="1">
      <c r="A385" s="40"/>
      <c r="B385" s="41"/>
      <c r="C385" s="42"/>
      <c r="D385" s="227" t="s">
        <v>161</v>
      </c>
      <c r="E385" s="42"/>
      <c r="F385" s="228" t="s">
        <v>666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161</v>
      </c>
      <c r="AU385" s="19" t="s">
        <v>81</v>
      </c>
    </row>
    <row r="386" s="12" customFormat="1" ht="25.92" customHeight="1">
      <c r="A386" s="12"/>
      <c r="B386" s="198"/>
      <c r="C386" s="199"/>
      <c r="D386" s="200" t="s">
        <v>71</v>
      </c>
      <c r="E386" s="201" t="s">
        <v>667</v>
      </c>
      <c r="F386" s="201" t="s">
        <v>668</v>
      </c>
      <c r="G386" s="199"/>
      <c r="H386" s="199"/>
      <c r="I386" s="202"/>
      <c r="J386" s="203">
        <f>BK386</f>
        <v>0</v>
      </c>
      <c r="K386" s="199"/>
      <c r="L386" s="204"/>
      <c r="M386" s="205"/>
      <c r="N386" s="206"/>
      <c r="O386" s="206"/>
      <c r="P386" s="207">
        <f>SUM(P387:P388)</f>
        <v>0</v>
      </c>
      <c r="Q386" s="206"/>
      <c r="R386" s="207">
        <f>SUM(R387:R388)</f>
        <v>0</v>
      </c>
      <c r="S386" s="206"/>
      <c r="T386" s="208">
        <f>SUM(T387:T388)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09" t="s">
        <v>159</v>
      </c>
      <c r="AT386" s="210" t="s">
        <v>71</v>
      </c>
      <c r="AU386" s="210" t="s">
        <v>72</v>
      </c>
      <c r="AY386" s="209" t="s">
        <v>152</v>
      </c>
      <c r="BK386" s="211">
        <f>SUM(BK387:BK388)</f>
        <v>0</v>
      </c>
    </row>
    <row r="387" s="2" customFormat="1" ht="16.5" customHeight="1">
      <c r="A387" s="40"/>
      <c r="B387" s="41"/>
      <c r="C387" s="214" t="s">
        <v>669</v>
      </c>
      <c r="D387" s="214" t="s">
        <v>154</v>
      </c>
      <c r="E387" s="215" t="s">
        <v>670</v>
      </c>
      <c r="F387" s="216" t="s">
        <v>671</v>
      </c>
      <c r="G387" s="217" t="s">
        <v>672</v>
      </c>
      <c r="H387" s="218">
        <v>40</v>
      </c>
      <c r="I387" s="219"/>
      <c r="J387" s="220">
        <f>ROUND(I387*H387,2)</f>
        <v>0</v>
      </c>
      <c r="K387" s="216" t="s">
        <v>158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673</v>
      </c>
      <c r="AT387" s="225" t="s">
        <v>154</v>
      </c>
      <c r="AU387" s="225" t="s">
        <v>79</v>
      </c>
      <c r="AY387" s="19" t="s">
        <v>152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79</v>
      </c>
      <c r="BK387" s="226">
        <f>ROUND(I387*H387,2)</f>
        <v>0</v>
      </c>
      <c r="BL387" s="19" t="s">
        <v>673</v>
      </c>
      <c r="BM387" s="225" t="s">
        <v>674</v>
      </c>
    </row>
    <row r="388" s="2" customFormat="1">
      <c r="A388" s="40"/>
      <c r="B388" s="41"/>
      <c r="C388" s="42"/>
      <c r="D388" s="227" t="s">
        <v>161</v>
      </c>
      <c r="E388" s="42"/>
      <c r="F388" s="228" t="s">
        <v>675</v>
      </c>
      <c r="G388" s="42"/>
      <c r="H388" s="42"/>
      <c r="I388" s="229"/>
      <c r="J388" s="42"/>
      <c r="K388" s="42"/>
      <c r="L388" s="46"/>
      <c r="M388" s="230"/>
      <c r="N388" s="231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161</v>
      </c>
      <c r="AU388" s="19" t="s">
        <v>79</v>
      </c>
    </row>
    <row r="389" s="12" customFormat="1" ht="25.92" customHeight="1">
      <c r="A389" s="12"/>
      <c r="B389" s="198"/>
      <c r="C389" s="199"/>
      <c r="D389" s="200" t="s">
        <v>71</v>
      </c>
      <c r="E389" s="201" t="s">
        <v>676</v>
      </c>
      <c r="F389" s="201" t="s">
        <v>677</v>
      </c>
      <c r="G389" s="199"/>
      <c r="H389" s="199"/>
      <c r="I389" s="202"/>
      <c r="J389" s="203">
        <f>BK389</f>
        <v>0</v>
      </c>
      <c r="K389" s="199"/>
      <c r="L389" s="204"/>
      <c r="M389" s="205"/>
      <c r="N389" s="206"/>
      <c r="O389" s="206"/>
      <c r="P389" s="207">
        <f>P390+P399+P407</f>
        <v>0</v>
      </c>
      <c r="Q389" s="206"/>
      <c r="R389" s="207">
        <f>R390+R399+R407</f>
        <v>0</v>
      </c>
      <c r="S389" s="206"/>
      <c r="T389" s="208">
        <f>T390+T399+T407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9" t="s">
        <v>179</v>
      </c>
      <c r="AT389" s="210" t="s">
        <v>71</v>
      </c>
      <c r="AU389" s="210" t="s">
        <v>72</v>
      </c>
      <c r="AY389" s="209" t="s">
        <v>152</v>
      </c>
      <c r="BK389" s="211">
        <f>BK390+BK399+BK407</f>
        <v>0</v>
      </c>
    </row>
    <row r="390" s="12" customFormat="1" ht="22.8" customHeight="1">
      <c r="A390" s="12"/>
      <c r="B390" s="198"/>
      <c r="C390" s="199"/>
      <c r="D390" s="200" t="s">
        <v>71</v>
      </c>
      <c r="E390" s="212" t="s">
        <v>678</v>
      </c>
      <c r="F390" s="212" t="s">
        <v>679</v>
      </c>
      <c r="G390" s="199"/>
      <c r="H390" s="199"/>
      <c r="I390" s="202"/>
      <c r="J390" s="213">
        <f>BK390</f>
        <v>0</v>
      </c>
      <c r="K390" s="199"/>
      <c r="L390" s="204"/>
      <c r="M390" s="205"/>
      <c r="N390" s="206"/>
      <c r="O390" s="206"/>
      <c r="P390" s="207">
        <f>SUM(P391:P398)</f>
        <v>0</v>
      </c>
      <c r="Q390" s="206"/>
      <c r="R390" s="207">
        <f>SUM(R391:R398)</f>
        <v>0</v>
      </c>
      <c r="S390" s="206"/>
      <c r="T390" s="208">
        <f>SUM(T391:T398)</f>
        <v>0</v>
      </c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R390" s="209" t="s">
        <v>179</v>
      </c>
      <c r="AT390" s="210" t="s">
        <v>71</v>
      </c>
      <c r="AU390" s="210" t="s">
        <v>79</v>
      </c>
      <c r="AY390" s="209" t="s">
        <v>152</v>
      </c>
      <c r="BK390" s="211">
        <f>SUM(BK391:BK398)</f>
        <v>0</v>
      </c>
    </row>
    <row r="391" s="2" customFormat="1" ht="16.5" customHeight="1">
      <c r="A391" s="40"/>
      <c r="B391" s="41"/>
      <c r="C391" s="214" t="s">
        <v>680</v>
      </c>
      <c r="D391" s="214" t="s">
        <v>154</v>
      </c>
      <c r="E391" s="215" t="s">
        <v>681</v>
      </c>
      <c r="F391" s="216" t="s">
        <v>682</v>
      </c>
      <c r="G391" s="217" t="s">
        <v>683</v>
      </c>
      <c r="H391" s="218">
        <v>1</v>
      </c>
      <c r="I391" s="219"/>
      <c r="J391" s="220">
        <f>ROUND(I391*H391,2)</f>
        <v>0</v>
      </c>
      <c r="K391" s="216" t="s">
        <v>19</v>
      </c>
      <c r="L391" s="46"/>
      <c r="M391" s="221" t="s">
        <v>19</v>
      </c>
      <c r="N391" s="222" t="s">
        <v>43</v>
      </c>
      <c r="O391" s="86"/>
      <c r="P391" s="223">
        <f>O391*H391</f>
        <v>0</v>
      </c>
      <c r="Q391" s="223">
        <v>0</v>
      </c>
      <c r="R391" s="223">
        <f>Q391*H391</f>
        <v>0</v>
      </c>
      <c r="S391" s="223">
        <v>0</v>
      </c>
      <c r="T391" s="224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5" t="s">
        <v>684</v>
      </c>
      <c r="AT391" s="225" t="s">
        <v>154</v>
      </c>
      <c r="AU391" s="225" t="s">
        <v>81</v>
      </c>
      <c r="AY391" s="19" t="s">
        <v>152</v>
      </c>
      <c r="BE391" s="226">
        <f>IF(N391="základní",J391,0)</f>
        <v>0</v>
      </c>
      <c r="BF391" s="226">
        <f>IF(N391="snížená",J391,0)</f>
        <v>0</v>
      </c>
      <c r="BG391" s="226">
        <f>IF(N391="zákl. přenesená",J391,0)</f>
        <v>0</v>
      </c>
      <c r="BH391" s="226">
        <f>IF(N391="sníž. přenesená",J391,0)</f>
        <v>0</v>
      </c>
      <c r="BI391" s="226">
        <f>IF(N391="nulová",J391,0)</f>
        <v>0</v>
      </c>
      <c r="BJ391" s="19" t="s">
        <v>79</v>
      </c>
      <c r="BK391" s="226">
        <f>ROUND(I391*H391,2)</f>
        <v>0</v>
      </c>
      <c r="BL391" s="19" t="s">
        <v>684</v>
      </c>
      <c r="BM391" s="225" t="s">
        <v>685</v>
      </c>
    </row>
    <row r="392" s="2" customFormat="1" ht="16.5" customHeight="1">
      <c r="A392" s="40"/>
      <c r="B392" s="41"/>
      <c r="C392" s="214" t="s">
        <v>686</v>
      </c>
      <c r="D392" s="214" t="s">
        <v>154</v>
      </c>
      <c r="E392" s="215" t="s">
        <v>687</v>
      </c>
      <c r="F392" s="216" t="s">
        <v>688</v>
      </c>
      <c r="G392" s="217" t="s">
        <v>689</v>
      </c>
      <c r="H392" s="218">
        <v>15</v>
      </c>
      <c r="I392" s="219"/>
      <c r="J392" s="220">
        <f>ROUND(I392*H392,2)</f>
        <v>0</v>
      </c>
      <c r="K392" s="216" t="s">
        <v>19</v>
      </c>
      <c r="L392" s="46"/>
      <c r="M392" s="221" t="s">
        <v>19</v>
      </c>
      <c r="N392" s="222" t="s">
        <v>43</v>
      </c>
      <c r="O392" s="86"/>
      <c r="P392" s="223">
        <f>O392*H392</f>
        <v>0</v>
      </c>
      <c r="Q392" s="223">
        <v>0</v>
      </c>
      <c r="R392" s="223">
        <f>Q392*H392</f>
        <v>0</v>
      </c>
      <c r="S392" s="223">
        <v>0</v>
      </c>
      <c r="T392" s="224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5" t="s">
        <v>684</v>
      </c>
      <c r="AT392" s="225" t="s">
        <v>154</v>
      </c>
      <c r="AU392" s="225" t="s">
        <v>81</v>
      </c>
      <c r="AY392" s="19" t="s">
        <v>152</v>
      </c>
      <c r="BE392" s="226">
        <f>IF(N392="základní",J392,0)</f>
        <v>0</v>
      </c>
      <c r="BF392" s="226">
        <f>IF(N392="snížená",J392,0)</f>
        <v>0</v>
      </c>
      <c r="BG392" s="226">
        <f>IF(N392="zákl. přenesená",J392,0)</f>
        <v>0</v>
      </c>
      <c r="BH392" s="226">
        <f>IF(N392="sníž. přenesená",J392,0)</f>
        <v>0</v>
      </c>
      <c r="BI392" s="226">
        <f>IF(N392="nulová",J392,0)</f>
        <v>0</v>
      </c>
      <c r="BJ392" s="19" t="s">
        <v>79</v>
      </c>
      <c r="BK392" s="226">
        <f>ROUND(I392*H392,2)</f>
        <v>0</v>
      </c>
      <c r="BL392" s="19" t="s">
        <v>684</v>
      </c>
      <c r="BM392" s="225" t="s">
        <v>690</v>
      </c>
    </row>
    <row r="393" s="13" customFormat="1">
      <c r="A393" s="13"/>
      <c r="B393" s="232"/>
      <c r="C393" s="233"/>
      <c r="D393" s="234" t="s">
        <v>163</v>
      </c>
      <c r="E393" s="235" t="s">
        <v>19</v>
      </c>
      <c r="F393" s="236" t="s">
        <v>691</v>
      </c>
      <c r="G393" s="233"/>
      <c r="H393" s="235" t="s">
        <v>19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163</v>
      </c>
      <c r="AU393" s="242" t="s">
        <v>81</v>
      </c>
      <c r="AV393" s="13" t="s">
        <v>79</v>
      </c>
      <c r="AW393" s="13" t="s">
        <v>33</v>
      </c>
      <c r="AX393" s="13" t="s">
        <v>72</v>
      </c>
      <c r="AY393" s="242" t="s">
        <v>152</v>
      </c>
    </row>
    <row r="394" s="14" customFormat="1">
      <c r="A394" s="14"/>
      <c r="B394" s="243"/>
      <c r="C394" s="244"/>
      <c r="D394" s="234" t="s">
        <v>163</v>
      </c>
      <c r="E394" s="245" t="s">
        <v>19</v>
      </c>
      <c r="F394" s="246" t="s">
        <v>246</v>
      </c>
      <c r="G394" s="244"/>
      <c r="H394" s="247">
        <v>15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163</v>
      </c>
      <c r="AU394" s="253" t="s">
        <v>81</v>
      </c>
      <c r="AV394" s="14" t="s">
        <v>81</v>
      </c>
      <c r="AW394" s="14" t="s">
        <v>33</v>
      </c>
      <c r="AX394" s="14" t="s">
        <v>79</v>
      </c>
      <c r="AY394" s="253" t="s">
        <v>152</v>
      </c>
    </row>
    <row r="395" s="2" customFormat="1" ht="16.5" customHeight="1">
      <c r="A395" s="40"/>
      <c r="B395" s="41"/>
      <c r="C395" s="214" t="s">
        <v>692</v>
      </c>
      <c r="D395" s="214" t="s">
        <v>154</v>
      </c>
      <c r="E395" s="215" t="s">
        <v>693</v>
      </c>
      <c r="F395" s="216" t="s">
        <v>694</v>
      </c>
      <c r="G395" s="217" t="s">
        <v>689</v>
      </c>
      <c r="H395" s="218">
        <v>20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684</v>
      </c>
      <c r="AT395" s="225" t="s">
        <v>154</v>
      </c>
      <c r="AU395" s="225" t="s">
        <v>81</v>
      </c>
      <c r="AY395" s="19" t="s">
        <v>152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79</v>
      </c>
      <c r="BK395" s="226">
        <f>ROUND(I395*H395,2)</f>
        <v>0</v>
      </c>
      <c r="BL395" s="19" t="s">
        <v>684</v>
      </c>
      <c r="BM395" s="225" t="s">
        <v>695</v>
      </c>
    </row>
    <row r="396" s="13" customFormat="1">
      <c r="A396" s="13"/>
      <c r="B396" s="232"/>
      <c r="C396" s="233"/>
      <c r="D396" s="234" t="s">
        <v>163</v>
      </c>
      <c r="E396" s="235" t="s">
        <v>19</v>
      </c>
      <c r="F396" s="236" t="s">
        <v>696</v>
      </c>
      <c r="G396" s="233"/>
      <c r="H396" s="235" t="s">
        <v>19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163</v>
      </c>
      <c r="AU396" s="242" t="s">
        <v>81</v>
      </c>
      <c r="AV396" s="13" t="s">
        <v>79</v>
      </c>
      <c r="AW396" s="13" t="s">
        <v>33</v>
      </c>
      <c r="AX396" s="13" t="s">
        <v>72</v>
      </c>
      <c r="AY396" s="242" t="s">
        <v>152</v>
      </c>
    </row>
    <row r="397" s="14" customFormat="1">
      <c r="A397" s="14"/>
      <c r="B397" s="243"/>
      <c r="C397" s="244"/>
      <c r="D397" s="234" t="s">
        <v>163</v>
      </c>
      <c r="E397" s="245" t="s">
        <v>19</v>
      </c>
      <c r="F397" s="246" t="s">
        <v>165</v>
      </c>
      <c r="G397" s="244"/>
      <c r="H397" s="247">
        <v>20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163</v>
      </c>
      <c r="AU397" s="253" t="s">
        <v>81</v>
      </c>
      <c r="AV397" s="14" t="s">
        <v>81</v>
      </c>
      <c r="AW397" s="14" t="s">
        <v>33</v>
      </c>
      <c r="AX397" s="14" t="s">
        <v>79</v>
      </c>
      <c r="AY397" s="253" t="s">
        <v>152</v>
      </c>
    </row>
    <row r="398" s="2" customFormat="1" ht="16.5" customHeight="1">
      <c r="A398" s="40"/>
      <c r="B398" s="41"/>
      <c r="C398" s="214" t="s">
        <v>697</v>
      </c>
      <c r="D398" s="214" t="s">
        <v>154</v>
      </c>
      <c r="E398" s="215" t="s">
        <v>698</v>
      </c>
      <c r="F398" s="216" t="s">
        <v>699</v>
      </c>
      <c r="G398" s="217" t="s">
        <v>683</v>
      </c>
      <c r="H398" s="218">
        <v>1</v>
      </c>
      <c r="I398" s="219"/>
      <c r="J398" s="220">
        <f>ROUND(I398*H398,2)</f>
        <v>0</v>
      </c>
      <c r="K398" s="216" t="s">
        <v>19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159</v>
      </c>
      <c r="AT398" s="225" t="s">
        <v>154</v>
      </c>
      <c r="AU398" s="225" t="s">
        <v>81</v>
      </c>
      <c r="AY398" s="19" t="s">
        <v>152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79</v>
      </c>
      <c r="BK398" s="226">
        <f>ROUND(I398*H398,2)</f>
        <v>0</v>
      </c>
      <c r="BL398" s="19" t="s">
        <v>159</v>
      </c>
      <c r="BM398" s="225" t="s">
        <v>700</v>
      </c>
    </row>
    <row r="399" s="12" customFormat="1" ht="22.8" customHeight="1">
      <c r="A399" s="12"/>
      <c r="B399" s="198"/>
      <c r="C399" s="199"/>
      <c r="D399" s="200" t="s">
        <v>71</v>
      </c>
      <c r="E399" s="212" t="s">
        <v>701</v>
      </c>
      <c r="F399" s="212" t="s">
        <v>702</v>
      </c>
      <c r="G399" s="199"/>
      <c r="H399" s="199"/>
      <c r="I399" s="202"/>
      <c r="J399" s="213">
        <f>BK399</f>
        <v>0</v>
      </c>
      <c r="K399" s="199"/>
      <c r="L399" s="204"/>
      <c r="M399" s="205"/>
      <c r="N399" s="206"/>
      <c r="O399" s="206"/>
      <c r="P399" s="207">
        <f>SUM(P400:P406)</f>
        <v>0</v>
      </c>
      <c r="Q399" s="206"/>
      <c r="R399" s="207">
        <f>SUM(R400:R406)</f>
        <v>0</v>
      </c>
      <c r="S399" s="206"/>
      <c r="T399" s="208">
        <f>SUM(T400:T406)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9" t="s">
        <v>179</v>
      </c>
      <c r="AT399" s="210" t="s">
        <v>71</v>
      </c>
      <c r="AU399" s="210" t="s">
        <v>79</v>
      </c>
      <c r="AY399" s="209" t="s">
        <v>152</v>
      </c>
      <c r="BK399" s="211">
        <f>SUM(BK400:BK406)</f>
        <v>0</v>
      </c>
    </row>
    <row r="400" s="2" customFormat="1" ht="16.5" customHeight="1">
      <c r="A400" s="40"/>
      <c r="B400" s="41"/>
      <c r="C400" s="214" t="s">
        <v>703</v>
      </c>
      <c r="D400" s="214" t="s">
        <v>154</v>
      </c>
      <c r="E400" s="215" t="s">
        <v>704</v>
      </c>
      <c r="F400" s="216" t="s">
        <v>705</v>
      </c>
      <c r="G400" s="217" t="s">
        <v>706</v>
      </c>
      <c r="H400" s="218">
        <v>1</v>
      </c>
      <c r="I400" s="219"/>
      <c r="J400" s="220">
        <f>ROUND(I400*H400,2)</f>
        <v>0</v>
      </c>
      <c r="K400" s="216" t="s">
        <v>19</v>
      </c>
      <c r="L400" s="46"/>
      <c r="M400" s="221" t="s">
        <v>19</v>
      </c>
      <c r="N400" s="222" t="s">
        <v>43</v>
      </c>
      <c r="O400" s="86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5" t="s">
        <v>684</v>
      </c>
      <c r="AT400" s="225" t="s">
        <v>154</v>
      </c>
      <c r="AU400" s="225" t="s">
        <v>81</v>
      </c>
      <c r="AY400" s="19" t="s">
        <v>152</v>
      </c>
      <c r="BE400" s="226">
        <f>IF(N400="základní",J400,0)</f>
        <v>0</v>
      </c>
      <c r="BF400" s="226">
        <f>IF(N400="snížená",J400,0)</f>
        <v>0</v>
      </c>
      <c r="BG400" s="226">
        <f>IF(N400="zákl. přenesená",J400,0)</f>
        <v>0</v>
      </c>
      <c r="BH400" s="226">
        <f>IF(N400="sníž. přenesená",J400,0)</f>
        <v>0</v>
      </c>
      <c r="BI400" s="226">
        <f>IF(N400="nulová",J400,0)</f>
        <v>0</v>
      </c>
      <c r="BJ400" s="19" t="s">
        <v>79</v>
      </c>
      <c r="BK400" s="226">
        <f>ROUND(I400*H400,2)</f>
        <v>0</v>
      </c>
      <c r="BL400" s="19" t="s">
        <v>684</v>
      </c>
      <c r="BM400" s="225" t="s">
        <v>707</v>
      </c>
    </row>
    <row r="401" s="2" customFormat="1" ht="16.5" customHeight="1">
      <c r="A401" s="40"/>
      <c r="B401" s="41"/>
      <c r="C401" s="214" t="s">
        <v>708</v>
      </c>
      <c r="D401" s="214" t="s">
        <v>154</v>
      </c>
      <c r="E401" s="215" t="s">
        <v>709</v>
      </c>
      <c r="F401" s="216" t="s">
        <v>710</v>
      </c>
      <c r="G401" s="217" t="s">
        <v>711</v>
      </c>
      <c r="H401" s="218">
        <v>1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684</v>
      </c>
      <c r="AT401" s="225" t="s">
        <v>154</v>
      </c>
      <c r="AU401" s="225" t="s">
        <v>81</v>
      </c>
      <c r="AY401" s="19" t="s">
        <v>152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79</v>
      </c>
      <c r="BK401" s="226">
        <f>ROUND(I401*H401,2)</f>
        <v>0</v>
      </c>
      <c r="BL401" s="19" t="s">
        <v>684</v>
      </c>
      <c r="BM401" s="225" t="s">
        <v>712</v>
      </c>
    </row>
    <row r="402" s="14" customFormat="1">
      <c r="A402" s="14"/>
      <c r="B402" s="243"/>
      <c r="C402" s="244"/>
      <c r="D402" s="234" t="s">
        <v>163</v>
      </c>
      <c r="E402" s="245" t="s">
        <v>19</v>
      </c>
      <c r="F402" s="246" t="s">
        <v>79</v>
      </c>
      <c r="G402" s="244"/>
      <c r="H402" s="247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163</v>
      </c>
      <c r="AU402" s="253" t="s">
        <v>81</v>
      </c>
      <c r="AV402" s="14" t="s">
        <v>81</v>
      </c>
      <c r="AW402" s="14" t="s">
        <v>33</v>
      </c>
      <c r="AX402" s="14" t="s">
        <v>79</v>
      </c>
      <c r="AY402" s="253" t="s">
        <v>152</v>
      </c>
    </row>
    <row r="403" s="2" customFormat="1" ht="16.5" customHeight="1">
      <c r="A403" s="40"/>
      <c r="B403" s="41"/>
      <c r="C403" s="214" t="s">
        <v>713</v>
      </c>
      <c r="D403" s="214" t="s">
        <v>154</v>
      </c>
      <c r="E403" s="215" t="s">
        <v>714</v>
      </c>
      <c r="F403" s="216" t="s">
        <v>715</v>
      </c>
      <c r="G403" s="217" t="s">
        <v>711</v>
      </c>
      <c r="H403" s="218">
        <v>1</v>
      </c>
      <c r="I403" s="219"/>
      <c r="J403" s="220">
        <f>ROUND(I403*H403,2)</f>
        <v>0</v>
      </c>
      <c r="K403" s="216" t="s">
        <v>19</v>
      </c>
      <c r="L403" s="46"/>
      <c r="M403" s="221" t="s">
        <v>19</v>
      </c>
      <c r="N403" s="222" t="s">
        <v>43</v>
      </c>
      <c r="O403" s="86"/>
      <c r="P403" s="223">
        <f>O403*H403</f>
        <v>0</v>
      </c>
      <c r="Q403" s="223">
        <v>0</v>
      </c>
      <c r="R403" s="223">
        <f>Q403*H403</f>
        <v>0</v>
      </c>
      <c r="S403" s="223">
        <v>0</v>
      </c>
      <c r="T403" s="224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684</v>
      </c>
      <c r="AT403" s="225" t="s">
        <v>154</v>
      </c>
      <c r="AU403" s="225" t="s">
        <v>81</v>
      </c>
      <c r="AY403" s="19" t="s">
        <v>152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79</v>
      </c>
      <c r="BK403" s="226">
        <f>ROUND(I403*H403,2)</f>
        <v>0</v>
      </c>
      <c r="BL403" s="19" t="s">
        <v>684</v>
      </c>
      <c r="BM403" s="225" t="s">
        <v>716</v>
      </c>
    </row>
    <row r="404" s="13" customFormat="1">
      <c r="A404" s="13"/>
      <c r="B404" s="232"/>
      <c r="C404" s="233"/>
      <c r="D404" s="234" t="s">
        <v>163</v>
      </c>
      <c r="E404" s="235" t="s">
        <v>19</v>
      </c>
      <c r="F404" s="236" t="s">
        <v>717</v>
      </c>
      <c r="G404" s="233"/>
      <c r="H404" s="235" t="s">
        <v>19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163</v>
      </c>
      <c r="AU404" s="242" t="s">
        <v>81</v>
      </c>
      <c r="AV404" s="13" t="s">
        <v>79</v>
      </c>
      <c r="AW404" s="13" t="s">
        <v>33</v>
      </c>
      <c r="AX404" s="13" t="s">
        <v>72</v>
      </c>
      <c r="AY404" s="242" t="s">
        <v>152</v>
      </c>
    </row>
    <row r="405" s="14" customFormat="1">
      <c r="A405" s="14"/>
      <c r="B405" s="243"/>
      <c r="C405" s="244"/>
      <c r="D405" s="234" t="s">
        <v>163</v>
      </c>
      <c r="E405" s="245" t="s">
        <v>19</v>
      </c>
      <c r="F405" s="246" t="s">
        <v>79</v>
      </c>
      <c r="G405" s="244"/>
      <c r="H405" s="247">
        <v>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163</v>
      </c>
      <c r="AU405" s="253" t="s">
        <v>81</v>
      </c>
      <c r="AV405" s="14" t="s">
        <v>81</v>
      </c>
      <c r="AW405" s="14" t="s">
        <v>33</v>
      </c>
      <c r="AX405" s="14" t="s">
        <v>79</v>
      </c>
      <c r="AY405" s="253" t="s">
        <v>152</v>
      </c>
    </row>
    <row r="406" s="2" customFormat="1" ht="16.5" customHeight="1">
      <c r="A406" s="40"/>
      <c r="B406" s="41"/>
      <c r="C406" s="214" t="s">
        <v>718</v>
      </c>
      <c r="D406" s="214" t="s">
        <v>154</v>
      </c>
      <c r="E406" s="215" t="s">
        <v>719</v>
      </c>
      <c r="F406" s="216" t="s">
        <v>720</v>
      </c>
      <c r="G406" s="217" t="s">
        <v>157</v>
      </c>
      <c r="H406" s="218">
        <v>1</v>
      </c>
      <c r="I406" s="219"/>
      <c r="J406" s="220">
        <f>ROUND(I406*H406,2)</f>
        <v>0</v>
      </c>
      <c r="K406" s="216" t="s">
        <v>19</v>
      </c>
      <c r="L406" s="46"/>
      <c r="M406" s="221" t="s">
        <v>19</v>
      </c>
      <c r="N406" s="222" t="s">
        <v>43</v>
      </c>
      <c r="O406" s="86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5" t="s">
        <v>684</v>
      </c>
      <c r="AT406" s="225" t="s">
        <v>154</v>
      </c>
      <c r="AU406" s="225" t="s">
        <v>81</v>
      </c>
      <c r="AY406" s="19" t="s">
        <v>152</v>
      </c>
      <c r="BE406" s="226">
        <f>IF(N406="základní",J406,0)</f>
        <v>0</v>
      </c>
      <c r="BF406" s="226">
        <f>IF(N406="snížená",J406,0)</f>
        <v>0</v>
      </c>
      <c r="BG406" s="226">
        <f>IF(N406="zákl. přenesená",J406,0)</f>
        <v>0</v>
      </c>
      <c r="BH406" s="226">
        <f>IF(N406="sníž. přenesená",J406,0)</f>
        <v>0</v>
      </c>
      <c r="BI406" s="226">
        <f>IF(N406="nulová",J406,0)</f>
        <v>0</v>
      </c>
      <c r="BJ406" s="19" t="s">
        <v>79</v>
      </c>
      <c r="BK406" s="226">
        <f>ROUND(I406*H406,2)</f>
        <v>0</v>
      </c>
      <c r="BL406" s="19" t="s">
        <v>684</v>
      </c>
      <c r="BM406" s="225" t="s">
        <v>721</v>
      </c>
    </row>
    <row r="407" s="12" customFormat="1" ht="22.8" customHeight="1">
      <c r="A407" s="12"/>
      <c r="B407" s="198"/>
      <c r="C407" s="199"/>
      <c r="D407" s="200" t="s">
        <v>71</v>
      </c>
      <c r="E407" s="212" t="s">
        <v>722</v>
      </c>
      <c r="F407" s="212" t="s">
        <v>723</v>
      </c>
      <c r="G407" s="199"/>
      <c r="H407" s="199"/>
      <c r="I407" s="202"/>
      <c r="J407" s="213">
        <f>BK407</f>
        <v>0</v>
      </c>
      <c r="K407" s="199"/>
      <c r="L407" s="204"/>
      <c r="M407" s="205"/>
      <c r="N407" s="206"/>
      <c r="O407" s="206"/>
      <c r="P407" s="207">
        <f>P408</f>
        <v>0</v>
      </c>
      <c r="Q407" s="206"/>
      <c r="R407" s="207">
        <f>R408</f>
        <v>0</v>
      </c>
      <c r="S407" s="206"/>
      <c r="T407" s="208">
        <f>T408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09" t="s">
        <v>179</v>
      </c>
      <c r="AT407" s="210" t="s">
        <v>71</v>
      </c>
      <c r="AU407" s="210" t="s">
        <v>79</v>
      </c>
      <c r="AY407" s="209" t="s">
        <v>152</v>
      </c>
      <c r="BK407" s="211">
        <f>BK408</f>
        <v>0</v>
      </c>
    </row>
    <row r="408" s="2" customFormat="1" ht="16.5" customHeight="1">
      <c r="A408" s="40"/>
      <c r="B408" s="41"/>
      <c r="C408" s="214" t="s">
        <v>724</v>
      </c>
      <c r="D408" s="214" t="s">
        <v>154</v>
      </c>
      <c r="E408" s="215" t="s">
        <v>725</v>
      </c>
      <c r="F408" s="216" t="s">
        <v>726</v>
      </c>
      <c r="G408" s="217" t="s">
        <v>706</v>
      </c>
      <c r="H408" s="218">
        <v>3</v>
      </c>
      <c r="I408" s="219"/>
      <c r="J408" s="220">
        <f>ROUND(I408*H408,2)</f>
        <v>0</v>
      </c>
      <c r="K408" s="216" t="s">
        <v>19</v>
      </c>
      <c r="L408" s="46"/>
      <c r="M408" s="275" t="s">
        <v>19</v>
      </c>
      <c r="N408" s="276" t="s">
        <v>43</v>
      </c>
      <c r="O408" s="277"/>
      <c r="P408" s="278">
        <f>O408*H408</f>
        <v>0</v>
      </c>
      <c r="Q408" s="278">
        <v>0</v>
      </c>
      <c r="R408" s="278">
        <f>Q408*H408</f>
        <v>0</v>
      </c>
      <c r="S408" s="278">
        <v>0</v>
      </c>
      <c r="T408" s="279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5" t="s">
        <v>684</v>
      </c>
      <c r="AT408" s="225" t="s">
        <v>154</v>
      </c>
      <c r="AU408" s="225" t="s">
        <v>81</v>
      </c>
      <c r="AY408" s="19" t="s">
        <v>152</v>
      </c>
      <c r="BE408" s="226">
        <f>IF(N408="základní",J408,0)</f>
        <v>0</v>
      </c>
      <c r="BF408" s="226">
        <f>IF(N408="snížená",J408,0)</f>
        <v>0</v>
      </c>
      <c r="BG408" s="226">
        <f>IF(N408="zákl. přenesená",J408,0)</f>
        <v>0</v>
      </c>
      <c r="BH408" s="226">
        <f>IF(N408="sníž. přenesená",J408,0)</f>
        <v>0</v>
      </c>
      <c r="BI408" s="226">
        <f>IF(N408="nulová",J408,0)</f>
        <v>0</v>
      </c>
      <c r="BJ408" s="19" t="s">
        <v>79</v>
      </c>
      <c r="BK408" s="226">
        <f>ROUND(I408*H408,2)</f>
        <v>0</v>
      </c>
      <c r="BL408" s="19" t="s">
        <v>684</v>
      </c>
      <c r="BM408" s="225" t="s">
        <v>727</v>
      </c>
    </row>
    <row r="409" s="2" customFormat="1" ht="6.96" customHeight="1">
      <c r="A409" s="40"/>
      <c r="B409" s="61"/>
      <c r="C409" s="62"/>
      <c r="D409" s="62"/>
      <c r="E409" s="62"/>
      <c r="F409" s="62"/>
      <c r="G409" s="62"/>
      <c r="H409" s="62"/>
      <c r="I409" s="62"/>
      <c r="J409" s="62"/>
      <c r="K409" s="62"/>
      <c r="L409" s="46"/>
      <c r="M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</row>
  </sheetData>
  <sheetProtection sheet="1" autoFilter="0" formatColumns="0" formatRows="0" objects="1" scenarios="1" spinCount="100000" saltValue="kN6+Kvw2vgiQp+rXICwRrA33iyMnt+wR8PU2BIpjC3EZVyoCI6ni11hjhxr5yjz9X4GUTKN5MakMnB1dmfNVSQ==" hashValue="OlQ6aV+jIaMbBoRlSse3HwskShLpLNY8XwwMfb/YJ2KcLCT8NmC7RwsVT7odV3Gc31SOkP+n+ZVoRah5V3CqdQ==" algorithmName="SHA-512" password="CD09"/>
  <autoFilter ref="C99:K4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112101121"/>
    <hyperlink ref="F108" r:id="rId2" display="https://podminky.urs.cz/item/CS_URS_2024_01/112251101"/>
    <hyperlink ref="F112" r:id="rId3" display="https://podminky.urs.cz/item/CS_URS_2024_01/112101102"/>
    <hyperlink ref="F114" r:id="rId4" display="https://podminky.urs.cz/item/CS_URS_2024_01/112251102"/>
    <hyperlink ref="F116" r:id="rId5" display="https://podminky.urs.cz/item/CS_URS_2024_01/113106123"/>
    <hyperlink ref="F120" r:id="rId6" display="https://podminky.urs.cz/item/CS_URS_2024_01/113107162"/>
    <hyperlink ref="F124" r:id="rId7" display="https://podminky.urs.cz/item/CS_URS_2024_01/113107223"/>
    <hyperlink ref="F128" r:id="rId8" display="https://podminky.urs.cz/item/CS_URS_2024_01/113107243"/>
    <hyperlink ref="F132" r:id="rId9" display="https://podminky.urs.cz/item/CS_URS_2024_01/113107323"/>
    <hyperlink ref="F139" r:id="rId10" display="https://podminky.urs.cz/item/CS_URS_2024_01/113107332"/>
    <hyperlink ref="F143" r:id="rId11" display="https://podminky.urs.cz/item/CS_URS_2024_01/113154114"/>
    <hyperlink ref="F145" r:id="rId12" display="https://podminky.urs.cz/item/CS_URS_2024_01/113201112"/>
    <hyperlink ref="F148" r:id="rId13" display="https://podminky.urs.cz/item/CS_URS_2024_01/121151113"/>
    <hyperlink ref="F150" r:id="rId14" display="https://podminky.urs.cz/item/CS_URS_2024_01/122251104"/>
    <hyperlink ref="F157" r:id="rId15" display="https://podminky.urs.cz/item/CS_URS_2024_01/132251103"/>
    <hyperlink ref="F161" r:id="rId16" display="https://podminky.urs.cz/item/CS_URS_2024_01/162751117"/>
    <hyperlink ref="F167" r:id="rId17" display="https://podminky.urs.cz/item/CS_URS_2024_01/162751119"/>
    <hyperlink ref="F170" r:id="rId18" display="https://podminky.urs.cz/item/CS_URS_2024_01/167151111"/>
    <hyperlink ref="F172" r:id="rId19" display="https://podminky.urs.cz/item/CS_URS_2024_01/171151112"/>
    <hyperlink ref="F179" r:id="rId20" display="https://podminky.urs.cz/item/CS_URS_2024_01/171201231"/>
    <hyperlink ref="F182" r:id="rId21" display="https://podminky.urs.cz/item/CS_URS_2024_01/171251201"/>
    <hyperlink ref="F185" r:id="rId22" display="https://podminky.urs.cz/item/CS_URS_2024_01/181411131"/>
    <hyperlink ref="F190" r:id="rId23" display="https://podminky.urs.cz/item/CS_URS_2024_01/181951112"/>
    <hyperlink ref="F194" r:id="rId24" display="https://podminky.urs.cz/item/CS_URS_2024_01/182303111"/>
    <hyperlink ref="F226" r:id="rId25" display="https://podminky.urs.cz/item/CS_URS_2024_01/212752411"/>
    <hyperlink ref="F230" r:id="rId26" display="https://podminky.urs.cz/item/CS_URS_2024_01/561051111"/>
    <hyperlink ref="F240" r:id="rId27" display="https://podminky.urs.cz/item/CS_URS_2024_01/564851111"/>
    <hyperlink ref="F252" r:id="rId28" display="https://podminky.urs.cz/item/CS_URS_2024_01/564861111"/>
    <hyperlink ref="F261" r:id="rId29" display="https://podminky.urs.cz/item/CS_URS_2024_01/565135101"/>
    <hyperlink ref="F265" r:id="rId30" display="https://podminky.urs.cz/item/CS_URS_2024_01/573211106"/>
    <hyperlink ref="F269" r:id="rId31" display="https://podminky.urs.cz/item/CS_URS_2024_01/573231106"/>
    <hyperlink ref="F273" r:id="rId32" display="https://podminky.urs.cz/item/CS_URS_2024_01/577134031"/>
    <hyperlink ref="F277" r:id="rId33" display="https://podminky.urs.cz/item/CS_URS_2024_01/577154141"/>
    <hyperlink ref="F281" r:id="rId34" display="https://podminky.urs.cz/item/CS_URS_2024_01/596211113"/>
    <hyperlink ref="F291" r:id="rId35" display="https://podminky.urs.cz/item/CS_URS_2024_01/596212212"/>
    <hyperlink ref="F301" r:id="rId36" display="https://podminky.urs.cz/item/CS_URS_2024_01/596412212"/>
    <hyperlink ref="F309" r:id="rId37" display="https://podminky.urs.cz/item/CS_URS_2024_01/915231112"/>
    <hyperlink ref="F340" r:id="rId38" display="https://podminky.urs.cz/item/CS_URS_2024_01/916231213"/>
    <hyperlink ref="F346" r:id="rId39" display="https://podminky.urs.cz/item/CS_URS_2024_01/919122132"/>
    <hyperlink ref="F348" r:id="rId40" display="https://podminky.urs.cz/item/CS_URS_2024_01/919735113"/>
    <hyperlink ref="F352" r:id="rId41" display="https://podminky.urs.cz/item/CS_URS_2024_01/997221571"/>
    <hyperlink ref="F359" r:id="rId42" display="https://podminky.urs.cz/item/CS_URS_2024_01/997221579"/>
    <hyperlink ref="F362" r:id="rId43" display="https://podminky.urs.cz/item/CS_URS_2024_01/997221612"/>
    <hyperlink ref="F365" r:id="rId44" display="https://podminky.urs.cz/item/CS_URS_2024_01/997221861"/>
    <hyperlink ref="F368" r:id="rId45" display="https://podminky.urs.cz/item/CS_URS_2024_01/997221873"/>
    <hyperlink ref="F371" r:id="rId46" display="https://podminky.urs.cz/item/CS_URS_2024_01/997221875"/>
    <hyperlink ref="F375" r:id="rId47" display="https://podminky.urs.cz/item/CS_URS_2024_01/998225111"/>
    <hyperlink ref="F379" r:id="rId48" display="https://podminky.urs.cz/item/CS_URS_2024_01/711161273"/>
    <hyperlink ref="F385" r:id="rId49" display="https://podminky.urs.cz/item/CS_URS_2024_01/998711101"/>
    <hyperlink ref="F388" r:id="rId50" display="https://podminky.urs.cz/item/CS_URS_2024_01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114</v>
      </c>
      <c r="L8" s="22"/>
    </row>
    <row r="9" s="2" customFormat="1" ht="16.5" customHeight="1">
      <c r="A9" s="40"/>
      <c r="B9" s="46"/>
      <c r="C9" s="40"/>
      <c r="D9" s="40"/>
      <c r="E9" s="145" t="s">
        <v>115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728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ROUND((SUM(BE97:BE256)),  2)</f>
        <v>0</v>
      </c>
      <c r="G35" s="40"/>
      <c r="H35" s="40"/>
      <c r="I35" s="159">
        <v>0.20999999999999999</v>
      </c>
      <c r="J35" s="158">
        <f>ROUND(((SUM(BE97:BE256))*I35),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ROUND((SUM(BF97:BF256)),  2)</f>
        <v>0</v>
      </c>
      <c r="G36" s="40"/>
      <c r="H36" s="40"/>
      <c r="I36" s="159">
        <v>0.12</v>
      </c>
      <c r="J36" s="158">
        <f>ROUND(((SUM(BF97:BF256))*I36),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ROUND((SUM(BG97:BG256)),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ROUND((SUM(BH97:BH256)),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ROUND((SUM(BI97:BI256)),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101.2 - Kanalizace a odvodnění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122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123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729</v>
      </c>
      <c r="E66" s="184"/>
      <c r="F66" s="184"/>
      <c r="G66" s="184"/>
      <c r="H66" s="184"/>
      <c r="I66" s="184"/>
      <c r="J66" s="185">
        <f>J144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730</v>
      </c>
      <c r="E67" s="184"/>
      <c r="F67" s="184"/>
      <c r="G67" s="184"/>
      <c r="H67" s="184"/>
      <c r="I67" s="184"/>
      <c r="J67" s="185">
        <f>J150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127</v>
      </c>
      <c r="E68" s="184"/>
      <c r="F68" s="184"/>
      <c r="G68" s="184"/>
      <c r="H68" s="184"/>
      <c r="I68" s="184"/>
      <c r="J68" s="185">
        <f>J218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128</v>
      </c>
      <c r="E69" s="184"/>
      <c r="F69" s="184"/>
      <c r="G69" s="184"/>
      <c r="H69" s="184"/>
      <c r="I69" s="184"/>
      <c r="J69" s="185">
        <f>J227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129</v>
      </c>
      <c r="E70" s="184"/>
      <c r="F70" s="184"/>
      <c r="G70" s="184"/>
      <c r="H70" s="184"/>
      <c r="I70" s="184"/>
      <c r="J70" s="185">
        <f>J239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130</v>
      </c>
      <c r="E71" s="179"/>
      <c r="F71" s="179"/>
      <c r="G71" s="179"/>
      <c r="H71" s="179"/>
      <c r="I71" s="179"/>
      <c r="J71" s="180">
        <f>J242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731</v>
      </c>
      <c r="E72" s="184"/>
      <c r="F72" s="184"/>
      <c r="G72" s="184"/>
      <c r="H72" s="184"/>
      <c r="I72" s="184"/>
      <c r="J72" s="185">
        <f>J243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133</v>
      </c>
      <c r="E73" s="179"/>
      <c r="F73" s="179"/>
      <c r="G73" s="179"/>
      <c r="H73" s="179"/>
      <c r="I73" s="179"/>
      <c r="J73" s="180">
        <f>J248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134</v>
      </c>
      <c r="E74" s="184"/>
      <c r="F74" s="184"/>
      <c r="G74" s="184"/>
      <c r="H74" s="184"/>
      <c r="I74" s="184"/>
      <c r="J74" s="185">
        <f>J249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135</v>
      </c>
      <c r="E75" s="184"/>
      <c r="F75" s="184"/>
      <c r="G75" s="184"/>
      <c r="H75" s="184"/>
      <c r="I75" s="184"/>
      <c r="J75" s="185">
        <f>J255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137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Tuchlovice, oprava místních komunikací - lokalita východ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115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116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101.2 - Kanalizace a odvodnění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obec Tuchlovice</v>
      </c>
      <c r="G91" s="42"/>
      <c r="H91" s="42"/>
      <c r="I91" s="34" t="s">
        <v>23</v>
      </c>
      <c r="J91" s="74" t="str">
        <f>IF(J14="","",J14)</f>
        <v>14. 3. 2024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Obec Tuchlovice</v>
      </c>
      <c r="G93" s="42"/>
      <c r="H93" s="42"/>
      <c r="I93" s="34" t="s">
        <v>31</v>
      </c>
      <c r="J93" s="38" t="str">
        <f>E23</f>
        <v>PFProjekt s.r.o.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Lukáš Novák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138</v>
      </c>
      <c r="D96" s="190" t="s">
        <v>57</v>
      </c>
      <c r="E96" s="190" t="s">
        <v>53</v>
      </c>
      <c r="F96" s="190" t="s">
        <v>54</v>
      </c>
      <c r="G96" s="190" t="s">
        <v>139</v>
      </c>
      <c r="H96" s="190" t="s">
        <v>140</v>
      </c>
      <c r="I96" s="190" t="s">
        <v>141</v>
      </c>
      <c r="J96" s="190" t="s">
        <v>120</v>
      </c>
      <c r="K96" s="191" t="s">
        <v>142</v>
      </c>
      <c r="L96" s="192"/>
      <c r="M96" s="94" t="s">
        <v>19</v>
      </c>
      <c r="N96" s="95" t="s">
        <v>42</v>
      </c>
      <c r="O96" s="95" t="s">
        <v>143</v>
      </c>
      <c r="P96" s="95" t="s">
        <v>144</v>
      </c>
      <c r="Q96" s="95" t="s">
        <v>145</v>
      </c>
      <c r="R96" s="95" t="s">
        <v>146</v>
      </c>
      <c r="S96" s="95" t="s">
        <v>147</v>
      </c>
      <c r="T96" s="96" t="s">
        <v>148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149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P98+P242+P248</f>
        <v>0</v>
      </c>
      <c r="Q97" s="98"/>
      <c r="R97" s="195">
        <f>R98+R242+R248</f>
        <v>189.75569619999999</v>
      </c>
      <c r="S97" s="98"/>
      <c r="T97" s="196">
        <f>T98+T242+T248</f>
        <v>28.799999999999997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121</v>
      </c>
      <c r="BK97" s="197">
        <f>BK98+BK242+BK248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150</v>
      </c>
      <c r="F98" s="201" t="s">
        <v>151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P99+P144+P150+P218+P227+P239</f>
        <v>0</v>
      </c>
      <c r="Q98" s="206"/>
      <c r="R98" s="207">
        <f>R99+R144+R150+R218+R227+R239</f>
        <v>189.7406962</v>
      </c>
      <c r="S98" s="206"/>
      <c r="T98" s="208">
        <f>T99+T144+T150+T218+T227+T239</f>
        <v>28.799999999999997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72</v>
      </c>
      <c r="AY98" s="209" t="s">
        <v>152</v>
      </c>
      <c r="BK98" s="211">
        <f>BK99+BK144+BK150+BK218+BK227+BK239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79</v>
      </c>
      <c r="F99" s="212" t="s">
        <v>153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SUM(P100:P143)</f>
        <v>0</v>
      </c>
      <c r="Q99" s="206"/>
      <c r="R99" s="207">
        <f>SUM(R100:R143)</f>
        <v>120.4442784</v>
      </c>
      <c r="S99" s="206"/>
      <c r="T99" s="208">
        <f>SUM(T100:T143)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79</v>
      </c>
      <c r="AY99" s="209" t="s">
        <v>152</v>
      </c>
      <c r="BK99" s="211">
        <f>SUM(BK100:BK143)</f>
        <v>0</v>
      </c>
    </row>
    <row r="100" s="2" customFormat="1" ht="24.15" customHeight="1">
      <c r="A100" s="40"/>
      <c r="B100" s="41"/>
      <c r="C100" s="214" t="s">
        <v>79</v>
      </c>
      <c r="D100" s="214" t="s">
        <v>154</v>
      </c>
      <c r="E100" s="215" t="s">
        <v>732</v>
      </c>
      <c r="F100" s="216" t="s">
        <v>733</v>
      </c>
      <c r="G100" s="217" t="s">
        <v>239</v>
      </c>
      <c r="H100" s="218">
        <v>40.5</v>
      </c>
      <c r="I100" s="219"/>
      <c r="J100" s="220">
        <f>ROUND(I100*H100,2)</f>
        <v>0</v>
      </c>
      <c r="K100" s="216" t="s">
        <v>158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159</v>
      </c>
      <c r="AT100" s="225" t="s">
        <v>154</v>
      </c>
      <c r="AU100" s="225" t="s">
        <v>81</v>
      </c>
      <c r="AY100" s="19" t="s">
        <v>152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159</v>
      </c>
      <c r="BM100" s="225" t="s">
        <v>734</v>
      </c>
    </row>
    <row r="101" s="2" customFormat="1">
      <c r="A101" s="40"/>
      <c r="B101" s="41"/>
      <c r="C101" s="42"/>
      <c r="D101" s="227" t="s">
        <v>161</v>
      </c>
      <c r="E101" s="42"/>
      <c r="F101" s="228" t="s">
        <v>735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81</v>
      </c>
    </row>
    <row r="102" s="13" customFormat="1">
      <c r="A102" s="13"/>
      <c r="B102" s="232"/>
      <c r="C102" s="233"/>
      <c r="D102" s="234" t="s">
        <v>163</v>
      </c>
      <c r="E102" s="235" t="s">
        <v>19</v>
      </c>
      <c r="F102" s="236" t="s">
        <v>736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163</v>
      </c>
      <c r="AU102" s="242" t="s">
        <v>81</v>
      </c>
      <c r="AV102" s="13" t="s">
        <v>79</v>
      </c>
      <c r="AW102" s="13" t="s">
        <v>33</v>
      </c>
      <c r="AX102" s="13" t="s">
        <v>72</v>
      </c>
      <c r="AY102" s="242" t="s">
        <v>152</v>
      </c>
    </row>
    <row r="103" s="14" customFormat="1">
      <c r="A103" s="14"/>
      <c r="B103" s="243"/>
      <c r="C103" s="244"/>
      <c r="D103" s="234" t="s">
        <v>163</v>
      </c>
      <c r="E103" s="245" t="s">
        <v>19</v>
      </c>
      <c r="F103" s="246" t="s">
        <v>737</v>
      </c>
      <c r="G103" s="244"/>
      <c r="H103" s="247">
        <v>40.5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163</v>
      </c>
      <c r="AU103" s="253" t="s">
        <v>81</v>
      </c>
      <c r="AV103" s="14" t="s">
        <v>81</v>
      </c>
      <c r="AW103" s="14" t="s">
        <v>33</v>
      </c>
      <c r="AX103" s="14" t="s">
        <v>72</v>
      </c>
      <c r="AY103" s="253" t="s">
        <v>152</v>
      </c>
    </row>
    <row r="104" s="15" customFormat="1">
      <c r="A104" s="15"/>
      <c r="B104" s="254"/>
      <c r="C104" s="255"/>
      <c r="D104" s="234" t="s">
        <v>163</v>
      </c>
      <c r="E104" s="256" t="s">
        <v>19</v>
      </c>
      <c r="F104" s="257" t="s">
        <v>212</v>
      </c>
      <c r="G104" s="255"/>
      <c r="H104" s="258">
        <v>40.5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163</v>
      </c>
      <c r="AU104" s="264" t="s">
        <v>81</v>
      </c>
      <c r="AV104" s="15" t="s">
        <v>159</v>
      </c>
      <c r="AW104" s="15" t="s">
        <v>33</v>
      </c>
      <c r="AX104" s="15" t="s">
        <v>79</v>
      </c>
      <c r="AY104" s="264" t="s">
        <v>152</v>
      </c>
    </row>
    <row r="105" s="2" customFormat="1" ht="24.15" customHeight="1">
      <c r="A105" s="40"/>
      <c r="B105" s="41"/>
      <c r="C105" s="214" t="s">
        <v>81</v>
      </c>
      <c r="D105" s="214" t="s">
        <v>154</v>
      </c>
      <c r="E105" s="215" t="s">
        <v>738</v>
      </c>
      <c r="F105" s="216" t="s">
        <v>739</v>
      </c>
      <c r="G105" s="217" t="s">
        <v>239</v>
      </c>
      <c r="H105" s="218">
        <v>160.12799999999999</v>
      </c>
      <c r="I105" s="219"/>
      <c r="J105" s="220">
        <f>ROUND(I105*H105,2)</f>
        <v>0</v>
      </c>
      <c r="K105" s="216" t="s">
        <v>158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159</v>
      </c>
      <c r="AT105" s="225" t="s">
        <v>154</v>
      </c>
      <c r="AU105" s="225" t="s">
        <v>81</v>
      </c>
      <c r="AY105" s="19" t="s">
        <v>152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159</v>
      </c>
      <c r="BM105" s="225" t="s">
        <v>740</v>
      </c>
    </row>
    <row r="106" s="2" customFormat="1">
      <c r="A106" s="40"/>
      <c r="B106" s="41"/>
      <c r="C106" s="42"/>
      <c r="D106" s="227" t="s">
        <v>161</v>
      </c>
      <c r="E106" s="42"/>
      <c r="F106" s="228" t="s">
        <v>741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161</v>
      </c>
      <c r="AU106" s="19" t="s">
        <v>81</v>
      </c>
    </row>
    <row r="107" s="13" customFormat="1">
      <c r="A107" s="13"/>
      <c r="B107" s="232"/>
      <c r="C107" s="233"/>
      <c r="D107" s="234" t="s">
        <v>163</v>
      </c>
      <c r="E107" s="235" t="s">
        <v>19</v>
      </c>
      <c r="F107" s="236" t="s">
        <v>742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163</v>
      </c>
      <c r="AU107" s="242" t="s">
        <v>81</v>
      </c>
      <c r="AV107" s="13" t="s">
        <v>79</v>
      </c>
      <c r="AW107" s="13" t="s">
        <v>33</v>
      </c>
      <c r="AX107" s="13" t="s">
        <v>72</v>
      </c>
      <c r="AY107" s="242" t="s">
        <v>152</v>
      </c>
    </row>
    <row r="108" s="14" customFormat="1">
      <c r="A108" s="14"/>
      <c r="B108" s="243"/>
      <c r="C108" s="244"/>
      <c r="D108" s="234" t="s">
        <v>163</v>
      </c>
      <c r="E108" s="245" t="s">
        <v>19</v>
      </c>
      <c r="F108" s="246" t="s">
        <v>743</v>
      </c>
      <c r="G108" s="244"/>
      <c r="H108" s="247">
        <v>97.920000000000002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163</v>
      </c>
      <c r="AU108" s="253" t="s">
        <v>81</v>
      </c>
      <c r="AV108" s="14" t="s">
        <v>81</v>
      </c>
      <c r="AW108" s="14" t="s">
        <v>33</v>
      </c>
      <c r="AX108" s="14" t="s">
        <v>72</v>
      </c>
      <c r="AY108" s="253" t="s">
        <v>152</v>
      </c>
    </row>
    <row r="109" s="14" customFormat="1">
      <c r="A109" s="14"/>
      <c r="B109" s="243"/>
      <c r="C109" s="244"/>
      <c r="D109" s="234" t="s">
        <v>163</v>
      </c>
      <c r="E109" s="245" t="s">
        <v>19</v>
      </c>
      <c r="F109" s="246" t="s">
        <v>744</v>
      </c>
      <c r="G109" s="244"/>
      <c r="H109" s="247">
        <v>62.207999999999998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163</v>
      </c>
      <c r="AU109" s="253" t="s">
        <v>81</v>
      </c>
      <c r="AV109" s="14" t="s">
        <v>81</v>
      </c>
      <c r="AW109" s="14" t="s">
        <v>33</v>
      </c>
      <c r="AX109" s="14" t="s">
        <v>72</v>
      </c>
      <c r="AY109" s="253" t="s">
        <v>152</v>
      </c>
    </row>
    <row r="110" s="15" customFormat="1">
      <c r="A110" s="15"/>
      <c r="B110" s="254"/>
      <c r="C110" s="255"/>
      <c r="D110" s="234" t="s">
        <v>163</v>
      </c>
      <c r="E110" s="256" t="s">
        <v>19</v>
      </c>
      <c r="F110" s="257" t="s">
        <v>212</v>
      </c>
      <c r="G110" s="255"/>
      <c r="H110" s="258">
        <v>160.12799999999999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4" t="s">
        <v>163</v>
      </c>
      <c r="AU110" s="264" t="s">
        <v>81</v>
      </c>
      <c r="AV110" s="15" t="s">
        <v>159</v>
      </c>
      <c r="AW110" s="15" t="s">
        <v>33</v>
      </c>
      <c r="AX110" s="15" t="s">
        <v>79</v>
      </c>
      <c r="AY110" s="264" t="s">
        <v>152</v>
      </c>
    </row>
    <row r="111" s="2" customFormat="1" ht="24.15" customHeight="1">
      <c r="A111" s="40"/>
      <c r="B111" s="41"/>
      <c r="C111" s="214" t="s">
        <v>170</v>
      </c>
      <c r="D111" s="214" t="s">
        <v>154</v>
      </c>
      <c r="E111" s="215" t="s">
        <v>745</v>
      </c>
      <c r="F111" s="216" t="s">
        <v>746</v>
      </c>
      <c r="G111" s="217" t="s">
        <v>182</v>
      </c>
      <c r="H111" s="218">
        <v>600.48000000000002</v>
      </c>
      <c r="I111" s="219"/>
      <c r="J111" s="220">
        <f>ROUND(I111*H111,2)</f>
        <v>0</v>
      </c>
      <c r="K111" s="216" t="s">
        <v>158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0.00058</v>
      </c>
      <c r="R111" s="223">
        <f>Q111*H111</f>
        <v>0.34827839999999999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159</v>
      </c>
      <c r="AT111" s="225" t="s">
        <v>154</v>
      </c>
      <c r="AU111" s="225" t="s">
        <v>81</v>
      </c>
      <c r="AY111" s="19" t="s">
        <v>152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159</v>
      </c>
      <c r="BM111" s="225" t="s">
        <v>747</v>
      </c>
    </row>
    <row r="112" s="2" customFormat="1">
      <c r="A112" s="40"/>
      <c r="B112" s="41"/>
      <c r="C112" s="42"/>
      <c r="D112" s="227" t="s">
        <v>161</v>
      </c>
      <c r="E112" s="42"/>
      <c r="F112" s="228" t="s">
        <v>748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13" customFormat="1">
      <c r="A113" s="13"/>
      <c r="B113" s="232"/>
      <c r="C113" s="233"/>
      <c r="D113" s="234" t="s">
        <v>163</v>
      </c>
      <c r="E113" s="235" t="s">
        <v>19</v>
      </c>
      <c r="F113" s="236" t="s">
        <v>742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163</v>
      </c>
      <c r="AU113" s="242" t="s">
        <v>81</v>
      </c>
      <c r="AV113" s="13" t="s">
        <v>79</v>
      </c>
      <c r="AW113" s="13" t="s">
        <v>33</v>
      </c>
      <c r="AX113" s="13" t="s">
        <v>72</v>
      </c>
      <c r="AY113" s="242" t="s">
        <v>152</v>
      </c>
    </row>
    <row r="114" s="14" customFormat="1">
      <c r="A114" s="14"/>
      <c r="B114" s="243"/>
      <c r="C114" s="244"/>
      <c r="D114" s="234" t="s">
        <v>163</v>
      </c>
      <c r="E114" s="245" t="s">
        <v>19</v>
      </c>
      <c r="F114" s="246" t="s">
        <v>749</v>
      </c>
      <c r="G114" s="244"/>
      <c r="H114" s="247">
        <v>600.48000000000002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163</v>
      </c>
      <c r="AU114" s="253" t="s">
        <v>81</v>
      </c>
      <c r="AV114" s="14" t="s">
        <v>81</v>
      </c>
      <c r="AW114" s="14" t="s">
        <v>33</v>
      </c>
      <c r="AX114" s="14" t="s">
        <v>72</v>
      </c>
      <c r="AY114" s="253" t="s">
        <v>152</v>
      </c>
    </row>
    <row r="115" s="15" customFormat="1">
      <c r="A115" s="15"/>
      <c r="B115" s="254"/>
      <c r="C115" s="255"/>
      <c r="D115" s="234" t="s">
        <v>163</v>
      </c>
      <c r="E115" s="256" t="s">
        <v>19</v>
      </c>
      <c r="F115" s="257" t="s">
        <v>212</v>
      </c>
      <c r="G115" s="255"/>
      <c r="H115" s="258">
        <v>600.48000000000002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4" t="s">
        <v>163</v>
      </c>
      <c r="AU115" s="264" t="s">
        <v>81</v>
      </c>
      <c r="AV115" s="15" t="s">
        <v>159</v>
      </c>
      <c r="AW115" s="15" t="s">
        <v>33</v>
      </c>
      <c r="AX115" s="15" t="s">
        <v>79</v>
      </c>
      <c r="AY115" s="264" t="s">
        <v>152</v>
      </c>
    </row>
    <row r="116" s="2" customFormat="1" ht="24.15" customHeight="1">
      <c r="A116" s="40"/>
      <c r="B116" s="41"/>
      <c r="C116" s="214" t="s">
        <v>159</v>
      </c>
      <c r="D116" s="214" t="s">
        <v>154</v>
      </c>
      <c r="E116" s="215" t="s">
        <v>750</v>
      </c>
      <c r="F116" s="216" t="s">
        <v>751</v>
      </c>
      <c r="G116" s="217" t="s">
        <v>182</v>
      </c>
      <c r="H116" s="218">
        <v>600.48000000000002</v>
      </c>
      <c r="I116" s="219"/>
      <c r="J116" s="220">
        <f>ROUND(I116*H116,2)</f>
        <v>0</v>
      </c>
      <c r="K116" s="216" t="s">
        <v>158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159</v>
      </c>
      <c r="AT116" s="225" t="s">
        <v>154</v>
      </c>
      <c r="AU116" s="225" t="s">
        <v>81</v>
      </c>
      <c r="AY116" s="19" t="s">
        <v>152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159</v>
      </c>
      <c r="BM116" s="225" t="s">
        <v>752</v>
      </c>
    </row>
    <row r="117" s="2" customFormat="1">
      <c r="A117" s="40"/>
      <c r="B117" s="41"/>
      <c r="C117" s="42"/>
      <c r="D117" s="227" t="s">
        <v>161</v>
      </c>
      <c r="E117" s="42"/>
      <c r="F117" s="228" t="s">
        <v>753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161</v>
      </c>
      <c r="AU117" s="19" t="s">
        <v>81</v>
      </c>
    </row>
    <row r="118" s="2" customFormat="1" ht="37.8" customHeight="1">
      <c r="A118" s="40"/>
      <c r="B118" s="41"/>
      <c r="C118" s="214" t="s">
        <v>179</v>
      </c>
      <c r="D118" s="214" t="s">
        <v>154</v>
      </c>
      <c r="E118" s="215" t="s">
        <v>254</v>
      </c>
      <c r="F118" s="216" t="s">
        <v>255</v>
      </c>
      <c r="G118" s="217" t="s">
        <v>239</v>
      </c>
      <c r="H118" s="218">
        <v>120.56399999999999</v>
      </c>
      <c r="I118" s="219"/>
      <c r="J118" s="220">
        <f>ROUND(I118*H118,2)</f>
        <v>0</v>
      </c>
      <c r="K118" s="216" t="s">
        <v>158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159</v>
      </c>
      <c r="AT118" s="225" t="s">
        <v>154</v>
      </c>
      <c r="AU118" s="225" t="s">
        <v>81</v>
      </c>
      <c r="AY118" s="19" t="s">
        <v>152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159</v>
      </c>
      <c r="BM118" s="225" t="s">
        <v>754</v>
      </c>
    </row>
    <row r="119" s="2" customFormat="1">
      <c r="A119" s="40"/>
      <c r="B119" s="41"/>
      <c r="C119" s="42"/>
      <c r="D119" s="227" t="s">
        <v>161</v>
      </c>
      <c r="E119" s="42"/>
      <c r="F119" s="228" t="s">
        <v>257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81</v>
      </c>
    </row>
    <row r="120" s="14" customFormat="1">
      <c r="A120" s="14"/>
      <c r="B120" s="243"/>
      <c r="C120" s="244"/>
      <c r="D120" s="234" t="s">
        <v>163</v>
      </c>
      <c r="E120" s="245" t="s">
        <v>19</v>
      </c>
      <c r="F120" s="246" t="s">
        <v>755</v>
      </c>
      <c r="G120" s="244"/>
      <c r="H120" s="247">
        <v>120.56399999999999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163</v>
      </c>
      <c r="AU120" s="253" t="s">
        <v>81</v>
      </c>
      <c r="AV120" s="14" t="s">
        <v>81</v>
      </c>
      <c r="AW120" s="14" t="s">
        <v>33</v>
      </c>
      <c r="AX120" s="14" t="s">
        <v>79</v>
      </c>
      <c r="AY120" s="253" t="s">
        <v>152</v>
      </c>
    </row>
    <row r="121" s="2" customFormat="1" ht="37.8" customHeight="1">
      <c r="A121" s="40"/>
      <c r="B121" s="41"/>
      <c r="C121" s="214" t="s">
        <v>187</v>
      </c>
      <c r="D121" s="214" t="s">
        <v>154</v>
      </c>
      <c r="E121" s="215" t="s">
        <v>262</v>
      </c>
      <c r="F121" s="216" t="s">
        <v>263</v>
      </c>
      <c r="G121" s="217" t="s">
        <v>239</v>
      </c>
      <c r="H121" s="218">
        <v>1808.46</v>
      </c>
      <c r="I121" s="219"/>
      <c r="J121" s="220">
        <f>ROUND(I121*H121,2)</f>
        <v>0</v>
      </c>
      <c r="K121" s="216" t="s">
        <v>158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159</v>
      </c>
      <c r="AT121" s="225" t="s">
        <v>154</v>
      </c>
      <c r="AU121" s="225" t="s">
        <v>81</v>
      </c>
      <c r="AY121" s="19" t="s">
        <v>152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159</v>
      </c>
      <c r="BM121" s="225" t="s">
        <v>756</v>
      </c>
    </row>
    <row r="122" s="2" customFormat="1">
      <c r="A122" s="40"/>
      <c r="B122" s="41"/>
      <c r="C122" s="42"/>
      <c r="D122" s="227" t="s">
        <v>161</v>
      </c>
      <c r="E122" s="42"/>
      <c r="F122" s="228" t="s">
        <v>265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161</v>
      </c>
      <c r="AU122" s="19" t="s">
        <v>81</v>
      </c>
    </row>
    <row r="123" s="14" customFormat="1">
      <c r="A123" s="14"/>
      <c r="B123" s="243"/>
      <c r="C123" s="244"/>
      <c r="D123" s="234" t="s">
        <v>163</v>
      </c>
      <c r="E123" s="245" t="s">
        <v>19</v>
      </c>
      <c r="F123" s="246" t="s">
        <v>757</v>
      </c>
      <c r="G123" s="244"/>
      <c r="H123" s="247">
        <v>1808.46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163</v>
      </c>
      <c r="AU123" s="253" t="s">
        <v>81</v>
      </c>
      <c r="AV123" s="14" t="s">
        <v>81</v>
      </c>
      <c r="AW123" s="14" t="s">
        <v>33</v>
      </c>
      <c r="AX123" s="14" t="s">
        <v>79</v>
      </c>
      <c r="AY123" s="253" t="s">
        <v>152</v>
      </c>
    </row>
    <row r="124" s="2" customFormat="1" ht="24.15" customHeight="1">
      <c r="A124" s="40"/>
      <c r="B124" s="41"/>
      <c r="C124" s="214" t="s">
        <v>192</v>
      </c>
      <c r="D124" s="214" t="s">
        <v>154</v>
      </c>
      <c r="E124" s="215" t="s">
        <v>268</v>
      </c>
      <c r="F124" s="216" t="s">
        <v>269</v>
      </c>
      <c r="G124" s="217" t="s">
        <v>239</v>
      </c>
      <c r="H124" s="218">
        <v>120.56399999999999</v>
      </c>
      <c r="I124" s="219"/>
      <c r="J124" s="220">
        <f>ROUND(I124*H124,2)</f>
        <v>0</v>
      </c>
      <c r="K124" s="216" t="s">
        <v>158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159</v>
      </c>
      <c r="AT124" s="225" t="s">
        <v>154</v>
      </c>
      <c r="AU124" s="225" t="s">
        <v>81</v>
      </c>
      <c r="AY124" s="19" t="s">
        <v>152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159</v>
      </c>
      <c r="BM124" s="225" t="s">
        <v>758</v>
      </c>
    </row>
    <row r="125" s="2" customFormat="1">
      <c r="A125" s="40"/>
      <c r="B125" s="41"/>
      <c r="C125" s="42"/>
      <c r="D125" s="227" t="s">
        <v>161</v>
      </c>
      <c r="E125" s="42"/>
      <c r="F125" s="228" t="s">
        <v>271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161</v>
      </c>
      <c r="AU125" s="19" t="s">
        <v>81</v>
      </c>
    </row>
    <row r="126" s="14" customFormat="1">
      <c r="A126" s="14"/>
      <c r="B126" s="243"/>
      <c r="C126" s="244"/>
      <c r="D126" s="234" t="s">
        <v>163</v>
      </c>
      <c r="E126" s="245" t="s">
        <v>19</v>
      </c>
      <c r="F126" s="246" t="s">
        <v>759</v>
      </c>
      <c r="G126" s="244"/>
      <c r="H126" s="247">
        <v>120.56399999999999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163</v>
      </c>
      <c r="AU126" s="253" t="s">
        <v>81</v>
      </c>
      <c r="AV126" s="14" t="s">
        <v>81</v>
      </c>
      <c r="AW126" s="14" t="s">
        <v>33</v>
      </c>
      <c r="AX126" s="14" t="s">
        <v>79</v>
      </c>
      <c r="AY126" s="253" t="s">
        <v>152</v>
      </c>
    </row>
    <row r="127" s="2" customFormat="1" ht="24.15" customHeight="1">
      <c r="A127" s="40"/>
      <c r="B127" s="41"/>
      <c r="C127" s="214" t="s">
        <v>199</v>
      </c>
      <c r="D127" s="214" t="s">
        <v>154</v>
      </c>
      <c r="E127" s="215" t="s">
        <v>280</v>
      </c>
      <c r="F127" s="216" t="s">
        <v>281</v>
      </c>
      <c r="G127" s="217" t="s">
        <v>282</v>
      </c>
      <c r="H127" s="218">
        <v>217.01499999999999</v>
      </c>
      <c r="I127" s="219"/>
      <c r="J127" s="220">
        <f>ROUND(I127*H127,2)</f>
        <v>0</v>
      </c>
      <c r="K127" s="216" t="s">
        <v>158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159</v>
      </c>
      <c r="AT127" s="225" t="s">
        <v>154</v>
      </c>
      <c r="AU127" s="225" t="s">
        <v>81</v>
      </c>
      <c r="AY127" s="19" t="s">
        <v>152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159</v>
      </c>
      <c r="BM127" s="225" t="s">
        <v>760</v>
      </c>
    </row>
    <row r="128" s="2" customFormat="1">
      <c r="A128" s="40"/>
      <c r="B128" s="41"/>
      <c r="C128" s="42"/>
      <c r="D128" s="227" t="s">
        <v>161</v>
      </c>
      <c r="E128" s="42"/>
      <c r="F128" s="228" t="s">
        <v>284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161</v>
      </c>
      <c r="AU128" s="19" t="s">
        <v>81</v>
      </c>
    </row>
    <row r="129" s="14" customFormat="1">
      <c r="A129" s="14"/>
      <c r="B129" s="243"/>
      <c r="C129" s="244"/>
      <c r="D129" s="234" t="s">
        <v>163</v>
      </c>
      <c r="E129" s="245" t="s">
        <v>19</v>
      </c>
      <c r="F129" s="246" t="s">
        <v>761</v>
      </c>
      <c r="G129" s="244"/>
      <c r="H129" s="247">
        <v>217.01499999999999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163</v>
      </c>
      <c r="AU129" s="253" t="s">
        <v>81</v>
      </c>
      <c r="AV129" s="14" t="s">
        <v>81</v>
      </c>
      <c r="AW129" s="14" t="s">
        <v>33</v>
      </c>
      <c r="AX129" s="14" t="s">
        <v>79</v>
      </c>
      <c r="AY129" s="253" t="s">
        <v>152</v>
      </c>
    </row>
    <row r="130" s="2" customFormat="1" ht="24.15" customHeight="1">
      <c r="A130" s="40"/>
      <c r="B130" s="41"/>
      <c r="C130" s="214" t="s">
        <v>204</v>
      </c>
      <c r="D130" s="214" t="s">
        <v>154</v>
      </c>
      <c r="E130" s="215" t="s">
        <v>286</v>
      </c>
      <c r="F130" s="216" t="s">
        <v>287</v>
      </c>
      <c r="G130" s="217" t="s">
        <v>239</v>
      </c>
      <c r="H130" s="218">
        <v>120.56399999999999</v>
      </c>
      <c r="I130" s="219"/>
      <c r="J130" s="220">
        <f>ROUND(I130*H130,2)</f>
        <v>0</v>
      </c>
      <c r="K130" s="216" t="s">
        <v>158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159</v>
      </c>
      <c r="AT130" s="225" t="s">
        <v>154</v>
      </c>
      <c r="AU130" s="225" t="s">
        <v>81</v>
      </c>
      <c r="AY130" s="19" t="s">
        <v>152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159</v>
      </c>
      <c r="BM130" s="225" t="s">
        <v>762</v>
      </c>
    </row>
    <row r="131" s="2" customFormat="1">
      <c r="A131" s="40"/>
      <c r="B131" s="41"/>
      <c r="C131" s="42"/>
      <c r="D131" s="227" t="s">
        <v>161</v>
      </c>
      <c r="E131" s="42"/>
      <c r="F131" s="228" t="s">
        <v>289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161</v>
      </c>
      <c r="AU131" s="19" t="s">
        <v>81</v>
      </c>
    </row>
    <row r="132" s="14" customFormat="1">
      <c r="A132" s="14"/>
      <c r="B132" s="243"/>
      <c r="C132" s="244"/>
      <c r="D132" s="234" t="s">
        <v>163</v>
      </c>
      <c r="E132" s="245" t="s">
        <v>19</v>
      </c>
      <c r="F132" s="246" t="s">
        <v>759</v>
      </c>
      <c r="G132" s="244"/>
      <c r="H132" s="247">
        <v>120.56399999999999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163</v>
      </c>
      <c r="AU132" s="253" t="s">
        <v>81</v>
      </c>
      <c r="AV132" s="14" t="s">
        <v>81</v>
      </c>
      <c r="AW132" s="14" t="s">
        <v>33</v>
      </c>
      <c r="AX132" s="14" t="s">
        <v>79</v>
      </c>
      <c r="AY132" s="253" t="s">
        <v>152</v>
      </c>
    </row>
    <row r="133" s="2" customFormat="1" ht="24.15" customHeight="1">
      <c r="A133" s="40"/>
      <c r="B133" s="41"/>
      <c r="C133" s="214" t="s">
        <v>213</v>
      </c>
      <c r="D133" s="214" t="s">
        <v>154</v>
      </c>
      <c r="E133" s="215" t="s">
        <v>763</v>
      </c>
      <c r="F133" s="216" t="s">
        <v>764</v>
      </c>
      <c r="G133" s="217" t="s">
        <v>239</v>
      </c>
      <c r="H133" s="218">
        <v>80.063999999999993</v>
      </c>
      <c r="I133" s="219"/>
      <c r="J133" s="220">
        <f>ROUND(I133*H133,2)</f>
        <v>0</v>
      </c>
      <c r="K133" s="216" t="s">
        <v>158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159</v>
      </c>
      <c r="AT133" s="225" t="s">
        <v>154</v>
      </c>
      <c r="AU133" s="225" t="s">
        <v>81</v>
      </c>
      <c r="AY133" s="19" t="s">
        <v>152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159</v>
      </c>
      <c r="BM133" s="225" t="s">
        <v>765</v>
      </c>
    </row>
    <row r="134" s="2" customFormat="1">
      <c r="A134" s="40"/>
      <c r="B134" s="41"/>
      <c r="C134" s="42"/>
      <c r="D134" s="227" t="s">
        <v>161</v>
      </c>
      <c r="E134" s="42"/>
      <c r="F134" s="228" t="s">
        <v>766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161</v>
      </c>
      <c r="AU134" s="19" t="s">
        <v>81</v>
      </c>
    </row>
    <row r="135" s="13" customFormat="1">
      <c r="A135" s="13"/>
      <c r="B135" s="232"/>
      <c r="C135" s="233"/>
      <c r="D135" s="234" t="s">
        <v>163</v>
      </c>
      <c r="E135" s="235" t="s">
        <v>19</v>
      </c>
      <c r="F135" s="236" t="s">
        <v>767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163</v>
      </c>
      <c r="AU135" s="242" t="s">
        <v>81</v>
      </c>
      <c r="AV135" s="13" t="s">
        <v>79</v>
      </c>
      <c r="AW135" s="13" t="s">
        <v>33</v>
      </c>
      <c r="AX135" s="13" t="s">
        <v>72</v>
      </c>
      <c r="AY135" s="242" t="s">
        <v>152</v>
      </c>
    </row>
    <row r="136" s="14" customFormat="1">
      <c r="A136" s="14"/>
      <c r="B136" s="243"/>
      <c r="C136" s="244"/>
      <c r="D136" s="234" t="s">
        <v>163</v>
      </c>
      <c r="E136" s="245" t="s">
        <v>19</v>
      </c>
      <c r="F136" s="246" t="s">
        <v>768</v>
      </c>
      <c r="G136" s="244"/>
      <c r="H136" s="247">
        <v>80.063999999999993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163</v>
      </c>
      <c r="AU136" s="253" t="s">
        <v>81</v>
      </c>
      <c r="AV136" s="14" t="s">
        <v>81</v>
      </c>
      <c r="AW136" s="14" t="s">
        <v>33</v>
      </c>
      <c r="AX136" s="14" t="s">
        <v>79</v>
      </c>
      <c r="AY136" s="253" t="s">
        <v>152</v>
      </c>
    </row>
    <row r="137" s="2" customFormat="1" ht="37.8" customHeight="1">
      <c r="A137" s="40"/>
      <c r="B137" s="41"/>
      <c r="C137" s="214" t="s">
        <v>220</v>
      </c>
      <c r="D137" s="214" t="s">
        <v>154</v>
      </c>
      <c r="E137" s="215" t="s">
        <v>769</v>
      </c>
      <c r="F137" s="216" t="s">
        <v>770</v>
      </c>
      <c r="G137" s="217" t="s">
        <v>239</v>
      </c>
      <c r="H137" s="218">
        <v>60.048000000000002</v>
      </c>
      <c r="I137" s="219"/>
      <c r="J137" s="220">
        <f>ROUND(I137*H137,2)</f>
        <v>0</v>
      </c>
      <c r="K137" s="216" t="s">
        <v>158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159</v>
      </c>
      <c r="AT137" s="225" t="s">
        <v>154</v>
      </c>
      <c r="AU137" s="225" t="s">
        <v>81</v>
      </c>
      <c r="AY137" s="19" t="s">
        <v>152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159</v>
      </c>
      <c r="BM137" s="225" t="s">
        <v>771</v>
      </c>
    </row>
    <row r="138" s="2" customFormat="1">
      <c r="A138" s="40"/>
      <c r="B138" s="41"/>
      <c r="C138" s="42"/>
      <c r="D138" s="227" t="s">
        <v>161</v>
      </c>
      <c r="E138" s="42"/>
      <c r="F138" s="228" t="s">
        <v>772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161</v>
      </c>
      <c r="AU138" s="19" t="s">
        <v>81</v>
      </c>
    </row>
    <row r="139" s="13" customFormat="1">
      <c r="A139" s="13"/>
      <c r="B139" s="232"/>
      <c r="C139" s="233"/>
      <c r="D139" s="234" t="s">
        <v>163</v>
      </c>
      <c r="E139" s="235" t="s">
        <v>19</v>
      </c>
      <c r="F139" s="236" t="s">
        <v>742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163</v>
      </c>
      <c r="AU139" s="242" t="s">
        <v>81</v>
      </c>
      <c r="AV139" s="13" t="s">
        <v>79</v>
      </c>
      <c r="AW139" s="13" t="s">
        <v>33</v>
      </c>
      <c r="AX139" s="13" t="s">
        <v>72</v>
      </c>
      <c r="AY139" s="242" t="s">
        <v>152</v>
      </c>
    </row>
    <row r="140" s="14" customFormat="1">
      <c r="A140" s="14"/>
      <c r="B140" s="243"/>
      <c r="C140" s="244"/>
      <c r="D140" s="234" t="s">
        <v>163</v>
      </c>
      <c r="E140" s="245" t="s">
        <v>19</v>
      </c>
      <c r="F140" s="246" t="s">
        <v>773</v>
      </c>
      <c r="G140" s="244"/>
      <c r="H140" s="247">
        <v>60.048000000000002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163</v>
      </c>
      <c r="AU140" s="253" t="s">
        <v>81</v>
      </c>
      <c r="AV140" s="14" t="s">
        <v>81</v>
      </c>
      <c r="AW140" s="14" t="s">
        <v>33</v>
      </c>
      <c r="AX140" s="14" t="s">
        <v>72</v>
      </c>
      <c r="AY140" s="253" t="s">
        <v>152</v>
      </c>
    </row>
    <row r="141" s="15" customFormat="1">
      <c r="A141" s="15"/>
      <c r="B141" s="254"/>
      <c r="C141" s="255"/>
      <c r="D141" s="234" t="s">
        <v>163</v>
      </c>
      <c r="E141" s="256" t="s">
        <v>19</v>
      </c>
      <c r="F141" s="257" t="s">
        <v>212</v>
      </c>
      <c r="G141" s="255"/>
      <c r="H141" s="258">
        <v>60.048000000000002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163</v>
      </c>
      <c r="AU141" s="264" t="s">
        <v>81</v>
      </c>
      <c r="AV141" s="15" t="s">
        <v>159</v>
      </c>
      <c r="AW141" s="15" t="s">
        <v>33</v>
      </c>
      <c r="AX141" s="15" t="s">
        <v>79</v>
      </c>
      <c r="AY141" s="264" t="s">
        <v>152</v>
      </c>
    </row>
    <row r="142" s="2" customFormat="1" ht="16.5" customHeight="1">
      <c r="A142" s="40"/>
      <c r="B142" s="41"/>
      <c r="C142" s="265" t="s">
        <v>8</v>
      </c>
      <c r="D142" s="265" t="s">
        <v>298</v>
      </c>
      <c r="E142" s="266" t="s">
        <v>774</v>
      </c>
      <c r="F142" s="267" t="s">
        <v>775</v>
      </c>
      <c r="G142" s="268" t="s">
        <v>282</v>
      </c>
      <c r="H142" s="269">
        <v>120.096</v>
      </c>
      <c r="I142" s="270"/>
      <c r="J142" s="271">
        <f>ROUND(I142*H142,2)</f>
        <v>0</v>
      </c>
      <c r="K142" s="267" t="s">
        <v>158</v>
      </c>
      <c r="L142" s="272"/>
      <c r="M142" s="273" t="s">
        <v>19</v>
      </c>
      <c r="N142" s="274" t="s">
        <v>43</v>
      </c>
      <c r="O142" s="86"/>
      <c r="P142" s="223">
        <f>O142*H142</f>
        <v>0</v>
      </c>
      <c r="Q142" s="223">
        <v>1</v>
      </c>
      <c r="R142" s="223">
        <f>Q142*H142</f>
        <v>120.096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199</v>
      </c>
      <c r="AT142" s="225" t="s">
        <v>298</v>
      </c>
      <c r="AU142" s="225" t="s">
        <v>81</v>
      </c>
      <c r="AY142" s="19" t="s">
        <v>152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159</v>
      </c>
      <c r="BM142" s="225" t="s">
        <v>776</v>
      </c>
    </row>
    <row r="143" s="14" customFormat="1">
      <c r="A143" s="14"/>
      <c r="B143" s="243"/>
      <c r="C143" s="244"/>
      <c r="D143" s="234" t="s">
        <v>163</v>
      </c>
      <c r="E143" s="244"/>
      <c r="F143" s="246" t="s">
        <v>777</v>
      </c>
      <c r="G143" s="244"/>
      <c r="H143" s="247">
        <v>120.096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163</v>
      </c>
      <c r="AU143" s="253" t="s">
        <v>81</v>
      </c>
      <c r="AV143" s="14" t="s">
        <v>81</v>
      </c>
      <c r="AW143" s="14" t="s">
        <v>4</v>
      </c>
      <c r="AX143" s="14" t="s">
        <v>79</v>
      </c>
      <c r="AY143" s="253" t="s">
        <v>152</v>
      </c>
    </row>
    <row r="144" s="12" customFormat="1" ht="22.8" customHeight="1">
      <c r="A144" s="12"/>
      <c r="B144" s="198"/>
      <c r="C144" s="199"/>
      <c r="D144" s="200" t="s">
        <v>71</v>
      </c>
      <c r="E144" s="212" t="s">
        <v>159</v>
      </c>
      <c r="F144" s="212" t="s">
        <v>778</v>
      </c>
      <c r="G144" s="199"/>
      <c r="H144" s="199"/>
      <c r="I144" s="202"/>
      <c r="J144" s="213">
        <f>BK144</f>
        <v>0</v>
      </c>
      <c r="K144" s="199"/>
      <c r="L144" s="204"/>
      <c r="M144" s="205"/>
      <c r="N144" s="206"/>
      <c r="O144" s="206"/>
      <c r="P144" s="207">
        <f>SUM(P145:P149)</f>
        <v>0</v>
      </c>
      <c r="Q144" s="206"/>
      <c r="R144" s="207">
        <f>SUM(R145:R149)</f>
        <v>37.845652319999999</v>
      </c>
      <c r="S144" s="206"/>
      <c r="T144" s="208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79</v>
      </c>
      <c r="AT144" s="210" t="s">
        <v>71</v>
      </c>
      <c r="AU144" s="210" t="s">
        <v>79</v>
      </c>
      <c r="AY144" s="209" t="s">
        <v>152</v>
      </c>
      <c r="BK144" s="211">
        <f>SUM(BK145:BK149)</f>
        <v>0</v>
      </c>
    </row>
    <row r="145" s="2" customFormat="1" ht="21.75" customHeight="1">
      <c r="A145" s="40"/>
      <c r="B145" s="41"/>
      <c r="C145" s="214" t="s">
        <v>231</v>
      </c>
      <c r="D145" s="214" t="s">
        <v>154</v>
      </c>
      <c r="E145" s="215" t="s">
        <v>779</v>
      </c>
      <c r="F145" s="216" t="s">
        <v>780</v>
      </c>
      <c r="G145" s="217" t="s">
        <v>239</v>
      </c>
      <c r="H145" s="218">
        <v>20.015999999999998</v>
      </c>
      <c r="I145" s="219"/>
      <c r="J145" s="220">
        <f>ROUND(I145*H145,2)</f>
        <v>0</v>
      </c>
      <c r="K145" s="216" t="s">
        <v>158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1.8907700000000001</v>
      </c>
      <c r="R145" s="223">
        <f>Q145*H145</f>
        <v>37.845652319999999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159</v>
      </c>
      <c r="AT145" s="225" t="s">
        <v>154</v>
      </c>
      <c r="AU145" s="225" t="s">
        <v>81</v>
      </c>
      <c r="AY145" s="19" t="s">
        <v>152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159</v>
      </c>
      <c r="BM145" s="225" t="s">
        <v>781</v>
      </c>
    </row>
    <row r="146" s="2" customFormat="1">
      <c r="A146" s="40"/>
      <c r="B146" s="41"/>
      <c r="C146" s="42"/>
      <c r="D146" s="227" t="s">
        <v>161</v>
      </c>
      <c r="E146" s="42"/>
      <c r="F146" s="228" t="s">
        <v>782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161</v>
      </c>
      <c r="AU146" s="19" t="s">
        <v>81</v>
      </c>
    </row>
    <row r="147" s="13" customFormat="1">
      <c r="A147" s="13"/>
      <c r="B147" s="232"/>
      <c r="C147" s="233"/>
      <c r="D147" s="234" t="s">
        <v>163</v>
      </c>
      <c r="E147" s="235" t="s">
        <v>19</v>
      </c>
      <c r="F147" s="236" t="s">
        <v>742</v>
      </c>
      <c r="G147" s="233"/>
      <c r="H147" s="235" t="s">
        <v>19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163</v>
      </c>
      <c r="AU147" s="242" t="s">
        <v>81</v>
      </c>
      <c r="AV147" s="13" t="s">
        <v>79</v>
      </c>
      <c r="AW147" s="13" t="s">
        <v>33</v>
      </c>
      <c r="AX147" s="13" t="s">
        <v>72</v>
      </c>
      <c r="AY147" s="242" t="s">
        <v>152</v>
      </c>
    </row>
    <row r="148" s="14" customFormat="1">
      <c r="A148" s="14"/>
      <c r="B148" s="243"/>
      <c r="C148" s="244"/>
      <c r="D148" s="234" t="s">
        <v>163</v>
      </c>
      <c r="E148" s="245" t="s">
        <v>19</v>
      </c>
      <c r="F148" s="246" t="s">
        <v>783</v>
      </c>
      <c r="G148" s="244"/>
      <c r="H148" s="247">
        <v>20.015999999999998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163</v>
      </c>
      <c r="AU148" s="253" t="s">
        <v>81</v>
      </c>
      <c r="AV148" s="14" t="s">
        <v>81</v>
      </c>
      <c r="AW148" s="14" t="s">
        <v>33</v>
      </c>
      <c r="AX148" s="14" t="s">
        <v>72</v>
      </c>
      <c r="AY148" s="253" t="s">
        <v>152</v>
      </c>
    </row>
    <row r="149" s="15" customFormat="1">
      <c r="A149" s="15"/>
      <c r="B149" s="254"/>
      <c r="C149" s="255"/>
      <c r="D149" s="234" t="s">
        <v>163</v>
      </c>
      <c r="E149" s="256" t="s">
        <v>19</v>
      </c>
      <c r="F149" s="257" t="s">
        <v>212</v>
      </c>
      <c r="G149" s="255"/>
      <c r="H149" s="258">
        <v>20.015999999999998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163</v>
      </c>
      <c r="AU149" s="264" t="s">
        <v>81</v>
      </c>
      <c r="AV149" s="15" t="s">
        <v>159</v>
      </c>
      <c r="AW149" s="15" t="s">
        <v>33</v>
      </c>
      <c r="AX149" s="15" t="s">
        <v>79</v>
      </c>
      <c r="AY149" s="264" t="s">
        <v>152</v>
      </c>
    </row>
    <row r="150" s="12" customFormat="1" ht="22.8" customHeight="1">
      <c r="A150" s="12"/>
      <c r="B150" s="198"/>
      <c r="C150" s="199"/>
      <c r="D150" s="200" t="s">
        <v>71</v>
      </c>
      <c r="E150" s="212" t="s">
        <v>199</v>
      </c>
      <c r="F150" s="212" t="s">
        <v>784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SUM(P151:P217)</f>
        <v>0</v>
      </c>
      <c r="Q150" s="206"/>
      <c r="R150" s="207">
        <f>SUM(R151:R217)</f>
        <v>9.8253154800000004</v>
      </c>
      <c r="S150" s="206"/>
      <c r="T150" s="208">
        <f>SUM(T151:T217)</f>
        <v>28.799999999999997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79</v>
      </c>
      <c r="AT150" s="210" t="s">
        <v>71</v>
      </c>
      <c r="AU150" s="210" t="s">
        <v>79</v>
      </c>
      <c r="AY150" s="209" t="s">
        <v>152</v>
      </c>
      <c r="BK150" s="211">
        <f>SUM(BK151:BK217)</f>
        <v>0</v>
      </c>
    </row>
    <row r="151" s="2" customFormat="1" ht="21.75" customHeight="1">
      <c r="A151" s="40"/>
      <c r="B151" s="41"/>
      <c r="C151" s="214" t="s">
        <v>236</v>
      </c>
      <c r="D151" s="214" t="s">
        <v>154</v>
      </c>
      <c r="E151" s="215" t="s">
        <v>785</v>
      </c>
      <c r="F151" s="216" t="s">
        <v>786</v>
      </c>
      <c r="G151" s="217" t="s">
        <v>239</v>
      </c>
      <c r="H151" s="218">
        <v>15</v>
      </c>
      <c r="I151" s="219"/>
      <c r="J151" s="220">
        <f>ROUND(I151*H151,2)</f>
        <v>0</v>
      </c>
      <c r="K151" s="216" t="s">
        <v>158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1.9199999999999999</v>
      </c>
      <c r="T151" s="224">
        <f>S151*H151</f>
        <v>28.799999999999997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159</v>
      </c>
      <c r="AT151" s="225" t="s">
        <v>154</v>
      </c>
      <c r="AU151" s="225" t="s">
        <v>81</v>
      </c>
      <c r="AY151" s="19" t="s">
        <v>152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159</v>
      </c>
      <c r="BM151" s="225" t="s">
        <v>787</v>
      </c>
    </row>
    <row r="152" s="2" customFormat="1">
      <c r="A152" s="40"/>
      <c r="B152" s="41"/>
      <c r="C152" s="42"/>
      <c r="D152" s="227" t="s">
        <v>161</v>
      </c>
      <c r="E152" s="42"/>
      <c r="F152" s="228" t="s">
        <v>788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161</v>
      </c>
      <c r="AU152" s="19" t="s">
        <v>81</v>
      </c>
    </row>
    <row r="153" s="14" customFormat="1">
      <c r="A153" s="14"/>
      <c r="B153" s="243"/>
      <c r="C153" s="244"/>
      <c r="D153" s="234" t="s">
        <v>163</v>
      </c>
      <c r="E153" s="245" t="s">
        <v>19</v>
      </c>
      <c r="F153" s="246" t="s">
        <v>789</v>
      </c>
      <c r="G153" s="244"/>
      <c r="H153" s="247">
        <v>15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163</v>
      </c>
      <c r="AU153" s="253" t="s">
        <v>81</v>
      </c>
      <c r="AV153" s="14" t="s">
        <v>81</v>
      </c>
      <c r="AW153" s="14" t="s">
        <v>33</v>
      </c>
      <c r="AX153" s="14" t="s">
        <v>79</v>
      </c>
      <c r="AY153" s="253" t="s">
        <v>152</v>
      </c>
    </row>
    <row r="154" s="2" customFormat="1" ht="16.5" customHeight="1">
      <c r="A154" s="40"/>
      <c r="B154" s="41"/>
      <c r="C154" s="214" t="s">
        <v>246</v>
      </c>
      <c r="D154" s="214" t="s">
        <v>154</v>
      </c>
      <c r="E154" s="215" t="s">
        <v>790</v>
      </c>
      <c r="F154" s="216" t="s">
        <v>791</v>
      </c>
      <c r="G154" s="217" t="s">
        <v>227</v>
      </c>
      <c r="H154" s="218">
        <v>53.700000000000003</v>
      </c>
      <c r="I154" s="219"/>
      <c r="J154" s="220">
        <f>ROUND(I154*H154,2)</f>
        <v>0</v>
      </c>
      <c r="K154" s="216" t="s">
        <v>158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1.0000000000000001E-05</v>
      </c>
      <c r="R154" s="223">
        <f>Q154*H154</f>
        <v>0.00053700000000000004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159</v>
      </c>
      <c r="AT154" s="225" t="s">
        <v>154</v>
      </c>
      <c r="AU154" s="225" t="s">
        <v>81</v>
      </c>
      <c r="AY154" s="19" t="s">
        <v>152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159</v>
      </c>
      <c r="BM154" s="225" t="s">
        <v>792</v>
      </c>
    </row>
    <row r="155" s="2" customFormat="1">
      <c r="A155" s="40"/>
      <c r="B155" s="41"/>
      <c r="C155" s="42"/>
      <c r="D155" s="227" t="s">
        <v>161</v>
      </c>
      <c r="E155" s="42"/>
      <c r="F155" s="228" t="s">
        <v>793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161</v>
      </c>
      <c r="AU155" s="19" t="s">
        <v>81</v>
      </c>
    </row>
    <row r="156" s="14" customFormat="1">
      <c r="A156" s="14"/>
      <c r="B156" s="243"/>
      <c r="C156" s="244"/>
      <c r="D156" s="234" t="s">
        <v>163</v>
      </c>
      <c r="E156" s="245" t="s">
        <v>19</v>
      </c>
      <c r="F156" s="246" t="s">
        <v>794</v>
      </c>
      <c r="G156" s="244"/>
      <c r="H156" s="247">
        <v>53.700000000000003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163</v>
      </c>
      <c r="AU156" s="253" t="s">
        <v>81</v>
      </c>
      <c r="AV156" s="14" t="s">
        <v>81</v>
      </c>
      <c r="AW156" s="14" t="s">
        <v>33</v>
      </c>
      <c r="AX156" s="14" t="s">
        <v>79</v>
      </c>
      <c r="AY156" s="253" t="s">
        <v>152</v>
      </c>
    </row>
    <row r="157" s="2" customFormat="1" ht="16.5" customHeight="1">
      <c r="A157" s="40"/>
      <c r="B157" s="41"/>
      <c r="C157" s="265" t="s">
        <v>253</v>
      </c>
      <c r="D157" s="265" t="s">
        <v>298</v>
      </c>
      <c r="E157" s="266" t="s">
        <v>795</v>
      </c>
      <c r="F157" s="267" t="s">
        <v>796</v>
      </c>
      <c r="G157" s="268" t="s">
        <v>227</v>
      </c>
      <c r="H157" s="269">
        <v>54.506</v>
      </c>
      <c r="I157" s="270"/>
      <c r="J157" s="271">
        <f>ROUND(I157*H157,2)</f>
        <v>0</v>
      </c>
      <c r="K157" s="267" t="s">
        <v>158</v>
      </c>
      <c r="L157" s="272"/>
      <c r="M157" s="273" t="s">
        <v>19</v>
      </c>
      <c r="N157" s="274" t="s">
        <v>43</v>
      </c>
      <c r="O157" s="86"/>
      <c r="P157" s="223">
        <f>O157*H157</f>
        <v>0</v>
      </c>
      <c r="Q157" s="223">
        <v>0.00365</v>
      </c>
      <c r="R157" s="223">
        <f>Q157*H157</f>
        <v>0.19894690000000001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199</v>
      </c>
      <c r="AT157" s="225" t="s">
        <v>298</v>
      </c>
      <c r="AU157" s="225" t="s">
        <v>81</v>
      </c>
      <c r="AY157" s="19" t="s">
        <v>152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159</v>
      </c>
      <c r="BM157" s="225" t="s">
        <v>797</v>
      </c>
    </row>
    <row r="158" s="14" customFormat="1">
      <c r="A158" s="14"/>
      <c r="B158" s="243"/>
      <c r="C158" s="244"/>
      <c r="D158" s="234" t="s">
        <v>163</v>
      </c>
      <c r="E158" s="244"/>
      <c r="F158" s="246" t="s">
        <v>798</v>
      </c>
      <c r="G158" s="244"/>
      <c r="H158" s="247">
        <v>54.506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163</v>
      </c>
      <c r="AU158" s="253" t="s">
        <v>81</v>
      </c>
      <c r="AV158" s="14" t="s">
        <v>81</v>
      </c>
      <c r="AW158" s="14" t="s">
        <v>4</v>
      </c>
      <c r="AX158" s="14" t="s">
        <v>79</v>
      </c>
      <c r="AY158" s="253" t="s">
        <v>152</v>
      </c>
    </row>
    <row r="159" s="2" customFormat="1" ht="16.5" customHeight="1">
      <c r="A159" s="40"/>
      <c r="B159" s="41"/>
      <c r="C159" s="214" t="s">
        <v>261</v>
      </c>
      <c r="D159" s="214" t="s">
        <v>154</v>
      </c>
      <c r="E159" s="215" t="s">
        <v>799</v>
      </c>
      <c r="F159" s="216" t="s">
        <v>800</v>
      </c>
      <c r="G159" s="217" t="s">
        <v>227</v>
      </c>
      <c r="H159" s="218">
        <v>11.1</v>
      </c>
      <c r="I159" s="219"/>
      <c r="J159" s="220">
        <f>ROUND(I159*H159,2)</f>
        <v>0</v>
      </c>
      <c r="K159" s="216" t="s">
        <v>158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1.0000000000000001E-05</v>
      </c>
      <c r="R159" s="223">
        <f>Q159*H159</f>
        <v>0.000111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159</v>
      </c>
      <c r="AT159" s="225" t="s">
        <v>154</v>
      </c>
      <c r="AU159" s="225" t="s">
        <v>81</v>
      </c>
      <c r="AY159" s="19" t="s">
        <v>152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159</v>
      </c>
      <c r="BM159" s="225" t="s">
        <v>801</v>
      </c>
    </row>
    <row r="160" s="2" customFormat="1">
      <c r="A160" s="40"/>
      <c r="B160" s="41"/>
      <c r="C160" s="42"/>
      <c r="D160" s="227" t="s">
        <v>161</v>
      </c>
      <c r="E160" s="42"/>
      <c r="F160" s="228" t="s">
        <v>802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161</v>
      </c>
      <c r="AU160" s="19" t="s">
        <v>81</v>
      </c>
    </row>
    <row r="161" s="14" customFormat="1">
      <c r="A161" s="14"/>
      <c r="B161" s="243"/>
      <c r="C161" s="244"/>
      <c r="D161" s="234" t="s">
        <v>163</v>
      </c>
      <c r="E161" s="245" t="s">
        <v>19</v>
      </c>
      <c r="F161" s="246" t="s">
        <v>803</v>
      </c>
      <c r="G161" s="244"/>
      <c r="H161" s="247">
        <v>11.1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163</v>
      </c>
      <c r="AU161" s="253" t="s">
        <v>81</v>
      </c>
      <c r="AV161" s="14" t="s">
        <v>81</v>
      </c>
      <c r="AW161" s="14" t="s">
        <v>33</v>
      </c>
      <c r="AX161" s="14" t="s">
        <v>79</v>
      </c>
      <c r="AY161" s="253" t="s">
        <v>152</v>
      </c>
    </row>
    <row r="162" s="2" customFormat="1" ht="16.5" customHeight="1">
      <c r="A162" s="40"/>
      <c r="B162" s="41"/>
      <c r="C162" s="265" t="s">
        <v>267</v>
      </c>
      <c r="D162" s="265" t="s">
        <v>298</v>
      </c>
      <c r="E162" s="266" t="s">
        <v>804</v>
      </c>
      <c r="F162" s="267" t="s">
        <v>805</v>
      </c>
      <c r="G162" s="268" t="s">
        <v>227</v>
      </c>
      <c r="H162" s="269">
        <v>11.267</v>
      </c>
      <c r="I162" s="270"/>
      <c r="J162" s="271">
        <f>ROUND(I162*H162,2)</f>
        <v>0</v>
      </c>
      <c r="K162" s="267" t="s">
        <v>158</v>
      </c>
      <c r="L162" s="272"/>
      <c r="M162" s="273" t="s">
        <v>19</v>
      </c>
      <c r="N162" s="274" t="s">
        <v>43</v>
      </c>
      <c r="O162" s="86"/>
      <c r="P162" s="223">
        <f>O162*H162</f>
        <v>0</v>
      </c>
      <c r="Q162" s="223">
        <v>0.0051399999999999996</v>
      </c>
      <c r="R162" s="223">
        <f>Q162*H162</f>
        <v>0.057912379999999992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199</v>
      </c>
      <c r="AT162" s="225" t="s">
        <v>298</v>
      </c>
      <c r="AU162" s="225" t="s">
        <v>81</v>
      </c>
      <c r="AY162" s="19" t="s">
        <v>152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159</v>
      </c>
      <c r="BM162" s="225" t="s">
        <v>806</v>
      </c>
    </row>
    <row r="163" s="14" customFormat="1">
      <c r="A163" s="14"/>
      <c r="B163" s="243"/>
      <c r="C163" s="244"/>
      <c r="D163" s="234" t="s">
        <v>163</v>
      </c>
      <c r="E163" s="244"/>
      <c r="F163" s="246" t="s">
        <v>807</v>
      </c>
      <c r="G163" s="244"/>
      <c r="H163" s="247">
        <v>11.267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163</v>
      </c>
      <c r="AU163" s="253" t="s">
        <v>81</v>
      </c>
      <c r="AV163" s="14" t="s">
        <v>81</v>
      </c>
      <c r="AW163" s="14" t="s">
        <v>4</v>
      </c>
      <c r="AX163" s="14" t="s">
        <v>79</v>
      </c>
      <c r="AY163" s="253" t="s">
        <v>152</v>
      </c>
    </row>
    <row r="164" s="2" customFormat="1" ht="16.5" customHeight="1">
      <c r="A164" s="40"/>
      <c r="B164" s="41"/>
      <c r="C164" s="214" t="s">
        <v>272</v>
      </c>
      <c r="D164" s="214" t="s">
        <v>154</v>
      </c>
      <c r="E164" s="215" t="s">
        <v>808</v>
      </c>
      <c r="F164" s="216" t="s">
        <v>809</v>
      </c>
      <c r="G164" s="217" t="s">
        <v>227</v>
      </c>
      <c r="H164" s="218">
        <v>102</v>
      </c>
      <c r="I164" s="219"/>
      <c r="J164" s="220">
        <f>ROUND(I164*H164,2)</f>
        <v>0</v>
      </c>
      <c r="K164" s="216" t="s">
        <v>158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2.0000000000000002E-05</v>
      </c>
      <c r="R164" s="223">
        <f>Q164*H164</f>
        <v>0.0020400000000000001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159</v>
      </c>
      <c r="AT164" s="225" t="s">
        <v>154</v>
      </c>
      <c r="AU164" s="225" t="s">
        <v>81</v>
      </c>
      <c r="AY164" s="19" t="s">
        <v>152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159</v>
      </c>
      <c r="BM164" s="225" t="s">
        <v>810</v>
      </c>
    </row>
    <row r="165" s="2" customFormat="1">
      <c r="A165" s="40"/>
      <c r="B165" s="41"/>
      <c r="C165" s="42"/>
      <c r="D165" s="227" t="s">
        <v>161</v>
      </c>
      <c r="E165" s="42"/>
      <c r="F165" s="228" t="s">
        <v>811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161</v>
      </c>
      <c r="AU165" s="19" t="s">
        <v>81</v>
      </c>
    </row>
    <row r="166" s="14" customFormat="1">
      <c r="A166" s="14"/>
      <c r="B166" s="243"/>
      <c r="C166" s="244"/>
      <c r="D166" s="234" t="s">
        <v>163</v>
      </c>
      <c r="E166" s="245" t="s">
        <v>19</v>
      </c>
      <c r="F166" s="246" t="s">
        <v>812</v>
      </c>
      <c r="G166" s="244"/>
      <c r="H166" s="247">
        <v>102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163</v>
      </c>
      <c r="AU166" s="253" t="s">
        <v>81</v>
      </c>
      <c r="AV166" s="14" t="s">
        <v>81</v>
      </c>
      <c r="AW166" s="14" t="s">
        <v>33</v>
      </c>
      <c r="AX166" s="14" t="s">
        <v>72</v>
      </c>
      <c r="AY166" s="253" t="s">
        <v>152</v>
      </c>
    </row>
    <row r="167" s="15" customFormat="1">
      <c r="A167" s="15"/>
      <c r="B167" s="254"/>
      <c r="C167" s="255"/>
      <c r="D167" s="234" t="s">
        <v>163</v>
      </c>
      <c r="E167" s="256" t="s">
        <v>19</v>
      </c>
      <c r="F167" s="257" t="s">
        <v>212</v>
      </c>
      <c r="G167" s="255"/>
      <c r="H167" s="258">
        <v>102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163</v>
      </c>
      <c r="AU167" s="264" t="s">
        <v>81</v>
      </c>
      <c r="AV167" s="15" t="s">
        <v>159</v>
      </c>
      <c r="AW167" s="15" t="s">
        <v>33</v>
      </c>
      <c r="AX167" s="15" t="s">
        <v>79</v>
      </c>
      <c r="AY167" s="264" t="s">
        <v>152</v>
      </c>
    </row>
    <row r="168" s="2" customFormat="1" ht="16.5" customHeight="1">
      <c r="A168" s="40"/>
      <c r="B168" s="41"/>
      <c r="C168" s="265" t="s">
        <v>165</v>
      </c>
      <c r="D168" s="265" t="s">
        <v>298</v>
      </c>
      <c r="E168" s="266" t="s">
        <v>813</v>
      </c>
      <c r="F168" s="267" t="s">
        <v>814</v>
      </c>
      <c r="G168" s="268" t="s">
        <v>227</v>
      </c>
      <c r="H168" s="269">
        <v>103.53</v>
      </c>
      <c r="I168" s="270"/>
      <c r="J168" s="271">
        <f>ROUND(I168*H168,2)</f>
        <v>0</v>
      </c>
      <c r="K168" s="267" t="s">
        <v>158</v>
      </c>
      <c r="L168" s="272"/>
      <c r="M168" s="273" t="s">
        <v>19</v>
      </c>
      <c r="N168" s="274" t="s">
        <v>43</v>
      </c>
      <c r="O168" s="86"/>
      <c r="P168" s="223">
        <f>O168*H168</f>
        <v>0</v>
      </c>
      <c r="Q168" s="223">
        <v>0.01274</v>
      </c>
      <c r="R168" s="223">
        <f>Q168*H168</f>
        <v>1.3189721999999999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199</v>
      </c>
      <c r="AT168" s="225" t="s">
        <v>298</v>
      </c>
      <c r="AU168" s="225" t="s">
        <v>81</v>
      </c>
      <c r="AY168" s="19" t="s">
        <v>152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159</v>
      </c>
      <c r="BM168" s="225" t="s">
        <v>815</v>
      </c>
    </row>
    <row r="169" s="14" customFormat="1">
      <c r="A169" s="14"/>
      <c r="B169" s="243"/>
      <c r="C169" s="244"/>
      <c r="D169" s="234" t="s">
        <v>163</v>
      </c>
      <c r="E169" s="244"/>
      <c r="F169" s="246" t="s">
        <v>816</v>
      </c>
      <c r="G169" s="244"/>
      <c r="H169" s="247">
        <v>103.53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163</v>
      </c>
      <c r="AU169" s="253" t="s">
        <v>81</v>
      </c>
      <c r="AV169" s="14" t="s">
        <v>81</v>
      </c>
      <c r="AW169" s="14" t="s">
        <v>4</v>
      </c>
      <c r="AX169" s="14" t="s">
        <v>79</v>
      </c>
      <c r="AY169" s="253" t="s">
        <v>152</v>
      </c>
    </row>
    <row r="170" s="2" customFormat="1" ht="24.15" customHeight="1">
      <c r="A170" s="40"/>
      <c r="B170" s="41"/>
      <c r="C170" s="214" t="s">
        <v>7</v>
      </c>
      <c r="D170" s="214" t="s">
        <v>154</v>
      </c>
      <c r="E170" s="215" t="s">
        <v>817</v>
      </c>
      <c r="F170" s="216" t="s">
        <v>818</v>
      </c>
      <c r="G170" s="217" t="s">
        <v>157</v>
      </c>
      <c r="H170" s="218">
        <v>8</v>
      </c>
      <c r="I170" s="219"/>
      <c r="J170" s="220">
        <f>ROUND(I170*H170,2)</f>
        <v>0</v>
      </c>
      <c r="K170" s="216" t="s">
        <v>158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159</v>
      </c>
      <c r="AT170" s="225" t="s">
        <v>154</v>
      </c>
      <c r="AU170" s="225" t="s">
        <v>81</v>
      </c>
      <c r="AY170" s="19" t="s">
        <v>152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159</v>
      </c>
      <c r="BM170" s="225" t="s">
        <v>819</v>
      </c>
    </row>
    <row r="171" s="2" customFormat="1">
      <c r="A171" s="40"/>
      <c r="B171" s="41"/>
      <c r="C171" s="42"/>
      <c r="D171" s="227" t="s">
        <v>161</v>
      </c>
      <c r="E171" s="42"/>
      <c r="F171" s="228" t="s">
        <v>820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161</v>
      </c>
      <c r="AU171" s="19" t="s">
        <v>81</v>
      </c>
    </row>
    <row r="172" s="14" customFormat="1">
      <c r="A172" s="14"/>
      <c r="B172" s="243"/>
      <c r="C172" s="244"/>
      <c r="D172" s="234" t="s">
        <v>163</v>
      </c>
      <c r="E172" s="245" t="s">
        <v>19</v>
      </c>
      <c r="F172" s="246" t="s">
        <v>821</v>
      </c>
      <c r="G172" s="244"/>
      <c r="H172" s="247">
        <v>8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163</v>
      </c>
      <c r="AU172" s="253" t="s">
        <v>81</v>
      </c>
      <c r="AV172" s="14" t="s">
        <v>81</v>
      </c>
      <c r="AW172" s="14" t="s">
        <v>33</v>
      </c>
      <c r="AX172" s="14" t="s">
        <v>79</v>
      </c>
      <c r="AY172" s="253" t="s">
        <v>152</v>
      </c>
    </row>
    <row r="173" s="2" customFormat="1" ht="16.5" customHeight="1">
      <c r="A173" s="40"/>
      <c r="B173" s="41"/>
      <c r="C173" s="265" t="s">
        <v>291</v>
      </c>
      <c r="D173" s="265" t="s">
        <v>298</v>
      </c>
      <c r="E173" s="266" t="s">
        <v>822</v>
      </c>
      <c r="F173" s="267" t="s">
        <v>823</v>
      </c>
      <c r="G173" s="268" t="s">
        <v>157</v>
      </c>
      <c r="H173" s="269">
        <v>6</v>
      </c>
      <c r="I173" s="270"/>
      <c r="J173" s="271">
        <f>ROUND(I173*H173,2)</f>
        <v>0</v>
      </c>
      <c r="K173" s="267" t="s">
        <v>158</v>
      </c>
      <c r="L173" s="272"/>
      <c r="M173" s="273" t="s">
        <v>19</v>
      </c>
      <c r="N173" s="274" t="s">
        <v>43</v>
      </c>
      <c r="O173" s="86"/>
      <c r="P173" s="223">
        <f>O173*H173</f>
        <v>0</v>
      </c>
      <c r="Q173" s="223">
        <v>0.001</v>
      </c>
      <c r="R173" s="223">
        <f>Q173*H173</f>
        <v>0.0060000000000000001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199</v>
      </c>
      <c r="AT173" s="225" t="s">
        <v>298</v>
      </c>
      <c r="AU173" s="225" t="s">
        <v>81</v>
      </c>
      <c r="AY173" s="19" t="s">
        <v>152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159</v>
      </c>
      <c r="BM173" s="225" t="s">
        <v>824</v>
      </c>
    </row>
    <row r="174" s="2" customFormat="1" ht="16.5" customHeight="1">
      <c r="A174" s="40"/>
      <c r="B174" s="41"/>
      <c r="C174" s="265" t="s">
        <v>297</v>
      </c>
      <c r="D174" s="265" t="s">
        <v>298</v>
      </c>
      <c r="E174" s="266" t="s">
        <v>825</v>
      </c>
      <c r="F174" s="267" t="s">
        <v>826</v>
      </c>
      <c r="G174" s="268" t="s">
        <v>157</v>
      </c>
      <c r="H174" s="269">
        <v>2</v>
      </c>
      <c r="I174" s="270"/>
      <c r="J174" s="271">
        <f>ROUND(I174*H174,2)</f>
        <v>0</v>
      </c>
      <c r="K174" s="267" t="s">
        <v>158</v>
      </c>
      <c r="L174" s="272"/>
      <c r="M174" s="273" t="s">
        <v>19</v>
      </c>
      <c r="N174" s="274" t="s">
        <v>43</v>
      </c>
      <c r="O174" s="86"/>
      <c r="P174" s="223">
        <f>O174*H174</f>
        <v>0</v>
      </c>
      <c r="Q174" s="223">
        <v>0.0011999999999999999</v>
      </c>
      <c r="R174" s="223">
        <f>Q174*H174</f>
        <v>0.0023999999999999998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199</v>
      </c>
      <c r="AT174" s="225" t="s">
        <v>298</v>
      </c>
      <c r="AU174" s="225" t="s">
        <v>81</v>
      </c>
      <c r="AY174" s="19" t="s">
        <v>152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159</v>
      </c>
      <c r="BM174" s="225" t="s">
        <v>827</v>
      </c>
    </row>
    <row r="175" s="2" customFormat="1" ht="24.15" customHeight="1">
      <c r="A175" s="40"/>
      <c r="B175" s="41"/>
      <c r="C175" s="214" t="s">
        <v>304</v>
      </c>
      <c r="D175" s="214" t="s">
        <v>154</v>
      </c>
      <c r="E175" s="215" t="s">
        <v>828</v>
      </c>
      <c r="F175" s="216" t="s">
        <v>829</v>
      </c>
      <c r="G175" s="217" t="s">
        <v>157</v>
      </c>
      <c r="H175" s="218">
        <v>40</v>
      </c>
      <c r="I175" s="219"/>
      <c r="J175" s="220">
        <f>ROUND(I175*H175,2)</f>
        <v>0</v>
      </c>
      <c r="K175" s="216" t="s">
        <v>158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159</v>
      </c>
      <c r="AT175" s="225" t="s">
        <v>154</v>
      </c>
      <c r="AU175" s="225" t="s">
        <v>81</v>
      </c>
      <c r="AY175" s="19" t="s">
        <v>152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159</v>
      </c>
      <c r="BM175" s="225" t="s">
        <v>830</v>
      </c>
    </row>
    <row r="176" s="2" customFormat="1">
      <c r="A176" s="40"/>
      <c r="B176" s="41"/>
      <c r="C176" s="42"/>
      <c r="D176" s="227" t="s">
        <v>161</v>
      </c>
      <c r="E176" s="42"/>
      <c r="F176" s="228" t="s">
        <v>831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161</v>
      </c>
      <c r="AU176" s="19" t="s">
        <v>81</v>
      </c>
    </row>
    <row r="177" s="14" customFormat="1">
      <c r="A177" s="14"/>
      <c r="B177" s="243"/>
      <c r="C177" s="244"/>
      <c r="D177" s="234" t="s">
        <v>163</v>
      </c>
      <c r="E177" s="245" t="s">
        <v>19</v>
      </c>
      <c r="F177" s="246" t="s">
        <v>832</v>
      </c>
      <c r="G177" s="244"/>
      <c r="H177" s="247">
        <v>40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163</v>
      </c>
      <c r="AU177" s="253" t="s">
        <v>81</v>
      </c>
      <c r="AV177" s="14" t="s">
        <v>81</v>
      </c>
      <c r="AW177" s="14" t="s">
        <v>33</v>
      </c>
      <c r="AX177" s="14" t="s">
        <v>72</v>
      </c>
      <c r="AY177" s="253" t="s">
        <v>152</v>
      </c>
    </row>
    <row r="178" s="15" customFormat="1">
      <c r="A178" s="15"/>
      <c r="B178" s="254"/>
      <c r="C178" s="255"/>
      <c r="D178" s="234" t="s">
        <v>163</v>
      </c>
      <c r="E178" s="256" t="s">
        <v>19</v>
      </c>
      <c r="F178" s="257" t="s">
        <v>212</v>
      </c>
      <c r="G178" s="255"/>
      <c r="H178" s="258">
        <v>40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163</v>
      </c>
      <c r="AU178" s="264" t="s">
        <v>81</v>
      </c>
      <c r="AV178" s="15" t="s">
        <v>159</v>
      </c>
      <c r="AW178" s="15" t="s">
        <v>33</v>
      </c>
      <c r="AX178" s="15" t="s">
        <v>79</v>
      </c>
      <c r="AY178" s="264" t="s">
        <v>152</v>
      </c>
    </row>
    <row r="179" s="2" customFormat="1" ht="16.5" customHeight="1">
      <c r="A179" s="40"/>
      <c r="B179" s="41"/>
      <c r="C179" s="265" t="s">
        <v>311</v>
      </c>
      <c r="D179" s="265" t="s">
        <v>298</v>
      </c>
      <c r="E179" s="266" t="s">
        <v>833</v>
      </c>
      <c r="F179" s="267" t="s">
        <v>834</v>
      </c>
      <c r="G179" s="268" t="s">
        <v>157</v>
      </c>
      <c r="H179" s="269">
        <v>30</v>
      </c>
      <c r="I179" s="270"/>
      <c r="J179" s="271">
        <f>ROUND(I179*H179,2)</f>
        <v>0</v>
      </c>
      <c r="K179" s="267" t="s">
        <v>158</v>
      </c>
      <c r="L179" s="272"/>
      <c r="M179" s="273" t="s">
        <v>19</v>
      </c>
      <c r="N179" s="274" t="s">
        <v>43</v>
      </c>
      <c r="O179" s="86"/>
      <c r="P179" s="223">
        <f>O179*H179</f>
        <v>0</v>
      </c>
      <c r="Q179" s="223">
        <v>0.00080000000000000004</v>
      </c>
      <c r="R179" s="223">
        <f>Q179*H179</f>
        <v>0.024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199</v>
      </c>
      <c r="AT179" s="225" t="s">
        <v>298</v>
      </c>
      <c r="AU179" s="225" t="s">
        <v>81</v>
      </c>
      <c r="AY179" s="19" t="s">
        <v>152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159</v>
      </c>
      <c r="BM179" s="225" t="s">
        <v>835</v>
      </c>
    </row>
    <row r="180" s="2" customFormat="1" ht="16.5" customHeight="1">
      <c r="A180" s="40"/>
      <c r="B180" s="41"/>
      <c r="C180" s="265" t="s">
        <v>318</v>
      </c>
      <c r="D180" s="265" t="s">
        <v>298</v>
      </c>
      <c r="E180" s="266" t="s">
        <v>836</v>
      </c>
      <c r="F180" s="267" t="s">
        <v>837</v>
      </c>
      <c r="G180" s="268" t="s">
        <v>157</v>
      </c>
      <c r="H180" s="269">
        <v>10</v>
      </c>
      <c r="I180" s="270"/>
      <c r="J180" s="271">
        <f>ROUND(I180*H180,2)</f>
        <v>0</v>
      </c>
      <c r="K180" s="267" t="s">
        <v>158</v>
      </c>
      <c r="L180" s="272"/>
      <c r="M180" s="273" t="s">
        <v>19</v>
      </c>
      <c r="N180" s="274" t="s">
        <v>43</v>
      </c>
      <c r="O180" s="86"/>
      <c r="P180" s="223">
        <f>O180*H180</f>
        <v>0</v>
      </c>
      <c r="Q180" s="223">
        <v>0.00069999999999999999</v>
      </c>
      <c r="R180" s="223">
        <f>Q180*H180</f>
        <v>0.0070000000000000001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199</v>
      </c>
      <c r="AT180" s="225" t="s">
        <v>298</v>
      </c>
      <c r="AU180" s="225" t="s">
        <v>81</v>
      </c>
      <c r="AY180" s="19" t="s">
        <v>152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159</v>
      </c>
      <c r="BM180" s="225" t="s">
        <v>838</v>
      </c>
    </row>
    <row r="181" s="2" customFormat="1" ht="24.15" customHeight="1">
      <c r="A181" s="40"/>
      <c r="B181" s="41"/>
      <c r="C181" s="214" t="s">
        <v>325</v>
      </c>
      <c r="D181" s="214" t="s">
        <v>154</v>
      </c>
      <c r="E181" s="215" t="s">
        <v>839</v>
      </c>
      <c r="F181" s="216" t="s">
        <v>840</v>
      </c>
      <c r="G181" s="217" t="s">
        <v>157</v>
      </c>
      <c r="H181" s="218">
        <v>10</v>
      </c>
      <c r="I181" s="219"/>
      <c r="J181" s="220">
        <f>ROUND(I181*H181,2)</f>
        <v>0</v>
      </c>
      <c r="K181" s="216" t="s">
        <v>158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159</v>
      </c>
      <c r="AT181" s="225" t="s">
        <v>154</v>
      </c>
      <c r="AU181" s="225" t="s">
        <v>81</v>
      </c>
      <c r="AY181" s="19" t="s">
        <v>152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159</v>
      </c>
      <c r="BM181" s="225" t="s">
        <v>841</v>
      </c>
    </row>
    <row r="182" s="2" customFormat="1">
      <c r="A182" s="40"/>
      <c r="B182" s="41"/>
      <c r="C182" s="42"/>
      <c r="D182" s="227" t="s">
        <v>161</v>
      </c>
      <c r="E182" s="42"/>
      <c r="F182" s="228" t="s">
        <v>842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161</v>
      </c>
      <c r="AU182" s="19" t="s">
        <v>81</v>
      </c>
    </row>
    <row r="183" s="2" customFormat="1" ht="16.5" customHeight="1">
      <c r="A183" s="40"/>
      <c r="B183" s="41"/>
      <c r="C183" s="265" t="s">
        <v>330</v>
      </c>
      <c r="D183" s="265" t="s">
        <v>298</v>
      </c>
      <c r="E183" s="266" t="s">
        <v>843</v>
      </c>
      <c r="F183" s="267" t="s">
        <v>844</v>
      </c>
      <c r="G183" s="268" t="s">
        <v>157</v>
      </c>
      <c r="H183" s="269">
        <v>8</v>
      </c>
      <c r="I183" s="270"/>
      <c r="J183" s="271">
        <f>ROUND(I183*H183,2)</f>
        <v>0</v>
      </c>
      <c r="K183" s="267" t="s">
        <v>158</v>
      </c>
      <c r="L183" s="272"/>
      <c r="M183" s="273" t="s">
        <v>19</v>
      </c>
      <c r="N183" s="274" t="s">
        <v>43</v>
      </c>
      <c r="O183" s="86"/>
      <c r="P183" s="223">
        <f>O183*H183</f>
        <v>0</v>
      </c>
      <c r="Q183" s="223">
        <v>0.0088000000000000005</v>
      </c>
      <c r="R183" s="223">
        <f>Q183*H183</f>
        <v>0.070400000000000004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199</v>
      </c>
      <c r="AT183" s="225" t="s">
        <v>298</v>
      </c>
      <c r="AU183" s="225" t="s">
        <v>81</v>
      </c>
      <c r="AY183" s="19" t="s">
        <v>152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159</v>
      </c>
      <c r="BM183" s="225" t="s">
        <v>845</v>
      </c>
    </row>
    <row r="184" s="2" customFormat="1" ht="16.5" customHeight="1">
      <c r="A184" s="40"/>
      <c r="B184" s="41"/>
      <c r="C184" s="265" t="s">
        <v>334</v>
      </c>
      <c r="D184" s="265" t="s">
        <v>298</v>
      </c>
      <c r="E184" s="266" t="s">
        <v>846</v>
      </c>
      <c r="F184" s="267" t="s">
        <v>847</v>
      </c>
      <c r="G184" s="268" t="s">
        <v>157</v>
      </c>
      <c r="H184" s="269">
        <v>2</v>
      </c>
      <c r="I184" s="270"/>
      <c r="J184" s="271">
        <f>ROUND(I184*H184,2)</f>
        <v>0</v>
      </c>
      <c r="K184" s="267" t="s">
        <v>158</v>
      </c>
      <c r="L184" s="272"/>
      <c r="M184" s="273" t="s">
        <v>19</v>
      </c>
      <c r="N184" s="274" t="s">
        <v>43</v>
      </c>
      <c r="O184" s="86"/>
      <c r="P184" s="223">
        <f>O184*H184</f>
        <v>0</v>
      </c>
      <c r="Q184" s="223">
        <v>0.0091999999999999998</v>
      </c>
      <c r="R184" s="223">
        <f>Q184*H184</f>
        <v>0.0184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199</v>
      </c>
      <c r="AT184" s="225" t="s">
        <v>298</v>
      </c>
      <c r="AU184" s="225" t="s">
        <v>81</v>
      </c>
      <c r="AY184" s="19" t="s">
        <v>152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159</v>
      </c>
      <c r="BM184" s="225" t="s">
        <v>848</v>
      </c>
    </row>
    <row r="185" s="2" customFormat="1" ht="16.5" customHeight="1">
      <c r="A185" s="40"/>
      <c r="B185" s="41"/>
      <c r="C185" s="214" t="s">
        <v>338</v>
      </c>
      <c r="D185" s="214" t="s">
        <v>154</v>
      </c>
      <c r="E185" s="215" t="s">
        <v>849</v>
      </c>
      <c r="F185" s="216" t="s">
        <v>850</v>
      </c>
      <c r="G185" s="217" t="s">
        <v>227</v>
      </c>
      <c r="H185" s="218">
        <v>64.799999999999997</v>
      </c>
      <c r="I185" s="219"/>
      <c r="J185" s="220">
        <f>ROUND(I185*H185,2)</f>
        <v>0</v>
      </c>
      <c r="K185" s="216" t="s">
        <v>158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159</v>
      </c>
      <c r="AT185" s="225" t="s">
        <v>154</v>
      </c>
      <c r="AU185" s="225" t="s">
        <v>81</v>
      </c>
      <c r="AY185" s="19" t="s">
        <v>152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159</v>
      </c>
      <c r="BM185" s="225" t="s">
        <v>851</v>
      </c>
    </row>
    <row r="186" s="2" customFormat="1">
      <c r="A186" s="40"/>
      <c r="B186" s="41"/>
      <c r="C186" s="42"/>
      <c r="D186" s="227" t="s">
        <v>161</v>
      </c>
      <c r="E186" s="42"/>
      <c r="F186" s="228" t="s">
        <v>852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161</v>
      </c>
      <c r="AU186" s="19" t="s">
        <v>81</v>
      </c>
    </row>
    <row r="187" s="14" customFormat="1">
      <c r="A187" s="14"/>
      <c r="B187" s="243"/>
      <c r="C187" s="244"/>
      <c r="D187" s="234" t="s">
        <v>163</v>
      </c>
      <c r="E187" s="245" t="s">
        <v>19</v>
      </c>
      <c r="F187" s="246" t="s">
        <v>853</v>
      </c>
      <c r="G187" s="244"/>
      <c r="H187" s="247">
        <v>64.799999999999997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163</v>
      </c>
      <c r="AU187" s="253" t="s">
        <v>81</v>
      </c>
      <c r="AV187" s="14" t="s">
        <v>81</v>
      </c>
      <c r="AW187" s="14" t="s">
        <v>33</v>
      </c>
      <c r="AX187" s="14" t="s">
        <v>79</v>
      </c>
      <c r="AY187" s="253" t="s">
        <v>152</v>
      </c>
    </row>
    <row r="188" s="2" customFormat="1" ht="16.5" customHeight="1">
      <c r="A188" s="40"/>
      <c r="B188" s="41"/>
      <c r="C188" s="214" t="s">
        <v>342</v>
      </c>
      <c r="D188" s="214" t="s">
        <v>154</v>
      </c>
      <c r="E188" s="215" t="s">
        <v>854</v>
      </c>
      <c r="F188" s="216" t="s">
        <v>855</v>
      </c>
      <c r="G188" s="217" t="s">
        <v>227</v>
      </c>
      <c r="H188" s="218">
        <v>102</v>
      </c>
      <c r="I188" s="219"/>
      <c r="J188" s="220">
        <f>ROUND(I188*H188,2)</f>
        <v>0</v>
      </c>
      <c r="K188" s="216" t="s">
        <v>158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159</v>
      </c>
      <c r="AT188" s="225" t="s">
        <v>154</v>
      </c>
      <c r="AU188" s="225" t="s">
        <v>81</v>
      </c>
      <c r="AY188" s="19" t="s">
        <v>152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159</v>
      </c>
      <c r="BM188" s="225" t="s">
        <v>856</v>
      </c>
    </row>
    <row r="189" s="2" customFormat="1">
      <c r="A189" s="40"/>
      <c r="B189" s="41"/>
      <c r="C189" s="42"/>
      <c r="D189" s="227" t="s">
        <v>161</v>
      </c>
      <c r="E189" s="42"/>
      <c r="F189" s="228" t="s">
        <v>857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161</v>
      </c>
      <c r="AU189" s="19" t="s">
        <v>81</v>
      </c>
    </row>
    <row r="190" s="2" customFormat="1" ht="16.5" customHeight="1">
      <c r="A190" s="40"/>
      <c r="B190" s="41"/>
      <c r="C190" s="214" t="s">
        <v>347</v>
      </c>
      <c r="D190" s="214" t="s">
        <v>154</v>
      </c>
      <c r="E190" s="215" t="s">
        <v>858</v>
      </c>
      <c r="F190" s="216" t="s">
        <v>859</v>
      </c>
      <c r="G190" s="217" t="s">
        <v>227</v>
      </c>
      <c r="H190" s="218">
        <v>166.80000000000001</v>
      </c>
      <c r="I190" s="219"/>
      <c r="J190" s="220">
        <f>ROUND(I190*H190,2)</f>
        <v>0</v>
      </c>
      <c r="K190" s="216" t="s">
        <v>158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6.9999999999999994E-05</v>
      </c>
      <c r="R190" s="223">
        <f>Q190*H190</f>
        <v>0.011676000000000001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159</v>
      </c>
      <c r="AT190" s="225" t="s">
        <v>154</v>
      </c>
      <c r="AU190" s="225" t="s">
        <v>81</v>
      </c>
      <c r="AY190" s="19" t="s">
        <v>152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159</v>
      </c>
      <c r="BM190" s="225" t="s">
        <v>860</v>
      </c>
    </row>
    <row r="191" s="2" customFormat="1">
      <c r="A191" s="40"/>
      <c r="B191" s="41"/>
      <c r="C191" s="42"/>
      <c r="D191" s="227" t="s">
        <v>161</v>
      </c>
      <c r="E191" s="42"/>
      <c r="F191" s="228" t="s">
        <v>861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161</v>
      </c>
      <c r="AU191" s="19" t="s">
        <v>81</v>
      </c>
    </row>
    <row r="192" s="14" customFormat="1">
      <c r="A192" s="14"/>
      <c r="B192" s="243"/>
      <c r="C192" s="244"/>
      <c r="D192" s="234" t="s">
        <v>163</v>
      </c>
      <c r="E192" s="245" t="s">
        <v>19</v>
      </c>
      <c r="F192" s="246" t="s">
        <v>862</v>
      </c>
      <c r="G192" s="244"/>
      <c r="H192" s="247">
        <v>166.80000000000001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163</v>
      </c>
      <c r="AU192" s="253" t="s">
        <v>81</v>
      </c>
      <c r="AV192" s="14" t="s">
        <v>81</v>
      </c>
      <c r="AW192" s="14" t="s">
        <v>33</v>
      </c>
      <c r="AX192" s="14" t="s">
        <v>79</v>
      </c>
      <c r="AY192" s="253" t="s">
        <v>152</v>
      </c>
    </row>
    <row r="193" s="2" customFormat="1" ht="24.15" customHeight="1">
      <c r="A193" s="40"/>
      <c r="B193" s="41"/>
      <c r="C193" s="214" t="s">
        <v>352</v>
      </c>
      <c r="D193" s="214" t="s">
        <v>154</v>
      </c>
      <c r="E193" s="215" t="s">
        <v>863</v>
      </c>
      <c r="F193" s="216" t="s">
        <v>864</v>
      </c>
      <c r="G193" s="217" t="s">
        <v>157</v>
      </c>
      <c r="H193" s="218">
        <v>4</v>
      </c>
      <c r="I193" s="219"/>
      <c r="J193" s="220">
        <f>ROUND(I193*H193,2)</f>
        <v>0</v>
      </c>
      <c r="K193" s="216" t="s">
        <v>158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0.11045000000000001</v>
      </c>
      <c r="R193" s="223">
        <f>Q193*H193</f>
        <v>0.44180000000000003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159</v>
      </c>
      <c r="AT193" s="225" t="s">
        <v>154</v>
      </c>
      <c r="AU193" s="225" t="s">
        <v>81</v>
      </c>
      <c r="AY193" s="19" t="s">
        <v>152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159</v>
      </c>
      <c r="BM193" s="225" t="s">
        <v>865</v>
      </c>
    </row>
    <row r="194" s="2" customFormat="1">
      <c r="A194" s="40"/>
      <c r="B194" s="41"/>
      <c r="C194" s="42"/>
      <c r="D194" s="227" t="s">
        <v>161</v>
      </c>
      <c r="E194" s="42"/>
      <c r="F194" s="228" t="s">
        <v>866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161</v>
      </c>
      <c r="AU194" s="19" t="s">
        <v>81</v>
      </c>
    </row>
    <row r="195" s="2" customFormat="1" ht="24.15" customHeight="1">
      <c r="A195" s="40"/>
      <c r="B195" s="41"/>
      <c r="C195" s="214" t="s">
        <v>219</v>
      </c>
      <c r="D195" s="214" t="s">
        <v>154</v>
      </c>
      <c r="E195" s="215" t="s">
        <v>867</v>
      </c>
      <c r="F195" s="216" t="s">
        <v>868</v>
      </c>
      <c r="G195" s="217" t="s">
        <v>157</v>
      </c>
      <c r="H195" s="218">
        <v>4</v>
      </c>
      <c r="I195" s="219"/>
      <c r="J195" s="220">
        <f>ROUND(I195*H195,2)</f>
        <v>0</v>
      </c>
      <c r="K195" s="216" t="s">
        <v>158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0.03637</v>
      </c>
      <c r="R195" s="223">
        <f>Q195*H195</f>
        <v>0.14548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159</v>
      </c>
      <c r="AT195" s="225" t="s">
        <v>154</v>
      </c>
      <c r="AU195" s="225" t="s">
        <v>81</v>
      </c>
      <c r="AY195" s="19" t="s">
        <v>152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159</v>
      </c>
      <c r="BM195" s="225" t="s">
        <v>869</v>
      </c>
    </row>
    <row r="196" s="2" customFormat="1">
      <c r="A196" s="40"/>
      <c r="B196" s="41"/>
      <c r="C196" s="42"/>
      <c r="D196" s="227" t="s">
        <v>161</v>
      </c>
      <c r="E196" s="42"/>
      <c r="F196" s="228" t="s">
        <v>870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161</v>
      </c>
      <c r="AU196" s="19" t="s">
        <v>81</v>
      </c>
    </row>
    <row r="197" s="2" customFormat="1" ht="24.15" customHeight="1">
      <c r="A197" s="40"/>
      <c r="B197" s="41"/>
      <c r="C197" s="214" t="s">
        <v>360</v>
      </c>
      <c r="D197" s="214" t="s">
        <v>154</v>
      </c>
      <c r="E197" s="215" t="s">
        <v>871</v>
      </c>
      <c r="F197" s="216" t="s">
        <v>872</v>
      </c>
      <c r="G197" s="217" t="s">
        <v>157</v>
      </c>
      <c r="H197" s="218">
        <v>4</v>
      </c>
      <c r="I197" s="219"/>
      <c r="J197" s="220">
        <f>ROUND(I197*H197,2)</f>
        <v>0</v>
      </c>
      <c r="K197" s="216" t="s">
        <v>158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159</v>
      </c>
      <c r="AT197" s="225" t="s">
        <v>154</v>
      </c>
      <c r="AU197" s="225" t="s">
        <v>81</v>
      </c>
      <c r="AY197" s="19" t="s">
        <v>152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159</v>
      </c>
      <c r="BM197" s="225" t="s">
        <v>873</v>
      </c>
    </row>
    <row r="198" s="2" customFormat="1">
      <c r="A198" s="40"/>
      <c r="B198" s="41"/>
      <c r="C198" s="42"/>
      <c r="D198" s="227" t="s">
        <v>161</v>
      </c>
      <c r="E198" s="42"/>
      <c r="F198" s="228" t="s">
        <v>874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161</v>
      </c>
      <c r="AU198" s="19" t="s">
        <v>81</v>
      </c>
    </row>
    <row r="199" s="2" customFormat="1" ht="24.15" customHeight="1">
      <c r="A199" s="40"/>
      <c r="B199" s="41"/>
      <c r="C199" s="214" t="s">
        <v>364</v>
      </c>
      <c r="D199" s="214" t="s">
        <v>154</v>
      </c>
      <c r="E199" s="215" t="s">
        <v>875</v>
      </c>
      <c r="F199" s="216" t="s">
        <v>876</v>
      </c>
      <c r="G199" s="217" t="s">
        <v>157</v>
      </c>
      <c r="H199" s="218">
        <v>4</v>
      </c>
      <c r="I199" s="219"/>
      <c r="J199" s="220">
        <f>ROUND(I199*H199,2)</f>
        <v>0</v>
      </c>
      <c r="K199" s="216" t="s">
        <v>158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0.42115999999999998</v>
      </c>
      <c r="R199" s="223">
        <f>Q199*H199</f>
        <v>1.6846399999999999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159</v>
      </c>
      <c r="AT199" s="225" t="s">
        <v>154</v>
      </c>
      <c r="AU199" s="225" t="s">
        <v>81</v>
      </c>
      <c r="AY199" s="19" t="s">
        <v>152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159</v>
      </c>
      <c r="BM199" s="225" t="s">
        <v>877</v>
      </c>
    </row>
    <row r="200" s="2" customFormat="1">
      <c r="A200" s="40"/>
      <c r="B200" s="41"/>
      <c r="C200" s="42"/>
      <c r="D200" s="227" t="s">
        <v>161</v>
      </c>
      <c r="E200" s="42"/>
      <c r="F200" s="228" t="s">
        <v>878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161</v>
      </c>
      <c r="AU200" s="19" t="s">
        <v>81</v>
      </c>
    </row>
    <row r="201" s="2" customFormat="1" ht="16.5" customHeight="1">
      <c r="A201" s="40"/>
      <c r="B201" s="41"/>
      <c r="C201" s="214" t="s">
        <v>369</v>
      </c>
      <c r="D201" s="214" t="s">
        <v>154</v>
      </c>
      <c r="E201" s="215" t="s">
        <v>879</v>
      </c>
      <c r="F201" s="216" t="s">
        <v>880</v>
      </c>
      <c r="G201" s="217" t="s">
        <v>157</v>
      </c>
      <c r="H201" s="218">
        <v>6</v>
      </c>
      <c r="I201" s="219"/>
      <c r="J201" s="220">
        <f>ROUND(I201*H201,2)</f>
        <v>0</v>
      </c>
      <c r="K201" s="216" t="s">
        <v>158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0.02972</v>
      </c>
      <c r="R201" s="223">
        <f>Q201*H201</f>
        <v>0.17832000000000001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159</v>
      </c>
      <c r="AT201" s="225" t="s">
        <v>154</v>
      </c>
      <c r="AU201" s="225" t="s">
        <v>81</v>
      </c>
      <c r="AY201" s="19" t="s">
        <v>152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159</v>
      </c>
      <c r="BM201" s="225" t="s">
        <v>881</v>
      </c>
    </row>
    <row r="202" s="2" customFormat="1">
      <c r="A202" s="40"/>
      <c r="B202" s="41"/>
      <c r="C202" s="42"/>
      <c r="D202" s="227" t="s">
        <v>161</v>
      </c>
      <c r="E202" s="42"/>
      <c r="F202" s="228" t="s">
        <v>882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161</v>
      </c>
      <c r="AU202" s="19" t="s">
        <v>81</v>
      </c>
    </row>
    <row r="203" s="2" customFormat="1" ht="16.5" customHeight="1">
      <c r="A203" s="40"/>
      <c r="B203" s="41"/>
      <c r="C203" s="265" t="s">
        <v>373</v>
      </c>
      <c r="D203" s="265" t="s">
        <v>298</v>
      </c>
      <c r="E203" s="266" t="s">
        <v>883</v>
      </c>
      <c r="F203" s="267" t="s">
        <v>884</v>
      </c>
      <c r="G203" s="268" t="s">
        <v>157</v>
      </c>
      <c r="H203" s="269">
        <v>6</v>
      </c>
      <c r="I203" s="270"/>
      <c r="J203" s="271">
        <f>ROUND(I203*H203,2)</f>
        <v>0</v>
      </c>
      <c r="K203" s="267" t="s">
        <v>158</v>
      </c>
      <c r="L203" s="272"/>
      <c r="M203" s="273" t="s">
        <v>19</v>
      </c>
      <c r="N203" s="274" t="s">
        <v>43</v>
      </c>
      <c r="O203" s="86"/>
      <c r="P203" s="223">
        <f>O203*H203</f>
        <v>0</v>
      </c>
      <c r="Q203" s="223">
        <v>0.11</v>
      </c>
      <c r="R203" s="223">
        <f>Q203*H203</f>
        <v>0.66000000000000003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199</v>
      </c>
      <c r="AT203" s="225" t="s">
        <v>298</v>
      </c>
      <c r="AU203" s="225" t="s">
        <v>81</v>
      </c>
      <c r="AY203" s="19" t="s">
        <v>152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159</v>
      </c>
      <c r="BM203" s="225" t="s">
        <v>885</v>
      </c>
    </row>
    <row r="204" s="2" customFormat="1" ht="16.5" customHeight="1">
      <c r="A204" s="40"/>
      <c r="B204" s="41"/>
      <c r="C204" s="214" t="s">
        <v>377</v>
      </c>
      <c r="D204" s="214" t="s">
        <v>154</v>
      </c>
      <c r="E204" s="215" t="s">
        <v>886</v>
      </c>
      <c r="F204" s="216" t="s">
        <v>887</v>
      </c>
      <c r="G204" s="217" t="s">
        <v>157</v>
      </c>
      <c r="H204" s="218">
        <v>6</v>
      </c>
      <c r="I204" s="219"/>
      <c r="J204" s="220">
        <f>ROUND(I204*H204,2)</f>
        <v>0</v>
      </c>
      <c r="K204" s="216" t="s">
        <v>158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0.12526000000000001</v>
      </c>
      <c r="R204" s="223">
        <f>Q204*H204</f>
        <v>0.75156000000000001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159</v>
      </c>
      <c r="AT204" s="225" t="s">
        <v>154</v>
      </c>
      <c r="AU204" s="225" t="s">
        <v>81</v>
      </c>
      <c r="AY204" s="19" t="s">
        <v>152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159</v>
      </c>
      <c r="BM204" s="225" t="s">
        <v>888</v>
      </c>
    </row>
    <row r="205" s="2" customFormat="1">
      <c r="A205" s="40"/>
      <c r="B205" s="41"/>
      <c r="C205" s="42"/>
      <c r="D205" s="227" t="s">
        <v>161</v>
      </c>
      <c r="E205" s="42"/>
      <c r="F205" s="228" t="s">
        <v>889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161</v>
      </c>
      <c r="AU205" s="19" t="s">
        <v>81</v>
      </c>
    </row>
    <row r="206" s="2" customFormat="1" ht="16.5" customHeight="1">
      <c r="A206" s="40"/>
      <c r="B206" s="41"/>
      <c r="C206" s="265" t="s">
        <v>381</v>
      </c>
      <c r="D206" s="265" t="s">
        <v>298</v>
      </c>
      <c r="E206" s="266" t="s">
        <v>890</v>
      </c>
      <c r="F206" s="267" t="s">
        <v>891</v>
      </c>
      <c r="G206" s="268" t="s">
        <v>157</v>
      </c>
      <c r="H206" s="269">
        <v>6</v>
      </c>
      <c r="I206" s="270"/>
      <c r="J206" s="271">
        <f>ROUND(I206*H206,2)</f>
        <v>0</v>
      </c>
      <c r="K206" s="267" t="s">
        <v>158</v>
      </c>
      <c r="L206" s="272"/>
      <c r="M206" s="273" t="s">
        <v>19</v>
      </c>
      <c r="N206" s="274" t="s">
        <v>43</v>
      </c>
      <c r="O206" s="86"/>
      <c r="P206" s="223">
        <f>O206*H206</f>
        <v>0</v>
      </c>
      <c r="Q206" s="223">
        <v>0.13500000000000001</v>
      </c>
      <c r="R206" s="223">
        <f>Q206*H206</f>
        <v>0.81000000000000005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199</v>
      </c>
      <c r="AT206" s="225" t="s">
        <v>298</v>
      </c>
      <c r="AU206" s="225" t="s">
        <v>81</v>
      </c>
      <c r="AY206" s="19" t="s">
        <v>152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159</v>
      </c>
      <c r="BM206" s="225" t="s">
        <v>892</v>
      </c>
    </row>
    <row r="207" s="2" customFormat="1" ht="16.5" customHeight="1">
      <c r="A207" s="40"/>
      <c r="B207" s="41"/>
      <c r="C207" s="214" t="s">
        <v>385</v>
      </c>
      <c r="D207" s="214" t="s">
        <v>154</v>
      </c>
      <c r="E207" s="215" t="s">
        <v>893</v>
      </c>
      <c r="F207" s="216" t="s">
        <v>894</v>
      </c>
      <c r="G207" s="217" t="s">
        <v>157</v>
      </c>
      <c r="H207" s="218">
        <v>6</v>
      </c>
      <c r="I207" s="219"/>
      <c r="J207" s="220">
        <f>ROUND(I207*H207,2)</f>
        <v>0</v>
      </c>
      <c r="K207" s="216" t="s">
        <v>158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0.030759999999999999</v>
      </c>
      <c r="R207" s="223">
        <f>Q207*H207</f>
        <v>0.18456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159</v>
      </c>
      <c r="AT207" s="225" t="s">
        <v>154</v>
      </c>
      <c r="AU207" s="225" t="s">
        <v>81</v>
      </c>
      <c r="AY207" s="19" t="s">
        <v>152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159</v>
      </c>
      <c r="BM207" s="225" t="s">
        <v>895</v>
      </c>
    </row>
    <row r="208" s="2" customFormat="1">
      <c r="A208" s="40"/>
      <c r="B208" s="41"/>
      <c r="C208" s="42"/>
      <c r="D208" s="227" t="s">
        <v>161</v>
      </c>
      <c r="E208" s="42"/>
      <c r="F208" s="228" t="s">
        <v>896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161</v>
      </c>
      <c r="AU208" s="19" t="s">
        <v>81</v>
      </c>
    </row>
    <row r="209" s="2" customFormat="1" ht="16.5" customHeight="1">
      <c r="A209" s="40"/>
      <c r="B209" s="41"/>
      <c r="C209" s="265" t="s">
        <v>389</v>
      </c>
      <c r="D209" s="265" t="s">
        <v>298</v>
      </c>
      <c r="E209" s="266" t="s">
        <v>897</v>
      </c>
      <c r="F209" s="267" t="s">
        <v>898</v>
      </c>
      <c r="G209" s="268" t="s">
        <v>157</v>
      </c>
      <c r="H209" s="269">
        <v>6</v>
      </c>
      <c r="I209" s="270"/>
      <c r="J209" s="271">
        <f>ROUND(I209*H209,2)</f>
        <v>0</v>
      </c>
      <c r="K209" s="267" t="s">
        <v>158</v>
      </c>
      <c r="L209" s="272"/>
      <c r="M209" s="273" t="s">
        <v>19</v>
      </c>
      <c r="N209" s="274" t="s">
        <v>43</v>
      </c>
      <c r="O209" s="86"/>
      <c r="P209" s="223">
        <f>O209*H209</f>
        <v>0</v>
      </c>
      <c r="Q209" s="223">
        <v>0.070000000000000007</v>
      </c>
      <c r="R209" s="223">
        <f>Q209*H209</f>
        <v>0.42000000000000004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199</v>
      </c>
      <c r="AT209" s="225" t="s">
        <v>298</v>
      </c>
      <c r="AU209" s="225" t="s">
        <v>81</v>
      </c>
      <c r="AY209" s="19" t="s">
        <v>152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159</v>
      </c>
      <c r="BM209" s="225" t="s">
        <v>899</v>
      </c>
    </row>
    <row r="210" s="2" customFormat="1" ht="16.5" customHeight="1">
      <c r="A210" s="40"/>
      <c r="B210" s="41"/>
      <c r="C210" s="214" t="s">
        <v>393</v>
      </c>
      <c r="D210" s="214" t="s">
        <v>154</v>
      </c>
      <c r="E210" s="215" t="s">
        <v>900</v>
      </c>
      <c r="F210" s="216" t="s">
        <v>901</v>
      </c>
      <c r="G210" s="217" t="s">
        <v>157</v>
      </c>
      <c r="H210" s="218">
        <v>6</v>
      </c>
      <c r="I210" s="219"/>
      <c r="J210" s="220">
        <f>ROUND(I210*H210,2)</f>
        <v>0</v>
      </c>
      <c r="K210" s="216" t="s">
        <v>158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0.030759999999999999</v>
      </c>
      <c r="R210" s="223">
        <f>Q210*H210</f>
        <v>0.18456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159</v>
      </c>
      <c r="AT210" s="225" t="s">
        <v>154</v>
      </c>
      <c r="AU210" s="225" t="s">
        <v>81</v>
      </c>
      <c r="AY210" s="19" t="s">
        <v>152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159</v>
      </c>
      <c r="BM210" s="225" t="s">
        <v>902</v>
      </c>
    </row>
    <row r="211" s="2" customFormat="1">
      <c r="A211" s="40"/>
      <c r="B211" s="41"/>
      <c r="C211" s="42"/>
      <c r="D211" s="227" t="s">
        <v>161</v>
      </c>
      <c r="E211" s="42"/>
      <c r="F211" s="228" t="s">
        <v>903</v>
      </c>
      <c r="G211" s="42"/>
      <c r="H211" s="42"/>
      <c r="I211" s="229"/>
      <c r="J211" s="42"/>
      <c r="K211" s="42"/>
      <c r="L211" s="46"/>
      <c r="M211" s="230"/>
      <c r="N211" s="231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161</v>
      </c>
      <c r="AU211" s="19" t="s">
        <v>81</v>
      </c>
    </row>
    <row r="212" s="2" customFormat="1" ht="16.5" customHeight="1">
      <c r="A212" s="40"/>
      <c r="B212" s="41"/>
      <c r="C212" s="265" t="s">
        <v>397</v>
      </c>
      <c r="D212" s="265" t="s">
        <v>298</v>
      </c>
      <c r="E212" s="266" t="s">
        <v>904</v>
      </c>
      <c r="F212" s="267" t="s">
        <v>905</v>
      </c>
      <c r="G212" s="268" t="s">
        <v>157</v>
      </c>
      <c r="H212" s="269">
        <v>6</v>
      </c>
      <c r="I212" s="270"/>
      <c r="J212" s="271">
        <f>ROUND(I212*H212,2)</f>
        <v>0</v>
      </c>
      <c r="K212" s="267" t="s">
        <v>158</v>
      </c>
      <c r="L212" s="272"/>
      <c r="M212" s="273" t="s">
        <v>19</v>
      </c>
      <c r="N212" s="274" t="s">
        <v>43</v>
      </c>
      <c r="O212" s="86"/>
      <c r="P212" s="223">
        <f>O212*H212</f>
        <v>0</v>
      </c>
      <c r="Q212" s="223">
        <v>0.155</v>
      </c>
      <c r="R212" s="223">
        <f>Q212*H212</f>
        <v>0.92999999999999994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199</v>
      </c>
      <c r="AT212" s="225" t="s">
        <v>298</v>
      </c>
      <c r="AU212" s="225" t="s">
        <v>81</v>
      </c>
      <c r="AY212" s="19" t="s">
        <v>152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159</v>
      </c>
      <c r="BM212" s="225" t="s">
        <v>906</v>
      </c>
    </row>
    <row r="213" s="2" customFormat="1" ht="21.75" customHeight="1">
      <c r="A213" s="40"/>
      <c r="B213" s="41"/>
      <c r="C213" s="214" t="s">
        <v>401</v>
      </c>
      <c r="D213" s="214" t="s">
        <v>154</v>
      </c>
      <c r="E213" s="215" t="s">
        <v>907</v>
      </c>
      <c r="F213" s="216" t="s">
        <v>908</v>
      </c>
      <c r="G213" s="217" t="s">
        <v>157</v>
      </c>
      <c r="H213" s="218">
        <v>6</v>
      </c>
      <c r="I213" s="219"/>
      <c r="J213" s="220">
        <f>ROUND(I213*H213,2)</f>
        <v>0</v>
      </c>
      <c r="K213" s="216" t="s">
        <v>158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0.089999999999999997</v>
      </c>
      <c r="R213" s="223">
        <f>Q213*H213</f>
        <v>0.54000000000000004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159</v>
      </c>
      <c r="AT213" s="225" t="s">
        <v>154</v>
      </c>
      <c r="AU213" s="225" t="s">
        <v>81</v>
      </c>
      <c r="AY213" s="19" t="s">
        <v>152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159</v>
      </c>
      <c r="BM213" s="225" t="s">
        <v>909</v>
      </c>
    </row>
    <row r="214" s="2" customFormat="1">
      <c r="A214" s="40"/>
      <c r="B214" s="41"/>
      <c r="C214" s="42"/>
      <c r="D214" s="227" t="s">
        <v>161</v>
      </c>
      <c r="E214" s="42"/>
      <c r="F214" s="228" t="s">
        <v>910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161</v>
      </c>
      <c r="AU214" s="19" t="s">
        <v>81</v>
      </c>
    </row>
    <row r="215" s="2" customFormat="1" ht="16.5" customHeight="1">
      <c r="A215" s="40"/>
      <c r="B215" s="41"/>
      <c r="C215" s="265" t="s">
        <v>210</v>
      </c>
      <c r="D215" s="265" t="s">
        <v>298</v>
      </c>
      <c r="E215" s="266" t="s">
        <v>911</v>
      </c>
      <c r="F215" s="267" t="s">
        <v>912</v>
      </c>
      <c r="G215" s="268" t="s">
        <v>157</v>
      </c>
      <c r="H215" s="269">
        <v>6</v>
      </c>
      <c r="I215" s="270"/>
      <c r="J215" s="271">
        <f>ROUND(I215*H215,2)</f>
        <v>0</v>
      </c>
      <c r="K215" s="267" t="s">
        <v>158</v>
      </c>
      <c r="L215" s="272"/>
      <c r="M215" s="273" t="s">
        <v>19</v>
      </c>
      <c r="N215" s="274" t="s">
        <v>43</v>
      </c>
      <c r="O215" s="86"/>
      <c r="P215" s="223">
        <f>O215*H215</f>
        <v>0</v>
      </c>
      <c r="Q215" s="223">
        <v>0.19600000000000001</v>
      </c>
      <c r="R215" s="223">
        <f>Q215*H215</f>
        <v>1.1760000000000002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199</v>
      </c>
      <c r="AT215" s="225" t="s">
        <v>298</v>
      </c>
      <c r="AU215" s="225" t="s">
        <v>81</v>
      </c>
      <c r="AY215" s="19" t="s">
        <v>152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159</v>
      </c>
      <c r="BM215" s="225" t="s">
        <v>913</v>
      </c>
    </row>
    <row r="216" s="2" customFormat="1" ht="16.5" customHeight="1">
      <c r="A216" s="40"/>
      <c r="B216" s="41"/>
      <c r="C216" s="214" t="s">
        <v>411</v>
      </c>
      <c r="D216" s="214" t="s">
        <v>154</v>
      </c>
      <c r="E216" s="215" t="s">
        <v>914</v>
      </c>
      <c r="F216" s="216" t="s">
        <v>915</v>
      </c>
      <c r="G216" s="217" t="s">
        <v>239</v>
      </c>
      <c r="H216" s="218">
        <v>4.0499999999999998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159</v>
      </c>
      <c r="AT216" s="225" t="s">
        <v>154</v>
      </c>
      <c r="AU216" s="225" t="s">
        <v>81</v>
      </c>
      <c r="AY216" s="19" t="s">
        <v>152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159</v>
      </c>
      <c r="BM216" s="225" t="s">
        <v>916</v>
      </c>
    </row>
    <row r="217" s="14" customFormat="1">
      <c r="A217" s="14"/>
      <c r="B217" s="243"/>
      <c r="C217" s="244"/>
      <c r="D217" s="234" t="s">
        <v>163</v>
      </c>
      <c r="E217" s="245" t="s">
        <v>19</v>
      </c>
      <c r="F217" s="246" t="s">
        <v>917</v>
      </c>
      <c r="G217" s="244"/>
      <c r="H217" s="247">
        <v>4.0499999999999998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163</v>
      </c>
      <c r="AU217" s="253" t="s">
        <v>81</v>
      </c>
      <c r="AV217" s="14" t="s">
        <v>81</v>
      </c>
      <c r="AW217" s="14" t="s">
        <v>33</v>
      </c>
      <c r="AX217" s="14" t="s">
        <v>79</v>
      </c>
      <c r="AY217" s="253" t="s">
        <v>152</v>
      </c>
    </row>
    <row r="218" s="12" customFormat="1" ht="22.8" customHeight="1">
      <c r="A218" s="12"/>
      <c r="B218" s="198"/>
      <c r="C218" s="199"/>
      <c r="D218" s="200" t="s">
        <v>71</v>
      </c>
      <c r="E218" s="212" t="s">
        <v>204</v>
      </c>
      <c r="F218" s="212" t="s">
        <v>532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SUM(P219:P226)</f>
        <v>0</v>
      </c>
      <c r="Q218" s="206"/>
      <c r="R218" s="207">
        <f>SUM(R219:R226)</f>
        <v>21.625450000000001</v>
      </c>
      <c r="S218" s="206"/>
      <c r="T218" s="208">
        <f>SUM(T219:T226)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79</v>
      </c>
      <c r="AT218" s="210" t="s">
        <v>71</v>
      </c>
      <c r="AU218" s="210" t="s">
        <v>79</v>
      </c>
      <c r="AY218" s="209" t="s">
        <v>152</v>
      </c>
      <c r="BK218" s="211">
        <f>SUM(BK219:BK226)</f>
        <v>0</v>
      </c>
    </row>
    <row r="219" s="2" customFormat="1" ht="16.5" customHeight="1">
      <c r="A219" s="40"/>
      <c r="B219" s="41"/>
      <c r="C219" s="214" t="s">
        <v>416</v>
      </c>
      <c r="D219" s="214" t="s">
        <v>154</v>
      </c>
      <c r="E219" s="215" t="s">
        <v>918</v>
      </c>
      <c r="F219" s="216" t="s">
        <v>919</v>
      </c>
      <c r="G219" s="217" t="s">
        <v>227</v>
      </c>
      <c r="H219" s="218">
        <v>25</v>
      </c>
      <c r="I219" s="219"/>
      <c r="J219" s="220">
        <f>ROUND(I219*H219,2)</f>
        <v>0</v>
      </c>
      <c r="K219" s="216" t="s">
        <v>158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0.43819000000000002</v>
      </c>
      <c r="R219" s="223">
        <f>Q219*H219</f>
        <v>10.954750000000001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159</v>
      </c>
      <c r="AT219" s="225" t="s">
        <v>154</v>
      </c>
      <c r="AU219" s="225" t="s">
        <v>81</v>
      </c>
      <c r="AY219" s="19" t="s">
        <v>152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159</v>
      </c>
      <c r="BM219" s="225" t="s">
        <v>920</v>
      </c>
    </row>
    <row r="220" s="2" customFormat="1">
      <c r="A220" s="40"/>
      <c r="B220" s="41"/>
      <c r="C220" s="42"/>
      <c r="D220" s="227" t="s">
        <v>161</v>
      </c>
      <c r="E220" s="42"/>
      <c r="F220" s="228" t="s">
        <v>921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161</v>
      </c>
      <c r="AU220" s="19" t="s">
        <v>81</v>
      </c>
    </row>
    <row r="221" s="2" customFormat="1" ht="21.75" customHeight="1">
      <c r="A221" s="40"/>
      <c r="B221" s="41"/>
      <c r="C221" s="265" t="s">
        <v>423</v>
      </c>
      <c r="D221" s="265" t="s">
        <v>298</v>
      </c>
      <c r="E221" s="266" t="s">
        <v>922</v>
      </c>
      <c r="F221" s="267" t="s">
        <v>923</v>
      </c>
      <c r="G221" s="268" t="s">
        <v>227</v>
      </c>
      <c r="H221" s="269">
        <v>25</v>
      </c>
      <c r="I221" s="270"/>
      <c r="J221" s="271">
        <f>ROUND(I221*H221,2)</f>
        <v>0</v>
      </c>
      <c r="K221" s="267" t="s">
        <v>158</v>
      </c>
      <c r="L221" s="272"/>
      <c r="M221" s="273" t="s">
        <v>19</v>
      </c>
      <c r="N221" s="274" t="s">
        <v>43</v>
      </c>
      <c r="O221" s="86"/>
      <c r="P221" s="223">
        <f>O221*H221</f>
        <v>0</v>
      </c>
      <c r="Q221" s="223">
        <v>0.25650000000000001</v>
      </c>
      <c r="R221" s="223">
        <f>Q221*H221</f>
        <v>6.4125000000000005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199</v>
      </c>
      <c r="AT221" s="225" t="s">
        <v>298</v>
      </c>
      <c r="AU221" s="225" t="s">
        <v>81</v>
      </c>
      <c r="AY221" s="19" t="s">
        <v>152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159</v>
      </c>
      <c r="BM221" s="225" t="s">
        <v>924</v>
      </c>
    </row>
    <row r="222" s="2" customFormat="1" ht="16.5" customHeight="1">
      <c r="A222" s="40"/>
      <c r="B222" s="41"/>
      <c r="C222" s="265" t="s">
        <v>429</v>
      </c>
      <c r="D222" s="265" t="s">
        <v>298</v>
      </c>
      <c r="E222" s="266" t="s">
        <v>925</v>
      </c>
      <c r="F222" s="267" t="s">
        <v>926</v>
      </c>
      <c r="G222" s="268" t="s">
        <v>227</v>
      </c>
      <c r="H222" s="269">
        <v>25</v>
      </c>
      <c r="I222" s="270"/>
      <c r="J222" s="271">
        <f>ROUND(I222*H222,2)</f>
        <v>0</v>
      </c>
      <c r="K222" s="267" t="s">
        <v>158</v>
      </c>
      <c r="L222" s="272"/>
      <c r="M222" s="273" t="s">
        <v>19</v>
      </c>
      <c r="N222" s="274" t="s">
        <v>43</v>
      </c>
      <c r="O222" s="86"/>
      <c r="P222" s="223">
        <f>O222*H222</f>
        <v>0</v>
      </c>
      <c r="Q222" s="223">
        <v>0.037999999999999999</v>
      </c>
      <c r="R222" s="223">
        <f>Q222*H222</f>
        <v>0.94999999999999996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199</v>
      </c>
      <c r="AT222" s="225" t="s">
        <v>298</v>
      </c>
      <c r="AU222" s="225" t="s">
        <v>81</v>
      </c>
      <c r="AY222" s="19" t="s">
        <v>152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159</v>
      </c>
      <c r="BM222" s="225" t="s">
        <v>927</v>
      </c>
    </row>
    <row r="223" s="2" customFormat="1" ht="24.15" customHeight="1">
      <c r="A223" s="40"/>
      <c r="B223" s="41"/>
      <c r="C223" s="265" t="s">
        <v>435</v>
      </c>
      <c r="D223" s="265" t="s">
        <v>298</v>
      </c>
      <c r="E223" s="266" t="s">
        <v>928</v>
      </c>
      <c r="F223" s="267" t="s">
        <v>929</v>
      </c>
      <c r="G223" s="268" t="s">
        <v>157</v>
      </c>
      <c r="H223" s="269">
        <v>10</v>
      </c>
      <c r="I223" s="270"/>
      <c r="J223" s="271">
        <f>ROUND(I223*H223,2)</f>
        <v>0</v>
      </c>
      <c r="K223" s="267" t="s">
        <v>158</v>
      </c>
      <c r="L223" s="272"/>
      <c r="M223" s="273" t="s">
        <v>19</v>
      </c>
      <c r="N223" s="274" t="s">
        <v>43</v>
      </c>
      <c r="O223" s="86"/>
      <c r="P223" s="223">
        <f>O223*H223</f>
        <v>0</v>
      </c>
      <c r="Q223" s="223">
        <v>0.037999999999999999</v>
      </c>
      <c r="R223" s="223">
        <f>Q223*H223</f>
        <v>0.38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199</v>
      </c>
      <c r="AT223" s="225" t="s">
        <v>298</v>
      </c>
      <c r="AU223" s="225" t="s">
        <v>81</v>
      </c>
      <c r="AY223" s="19" t="s">
        <v>152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159</v>
      </c>
      <c r="BM223" s="225" t="s">
        <v>930</v>
      </c>
    </row>
    <row r="224" s="2" customFormat="1" ht="16.5" customHeight="1">
      <c r="A224" s="40"/>
      <c r="B224" s="41"/>
      <c r="C224" s="214" t="s">
        <v>449</v>
      </c>
      <c r="D224" s="214" t="s">
        <v>154</v>
      </c>
      <c r="E224" s="215" t="s">
        <v>931</v>
      </c>
      <c r="F224" s="216" t="s">
        <v>932</v>
      </c>
      <c r="G224" s="217" t="s">
        <v>157</v>
      </c>
      <c r="H224" s="218">
        <v>5</v>
      </c>
      <c r="I224" s="219"/>
      <c r="J224" s="220">
        <f>ROUND(I224*H224,2)</f>
        <v>0</v>
      </c>
      <c r="K224" s="216" t="s">
        <v>158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0.37164000000000003</v>
      </c>
      <c r="R224" s="223">
        <f>Q224*H224</f>
        <v>1.8582000000000001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159</v>
      </c>
      <c r="AT224" s="225" t="s">
        <v>154</v>
      </c>
      <c r="AU224" s="225" t="s">
        <v>81</v>
      </c>
      <c r="AY224" s="19" t="s">
        <v>152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159</v>
      </c>
      <c r="BM224" s="225" t="s">
        <v>933</v>
      </c>
    </row>
    <row r="225" s="2" customFormat="1">
      <c r="A225" s="40"/>
      <c r="B225" s="41"/>
      <c r="C225" s="42"/>
      <c r="D225" s="227" t="s">
        <v>161</v>
      </c>
      <c r="E225" s="42"/>
      <c r="F225" s="228" t="s">
        <v>934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161</v>
      </c>
      <c r="AU225" s="19" t="s">
        <v>81</v>
      </c>
    </row>
    <row r="226" s="2" customFormat="1" ht="24.15" customHeight="1">
      <c r="A226" s="40"/>
      <c r="B226" s="41"/>
      <c r="C226" s="265" t="s">
        <v>456</v>
      </c>
      <c r="D226" s="265" t="s">
        <v>298</v>
      </c>
      <c r="E226" s="266" t="s">
        <v>935</v>
      </c>
      <c r="F226" s="267" t="s">
        <v>936</v>
      </c>
      <c r="G226" s="268" t="s">
        <v>157</v>
      </c>
      <c r="H226" s="269">
        <v>5</v>
      </c>
      <c r="I226" s="270"/>
      <c r="J226" s="271">
        <f>ROUND(I226*H226,2)</f>
        <v>0</v>
      </c>
      <c r="K226" s="267" t="s">
        <v>158</v>
      </c>
      <c r="L226" s="272"/>
      <c r="M226" s="273" t="s">
        <v>19</v>
      </c>
      <c r="N226" s="274" t="s">
        <v>43</v>
      </c>
      <c r="O226" s="86"/>
      <c r="P226" s="223">
        <f>O226*H226</f>
        <v>0</v>
      </c>
      <c r="Q226" s="223">
        <v>0.214</v>
      </c>
      <c r="R226" s="223">
        <f>Q226*H226</f>
        <v>1.0700000000000001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199</v>
      </c>
      <c r="AT226" s="225" t="s">
        <v>298</v>
      </c>
      <c r="AU226" s="225" t="s">
        <v>81</v>
      </c>
      <c r="AY226" s="19" t="s">
        <v>152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159</v>
      </c>
      <c r="BM226" s="225" t="s">
        <v>937</v>
      </c>
    </row>
    <row r="227" s="12" customFormat="1" ht="22.8" customHeight="1">
      <c r="A227" s="12"/>
      <c r="B227" s="198"/>
      <c r="C227" s="199"/>
      <c r="D227" s="200" t="s">
        <v>71</v>
      </c>
      <c r="E227" s="212" t="s">
        <v>599</v>
      </c>
      <c r="F227" s="212" t="s">
        <v>600</v>
      </c>
      <c r="G227" s="199"/>
      <c r="H227" s="199"/>
      <c r="I227" s="202"/>
      <c r="J227" s="213">
        <f>BK227</f>
        <v>0</v>
      </c>
      <c r="K227" s="199"/>
      <c r="L227" s="204"/>
      <c r="M227" s="205"/>
      <c r="N227" s="206"/>
      <c r="O227" s="206"/>
      <c r="P227" s="207">
        <f>SUM(P228:P238)</f>
        <v>0</v>
      </c>
      <c r="Q227" s="206"/>
      <c r="R227" s="207">
        <f>SUM(R228:R238)</f>
        <v>0</v>
      </c>
      <c r="S227" s="206"/>
      <c r="T227" s="208">
        <f>SUM(T228:T238)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9" t="s">
        <v>79</v>
      </c>
      <c r="AT227" s="210" t="s">
        <v>71</v>
      </c>
      <c r="AU227" s="210" t="s">
        <v>79</v>
      </c>
      <c r="AY227" s="209" t="s">
        <v>152</v>
      </c>
      <c r="BK227" s="211">
        <f>SUM(BK228:BK238)</f>
        <v>0</v>
      </c>
    </row>
    <row r="228" s="2" customFormat="1" ht="24.15" customHeight="1">
      <c r="A228" s="40"/>
      <c r="B228" s="41"/>
      <c r="C228" s="214" t="s">
        <v>462</v>
      </c>
      <c r="D228" s="214" t="s">
        <v>154</v>
      </c>
      <c r="E228" s="215" t="s">
        <v>602</v>
      </c>
      <c r="F228" s="216" t="s">
        <v>603</v>
      </c>
      <c r="G228" s="217" t="s">
        <v>282</v>
      </c>
      <c r="H228" s="218">
        <v>28.800000000000001</v>
      </c>
      <c r="I228" s="219"/>
      <c r="J228" s="220">
        <f>ROUND(I228*H228,2)</f>
        <v>0</v>
      </c>
      <c r="K228" s="216" t="s">
        <v>158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159</v>
      </c>
      <c r="AT228" s="225" t="s">
        <v>154</v>
      </c>
      <c r="AU228" s="225" t="s">
        <v>81</v>
      </c>
      <c r="AY228" s="19" t="s">
        <v>152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159</v>
      </c>
      <c r="BM228" s="225" t="s">
        <v>938</v>
      </c>
    </row>
    <row r="229" s="2" customFormat="1">
      <c r="A229" s="40"/>
      <c r="B229" s="41"/>
      <c r="C229" s="42"/>
      <c r="D229" s="227" t="s">
        <v>161</v>
      </c>
      <c r="E229" s="42"/>
      <c r="F229" s="228" t="s">
        <v>605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161</v>
      </c>
      <c r="AU229" s="19" t="s">
        <v>81</v>
      </c>
    </row>
    <row r="230" s="2" customFormat="1" ht="24.15" customHeight="1">
      <c r="A230" s="40"/>
      <c r="B230" s="41"/>
      <c r="C230" s="214" t="s">
        <v>468</v>
      </c>
      <c r="D230" s="214" t="s">
        <v>154</v>
      </c>
      <c r="E230" s="215" t="s">
        <v>611</v>
      </c>
      <c r="F230" s="216" t="s">
        <v>612</v>
      </c>
      <c r="G230" s="217" t="s">
        <v>282</v>
      </c>
      <c r="H230" s="218">
        <v>691.20000000000005</v>
      </c>
      <c r="I230" s="219"/>
      <c r="J230" s="220">
        <f>ROUND(I230*H230,2)</f>
        <v>0</v>
      </c>
      <c r="K230" s="216" t="s">
        <v>158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</v>
      </c>
      <c r="R230" s="223">
        <f>Q230*H230</f>
        <v>0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159</v>
      </c>
      <c r="AT230" s="225" t="s">
        <v>154</v>
      </c>
      <c r="AU230" s="225" t="s">
        <v>81</v>
      </c>
      <c r="AY230" s="19" t="s">
        <v>152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159</v>
      </c>
      <c r="BM230" s="225" t="s">
        <v>939</v>
      </c>
    </row>
    <row r="231" s="2" customFormat="1">
      <c r="A231" s="40"/>
      <c r="B231" s="41"/>
      <c r="C231" s="42"/>
      <c r="D231" s="227" t="s">
        <v>161</v>
      </c>
      <c r="E231" s="42"/>
      <c r="F231" s="228" t="s">
        <v>614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161</v>
      </c>
      <c r="AU231" s="19" t="s">
        <v>81</v>
      </c>
    </row>
    <row r="232" s="14" customFormat="1">
      <c r="A232" s="14"/>
      <c r="B232" s="243"/>
      <c r="C232" s="244"/>
      <c r="D232" s="234" t="s">
        <v>163</v>
      </c>
      <c r="E232" s="245" t="s">
        <v>19</v>
      </c>
      <c r="F232" s="246" t="s">
        <v>940</v>
      </c>
      <c r="G232" s="244"/>
      <c r="H232" s="247">
        <v>691.20000000000005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163</v>
      </c>
      <c r="AU232" s="253" t="s">
        <v>81</v>
      </c>
      <c r="AV232" s="14" t="s">
        <v>81</v>
      </c>
      <c r="AW232" s="14" t="s">
        <v>33</v>
      </c>
      <c r="AX232" s="14" t="s">
        <v>79</v>
      </c>
      <c r="AY232" s="253" t="s">
        <v>152</v>
      </c>
    </row>
    <row r="233" s="2" customFormat="1" ht="16.5" customHeight="1">
      <c r="A233" s="40"/>
      <c r="B233" s="41"/>
      <c r="C233" s="214" t="s">
        <v>473</v>
      </c>
      <c r="D233" s="214" t="s">
        <v>154</v>
      </c>
      <c r="E233" s="215" t="s">
        <v>617</v>
      </c>
      <c r="F233" s="216" t="s">
        <v>618</v>
      </c>
      <c r="G233" s="217" t="s">
        <v>282</v>
      </c>
      <c r="H233" s="218">
        <v>28.800000000000001</v>
      </c>
      <c r="I233" s="219"/>
      <c r="J233" s="220">
        <f>ROUND(I233*H233,2)</f>
        <v>0</v>
      </c>
      <c r="K233" s="216" t="s">
        <v>158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159</v>
      </c>
      <c r="AT233" s="225" t="s">
        <v>154</v>
      </c>
      <c r="AU233" s="225" t="s">
        <v>81</v>
      </c>
      <c r="AY233" s="19" t="s">
        <v>152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159</v>
      </c>
      <c r="BM233" s="225" t="s">
        <v>941</v>
      </c>
    </row>
    <row r="234" s="2" customFormat="1">
      <c r="A234" s="40"/>
      <c r="B234" s="41"/>
      <c r="C234" s="42"/>
      <c r="D234" s="227" t="s">
        <v>161</v>
      </c>
      <c r="E234" s="42"/>
      <c r="F234" s="228" t="s">
        <v>620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161</v>
      </c>
      <c r="AU234" s="19" t="s">
        <v>81</v>
      </c>
    </row>
    <row r="235" s="14" customFormat="1">
      <c r="A235" s="14"/>
      <c r="B235" s="243"/>
      <c r="C235" s="244"/>
      <c r="D235" s="234" t="s">
        <v>163</v>
      </c>
      <c r="E235" s="245" t="s">
        <v>19</v>
      </c>
      <c r="F235" s="246" t="s">
        <v>942</v>
      </c>
      <c r="G235" s="244"/>
      <c r="H235" s="247">
        <v>28.800000000000001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163</v>
      </c>
      <c r="AU235" s="253" t="s">
        <v>81</v>
      </c>
      <c r="AV235" s="14" t="s">
        <v>81</v>
      </c>
      <c r="AW235" s="14" t="s">
        <v>33</v>
      </c>
      <c r="AX235" s="14" t="s">
        <v>79</v>
      </c>
      <c r="AY235" s="253" t="s">
        <v>152</v>
      </c>
    </row>
    <row r="236" s="2" customFormat="1" ht="24.15" customHeight="1">
      <c r="A236" s="40"/>
      <c r="B236" s="41"/>
      <c r="C236" s="214" t="s">
        <v>478</v>
      </c>
      <c r="D236" s="214" t="s">
        <v>154</v>
      </c>
      <c r="E236" s="215" t="s">
        <v>623</v>
      </c>
      <c r="F236" s="216" t="s">
        <v>624</v>
      </c>
      <c r="G236" s="217" t="s">
        <v>282</v>
      </c>
      <c r="H236" s="218">
        <v>28.800000000000001</v>
      </c>
      <c r="I236" s="219"/>
      <c r="J236" s="220">
        <f>ROUND(I236*H236,2)</f>
        <v>0</v>
      </c>
      <c r="K236" s="216" t="s">
        <v>158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159</v>
      </c>
      <c r="AT236" s="225" t="s">
        <v>154</v>
      </c>
      <c r="AU236" s="225" t="s">
        <v>81</v>
      </c>
      <c r="AY236" s="19" t="s">
        <v>152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159</v>
      </c>
      <c r="BM236" s="225" t="s">
        <v>943</v>
      </c>
    </row>
    <row r="237" s="2" customFormat="1">
      <c r="A237" s="40"/>
      <c r="B237" s="41"/>
      <c r="C237" s="42"/>
      <c r="D237" s="227" t="s">
        <v>161</v>
      </c>
      <c r="E237" s="42"/>
      <c r="F237" s="228" t="s">
        <v>626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161</v>
      </c>
      <c r="AU237" s="19" t="s">
        <v>81</v>
      </c>
    </row>
    <row r="238" s="14" customFormat="1">
      <c r="A238" s="14"/>
      <c r="B238" s="243"/>
      <c r="C238" s="244"/>
      <c r="D238" s="234" t="s">
        <v>163</v>
      </c>
      <c r="E238" s="245" t="s">
        <v>19</v>
      </c>
      <c r="F238" s="246" t="s">
        <v>942</v>
      </c>
      <c r="G238" s="244"/>
      <c r="H238" s="247">
        <v>28.800000000000001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163</v>
      </c>
      <c r="AU238" s="253" t="s">
        <v>81</v>
      </c>
      <c r="AV238" s="14" t="s">
        <v>81</v>
      </c>
      <c r="AW238" s="14" t="s">
        <v>33</v>
      </c>
      <c r="AX238" s="14" t="s">
        <v>79</v>
      </c>
      <c r="AY238" s="253" t="s">
        <v>152</v>
      </c>
    </row>
    <row r="239" s="12" customFormat="1" ht="22.8" customHeight="1">
      <c r="A239" s="12"/>
      <c r="B239" s="198"/>
      <c r="C239" s="199"/>
      <c r="D239" s="200" t="s">
        <v>71</v>
      </c>
      <c r="E239" s="212" t="s">
        <v>639</v>
      </c>
      <c r="F239" s="212" t="s">
        <v>640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SUM(P240:P241)</f>
        <v>0</v>
      </c>
      <c r="Q239" s="206"/>
      <c r="R239" s="207">
        <f>SUM(R240:R241)</f>
        <v>0</v>
      </c>
      <c r="S239" s="206"/>
      <c r="T239" s="208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79</v>
      </c>
      <c r="AT239" s="210" t="s">
        <v>71</v>
      </c>
      <c r="AU239" s="210" t="s">
        <v>79</v>
      </c>
      <c r="AY239" s="209" t="s">
        <v>152</v>
      </c>
      <c r="BK239" s="211">
        <f>SUM(BK240:BK241)</f>
        <v>0</v>
      </c>
    </row>
    <row r="240" s="2" customFormat="1" ht="33" customHeight="1">
      <c r="A240" s="40"/>
      <c r="B240" s="41"/>
      <c r="C240" s="214" t="s">
        <v>483</v>
      </c>
      <c r="D240" s="214" t="s">
        <v>154</v>
      </c>
      <c r="E240" s="215" t="s">
        <v>944</v>
      </c>
      <c r="F240" s="216" t="s">
        <v>945</v>
      </c>
      <c r="G240" s="217" t="s">
        <v>282</v>
      </c>
      <c r="H240" s="218">
        <v>189.74100000000001</v>
      </c>
      <c r="I240" s="219"/>
      <c r="J240" s="220">
        <f>ROUND(I240*H240,2)</f>
        <v>0</v>
      </c>
      <c r="K240" s="216" t="s">
        <v>158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159</v>
      </c>
      <c r="AT240" s="225" t="s">
        <v>154</v>
      </c>
      <c r="AU240" s="225" t="s">
        <v>81</v>
      </c>
      <c r="AY240" s="19" t="s">
        <v>152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159</v>
      </c>
      <c r="BM240" s="225" t="s">
        <v>946</v>
      </c>
    </row>
    <row r="241" s="2" customFormat="1">
      <c r="A241" s="40"/>
      <c r="B241" s="41"/>
      <c r="C241" s="42"/>
      <c r="D241" s="227" t="s">
        <v>161</v>
      </c>
      <c r="E241" s="42"/>
      <c r="F241" s="228" t="s">
        <v>947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161</v>
      </c>
      <c r="AU241" s="19" t="s">
        <v>81</v>
      </c>
    </row>
    <row r="242" s="12" customFormat="1" ht="25.92" customHeight="1">
      <c r="A242" s="12"/>
      <c r="B242" s="198"/>
      <c r="C242" s="199"/>
      <c r="D242" s="200" t="s">
        <v>71</v>
      </c>
      <c r="E242" s="201" t="s">
        <v>646</v>
      </c>
      <c r="F242" s="201" t="s">
        <v>647</v>
      </c>
      <c r="G242" s="199"/>
      <c r="H242" s="199"/>
      <c r="I242" s="202"/>
      <c r="J242" s="203">
        <f>BK242</f>
        <v>0</v>
      </c>
      <c r="K242" s="199"/>
      <c r="L242" s="204"/>
      <c r="M242" s="205"/>
      <c r="N242" s="206"/>
      <c r="O242" s="206"/>
      <c r="P242" s="207">
        <f>P243</f>
        <v>0</v>
      </c>
      <c r="Q242" s="206"/>
      <c r="R242" s="207">
        <f>R243</f>
        <v>0.014999999999999999</v>
      </c>
      <c r="S242" s="206"/>
      <c r="T242" s="208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81</v>
      </c>
      <c r="AT242" s="210" t="s">
        <v>71</v>
      </c>
      <c r="AU242" s="210" t="s">
        <v>72</v>
      </c>
      <c r="AY242" s="209" t="s">
        <v>152</v>
      </c>
      <c r="BK242" s="211">
        <f>BK243</f>
        <v>0</v>
      </c>
    </row>
    <row r="243" s="12" customFormat="1" ht="22.8" customHeight="1">
      <c r="A243" s="12"/>
      <c r="B243" s="198"/>
      <c r="C243" s="199"/>
      <c r="D243" s="200" t="s">
        <v>71</v>
      </c>
      <c r="E243" s="212" t="s">
        <v>948</v>
      </c>
      <c r="F243" s="212" t="s">
        <v>949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SUM(P244:P247)</f>
        <v>0</v>
      </c>
      <c r="Q243" s="206"/>
      <c r="R243" s="207">
        <f>SUM(R244:R247)</f>
        <v>0.014999999999999999</v>
      </c>
      <c r="S243" s="206"/>
      <c r="T243" s="208">
        <f>SUM(T244:T247)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81</v>
      </c>
      <c r="AT243" s="210" t="s">
        <v>71</v>
      </c>
      <c r="AU243" s="210" t="s">
        <v>79</v>
      </c>
      <c r="AY243" s="209" t="s">
        <v>152</v>
      </c>
      <c r="BK243" s="211">
        <f>SUM(BK244:BK247)</f>
        <v>0</v>
      </c>
    </row>
    <row r="244" s="2" customFormat="1" ht="16.5" customHeight="1">
      <c r="A244" s="40"/>
      <c r="B244" s="41"/>
      <c r="C244" s="214" t="s">
        <v>488</v>
      </c>
      <c r="D244" s="214" t="s">
        <v>154</v>
      </c>
      <c r="E244" s="215" t="s">
        <v>950</v>
      </c>
      <c r="F244" s="216" t="s">
        <v>951</v>
      </c>
      <c r="G244" s="217" t="s">
        <v>157</v>
      </c>
      <c r="H244" s="218">
        <v>10</v>
      </c>
      <c r="I244" s="219"/>
      <c r="J244" s="220">
        <f>ROUND(I244*H244,2)</f>
        <v>0</v>
      </c>
      <c r="K244" s="216" t="s">
        <v>158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0.0015</v>
      </c>
      <c r="R244" s="223">
        <f>Q244*H244</f>
        <v>0.014999999999999999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253</v>
      </c>
      <c r="AT244" s="225" t="s">
        <v>154</v>
      </c>
      <c r="AU244" s="225" t="s">
        <v>81</v>
      </c>
      <c r="AY244" s="19" t="s">
        <v>152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253</v>
      </c>
      <c r="BM244" s="225" t="s">
        <v>952</v>
      </c>
    </row>
    <row r="245" s="2" customFormat="1">
      <c r="A245" s="40"/>
      <c r="B245" s="41"/>
      <c r="C245" s="42"/>
      <c r="D245" s="227" t="s">
        <v>161</v>
      </c>
      <c r="E245" s="42"/>
      <c r="F245" s="228" t="s">
        <v>953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161</v>
      </c>
      <c r="AU245" s="19" t="s">
        <v>81</v>
      </c>
    </row>
    <row r="246" s="2" customFormat="1" ht="24.15" customHeight="1">
      <c r="A246" s="40"/>
      <c r="B246" s="41"/>
      <c r="C246" s="214" t="s">
        <v>494</v>
      </c>
      <c r="D246" s="214" t="s">
        <v>154</v>
      </c>
      <c r="E246" s="215" t="s">
        <v>954</v>
      </c>
      <c r="F246" s="216" t="s">
        <v>955</v>
      </c>
      <c r="G246" s="217" t="s">
        <v>282</v>
      </c>
      <c r="H246" s="218">
        <v>0.10000000000000001</v>
      </c>
      <c r="I246" s="219"/>
      <c r="J246" s="220">
        <f>ROUND(I246*H246,2)</f>
        <v>0</v>
      </c>
      <c r="K246" s="216" t="s">
        <v>158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253</v>
      </c>
      <c r="AT246" s="225" t="s">
        <v>154</v>
      </c>
      <c r="AU246" s="225" t="s">
        <v>81</v>
      </c>
      <c r="AY246" s="19" t="s">
        <v>152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253</v>
      </c>
      <c r="BM246" s="225" t="s">
        <v>956</v>
      </c>
    </row>
    <row r="247" s="2" customFormat="1">
      <c r="A247" s="40"/>
      <c r="B247" s="41"/>
      <c r="C247" s="42"/>
      <c r="D247" s="227" t="s">
        <v>161</v>
      </c>
      <c r="E247" s="42"/>
      <c r="F247" s="228" t="s">
        <v>957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161</v>
      </c>
      <c r="AU247" s="19" t="s">
        <v>81</v>
      </c>
    </row>
    <row r="248" s="12" customFormat="1" ht="25.92" customHeight="1">
      <c r="A248" s="12"/>
      <c r="B248" s="198"/>
      <c r="C248" s="199"/>
      <c r="D248" s="200" t="s">
        <v>71</v>
      </c>
      <c r="E248" s="201" t="s">
        <v>676</v>
      </c>
      <c r="F248" s="201" t="s">
        <v>677</v>
      </c>
      <c r="G248" s="199"/>
      <c r="H248" s="199"/>
      <c r="I248" s="202"/>
      <c r="J248" s="203">
        <f>BK248</f>
        <v>0</v>
      </c>
      <c r="K248" s="199"/>
      <c r="L248" s="204"/>
      <c r="M248" s="205"/>
      <c r="N248" s="206"/>
      <c r="O248" s="206"/>
      <c r="P248" s="207">
        <f>P249+P255</f>
        <v>0</v>
      </c>
      <c r="Q248" s="206"/>
      <c r="R248" s="207">
        <f>R249+R255</f>
        <v>0</v>
      </c>
      <c r="S248" s="206"/>
      <c r="T248" s="208">
        <f>T249+T255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179</v>
      </c>
      <c r="AT248" s="210" t="s">
        <v>71</v>
      </c>
      <c r="AU248" s="210" t="s">
        <v>72</v>
      </c>
      <c r="AY248" s="209" t="s">
        <v>152</v>
      </c>
      <c r="BK248" s="211">
        <f>BK249+BK255</f>
        <v>0</v>
      </c>
    </row>
    <row r="249" s="12" customFormat="1" ht="22.8" customHeight="1">
      <c r="A249" s="12"/>
      <c r="B249" s="198"/>
      <c r="C249" s="199"/>
      <c r="D249" s="200" t="s">
        <v>71</v>
      </c>
      <c r="E249" s="212" t="s">
        <v>678</v>
      </c>
      <c r="F249" s="212" t="s">
        <v>679</v>
      </c>
      <c r="G249" s="199"/>
      <c r="H249" s="199"/>
      <c r="I249" s="202"/>
      <c r="J249" s="213">
        <f>BK249</f>
        <v>0</v>
      </c>
      <c r="K249" s="199"/>
      <c r="L249" s="204"/>
      <c r="M249" s="205"/>
      <c r="N249" s="206"/>
      <c r="O249" s="206"/>
      <c r="P249" s="207">
        <f>SUM(P250:P254)</f>
        <v>0</v>
      </c>
      <c r="Q249" s="206"/>
      <c r="R249" s="207">
        <f>SUM(R250:R254)</f>
        <v>0</v>
      </c>
      <c r="S249" s="206"/>
      <c r="T249" s="208">
        <f>SUM(T250:T254)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9" t="s">
        <v>179</v>
      </c>
      <c r="AT249" s="210" t="s">
        <v>71</v>
      </c>
      <c r="AU249" s="210" t="s">
        <v>79</v>
      </c>
      <c r="AY249" s="209" t="s">
        <v>152</v>
      </c>
      <c r="BK249" s="211">
        <f>SUM(BK250:BK254)</f>
        <v>0</v>
      </c>
    </row>
    <row r="250" s="2" customFormat="1" ht="16.5" customHeight="1">
      <c r="A250" s="40"/>
      <c r="B250" s="41"/>
      <c r="C250" s="214" t="s">
        <v>500</v>
      </c>
      <c r="D250" s="214" t="s">
        <v>154</v>
      </c>
      <c r="E250" s="215" t="s">
        <v>681</v>
      </c>
      <c r="F250" s="216" t="s">
        <v>682</v>
      </c>
      <c r="G250" s="217" t="s">
        <v>683</v>
      </c>
      <c r="H250" s="218">
        <v>1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684</v>
      </c>
      <c r="AT250" s="225" t="s">
        <v>154</v>
      </c>
      <c r="AU250" s="225" t="s">
        <v>81</v>
      </c>
      <c r="AY250" s="19" t="s">
        <v>152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684</v>
      </c>
      <c r="BM250" s="225" t="s">
        <v>958</v>
      </c>
    </row>
    <row r="251" s="2" customFormat="1" ht="16.5" customHeight="1">
      <c r="A251" s="40"/>
      <c r="B251" s="41"/>
      <c r="C251" s="214" t="s">
        <v>505</v>
      </c>
      <c r="D251" s="214" t="s">
        <v>154</v>
      </c>
      <c r="E251" s="215" t="s">
        <v>693</v>
      </c>
      <c r="F251" s="216" t="s">
        <v>694</v>
      </c>
      <c r="G251" s="217" t="s">
        <v>689</v>
      </c>
      <c r="H251" s="218">
        <v>20</v>
      </c>
      <c r="I251" s="219"/>
      <c r="J251" s="220">
        <f>ROUND(I251*H251,2)</f>
        <v>0</v>
      </c>
      <c r="K251" s="216" t="s">
        <v>19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684</v>
      </c>
      <c r="AT251" s="225" t="s">
        <v>154</v>
      </c>
      <c r="AU251" s="225" t="s">
        <v>81</v>
      </c>
      <c r="AY251" s="19" t="s">
        <v>152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684</v>
      </c>
      <c r="BM251" s="225" t="s">
        <v>959</v>
      </c>
    </row>
    <row r="252" s="13" customFormat="1">
      <c r="A252" s="13"/>
      <c r="B252" s="232"/>
      <c r="C252" s="233"/>
      <c r="D252" s="234" t="s">
        <v>163</v>
      </c>
      <c r="E252" s="235" t="s">
        <v>19</v>
      </c>
      <c r="F252" s="236" t="s">
        <v>696</v>
      </c>
      <c r="G252" s="233"/>
      <c r="H252" s="235" t="s">
        <v>19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163</v>
      </c>
      <c r="AU252" s="242" t="s">
        <v>81</v>
      </c>
      <c r="AV252" s="13" t="s">
        <v>79</v>
      </c>
      <c r="AW252" s="13" t="s">
        <v>33</v>
      </c>
      <c r="AX252" s="13" t="s">
        <v>72</v>
      </c>
      <c r="AY252" s="242" t="s">
        <v>152</v>
      </c>
    </row>
    <row r="253" s="14" customFormat="1">
      <c r="A253" s="14"/>
      <c r="B253" s="243"/>
      <c r="C253" s="244"/>
      <c r="D253" s="234" t="s">
        <v>163</v>
      </c>
      <c r="E253" s="245" t="s">
        <v>19</v>
      </c>
      <c r="F253" s="246" t="s">
        <v>165</v>
      </c>
      <c r="G253" s="244"/>
      <c r="H253" s="247">
        <v>20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163</v>
      </c>
      <c r="AU253" s="253" t="s">
        <v>81</v>
      </c>
      <c r="AV253" s="14" t="s">
        <v>81</v>
      </c>
      <c r="AW253" s="14" t="s">
        <v>33</v>
      </c>
      <c r="AX253" s="14" t="s">
        <v>79</v>
      </c>
      <c r="AY253" s="253" t="s">
        <v>152</v>
      </c>
    </row>
    <row r="254" s="2" customFormat="1" ht="16.5" customHeight="1">
      <c r="A254" s="40"/>
      <c r="B254" s="41"/>
      <c r="C254" s="214" t="s">
        <v>511</v>
      </c>
      <c r="D254" s="214" t="s">
        <v>154</v>
      </c>
      <c r="E254" s="215" t="s">
        <v>698</v>
      </c>
      <c r="F254" s="216" t="s">
        <v>699</v>
      </c>
      <c r="G254" s="217" t="s">
        <v>683</v>
      </c>
      <c r="H254" s="218">
        <v>1</v>
      </c>
      <c r="I254" s="219"/>
      <c r="J254" s="220">
        <f>ROUND(I254*H254,2)</f>
        <v>0</v>
      </c>
      <c r="K254" s="216" t="s">
        <v>19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159</v>
      </c>
      <c r="AT254" s="225" t="s">
        <v>154</v>
      </c>
      <c r="AU254" s="225" t="s">
        <v>81</v>
      </c>
      <c r="AY254" s="19" t="s">
        <v>152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79</v>
      </c>
      <c r="BK254" s="226">
        <f>ROUND(I254*H254,2)</f>
        <v>0</v>
      </c>
      <c r="BL254" s="19" t="s">
        <v>159</v>
      </c>
      <c r="BM254" s="225" t="s">
        <v>960</v>
      </c>
    </row>
    <row r="255" s="12" customFormat="1" ht="22.8" customHeight="1">
      <c r="A255" s="12"/>
      <c r="B255" s="198"/>
      <c r="C255" s="199"/>
      <c r="D255" s="200" t="s">
        <v>71</v>
      </c>
      <c r="E255" s="212" t="s">
        <v>701</v>
      </c>
      <c r="F255" s="212" t="s">
        <v>702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P256</f>
        <v>0</v>
      </c>
      <c r="Q255" s="206"/>
      <c r="R255" s="207">
        <f>R256</f>
        <v>0</v>
      </c>
      <c r="S255" s="206"/>
      <c r="T255" s="208">
        <f>T256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179</v>
      </c>
      <c r="AT255" s="210" t="s">
        <v>71</v>
      </c>
      <c r="AU255" s="210" t="s">
        <v>79</v>
      </c>
      <c r="AY255" s="209" t="s">
        <v>152</v>
      </c>
      <c r="BK255" s="211">
        <f>BK256</f>
        <v>0</v>
      </c>
    </row>
    <row r="256" s="2" customFormat="1" ht="16.5" customHeight="1">
      <c r="A256" s="40"/>
      <c r="B256" s="41"/>
      <c r="C256" s="214" t="s">
        <v>517</v>
      </c>
      <c r="D256" s="214" t="s">
        <v>154</v>
      </c>
      <c r="E256" s="215" t="s">
        <v>704</v>
      </c>
      <c r="F256" s="216" t="s">
        <v>705</v>
      </c>
      <c r="G256" s="217" t="s">
        <v>706</v>
      </c>
      <c r="H256" s="218">
        <v>1</v>
      </c>
      <c r="I256" s="219"/>
      <c r="J256" s="220">
        <f>ROUND(I256*H256,2)</f>
        <v>0</v>
      </c>
      <c r="K256" s="216" t="s">
        <v>19</v>
      </c>
      <c r="L256" s="46"/>
      <c r="M256" s="275" t="s">
        <v>19</v>
      </c>
      <c r="N256" s="276" t="s">
        <v>43</v>
      </c>
      <c r="O256" s="277"/>
      <c r="P256" s="278">
        <f>O256*H256</f>
        <v>0</v>
      </c>
      <c r="Q256" s="278">
        <v>0</v>
      </c>
      <c r="R256" s="278">
        <f>Q256*H256</f>
        <v>0</v>
      </c>
      <c r="S256" s="278">
        <v>0</v>
      </c>
      <c r="T256" s="279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684</v>
      </c>
      <c r="AT256" s="225" t="s">
        <v>154</v>
      </c>
      <c r="AU256" s="225" t="s">
        <v>81</v>
      </c>
      <c r="AY256" s="19" t="s">
        <v>152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684</v>
      </c>
      <c r="BM256" s="225" t="s">
        <v>961</v>
      </c>
    </row>
    <row r="257" s="2" customFormat="1" ht="6.96" customHeight="1">
      <c r="A257" s="40"/>
      <c r="B257" s="61"/>
      <c r="C257" s="62"/>
      <c r="D257" s="62"/>
      <c r="E257" s="62"/>
      <c r="F257" s="62"/>
      <c r="G257" s="62"/>
      <c r="H257" s="62"/>
      <c r="I257" s="62"/>
      <c r="J257" s="62"/>
      <c r="K257" s="62"/>
      <c r="L257" s="46"/>
      <c r="M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</row>
  </sheetData>
  <sheetProtection sheet="1" autoFilter="0" formatColumns="0" formatRows="0" objects="1" scenarios="1" spinCount="100000" saltValue="BgR7JKTCvmlbG3Tt26+pcpKDFO7OQQF1r0KtsAKuILHf3SL4OQ0t7RQ/GvOw/KcX9l2k93jPn+ZT+JMBHYUUHQ==" hashValue="EuK+yM4cWIpa9YwCOem8CGuH26MnQe+fKwqDwxac8IikU6ncamfd7S8+hF0AmbsNcdoUbqcaPPn7G1jf+x1B7g==" algorithmName="SHA-512" password="CD09"/>
  <autoFilter ref="C96:K2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1/131251102"/>
    <hyperlink ref="F106" r:id="rId2" display="https://podminky.urs.cz/item/CS_URS_2024_01/132254104"/>
    <hyperlink ref="F112" r:id="rId3" display="https://podminky.urs.cz/item/CS_URS_2024_01/151811131"/>
    <hyperlink ref="F117" r:id="rId4" display="https://podminky.urs.cz/item/CS_URS_2024_01/151811231"/>
    <hyperlink ref="F119" r:id="rId5" display="https://podminky.urs.cz/item/CS_URS_2024_01/162751117"/>
    <hyperlink ref="F122" r:id="rId6" display="https://podminky.urs.cz/item/CS_URS_2024_01/162751119"/>
    <hyperlink ref="F125" r:id="rId7" display="https://podminky.urs.cz/item/CS_URS_2024_01/167151111"/>
    <hyperlink ref="F128" r:id="rId8" display="https://podminky.urs.cz/item/CS_URS_2024_01/171201231"/>
    <hyperlink ref="F131" r:id="rId9" display="https://podminky.urs.cz/item/CS_URS_2024_01/171251201"/>
    <hyperlink ref="F134" r:id="rId10" display="https://podminky.urs.cz/item/CS_URS_2024_01/174101101"/>
    <hyperlink ref="F138" r:id="rId11" display="https://podminky.urs.cz/item/CS_URS_2024_01/175151101"/>
    <hyperlink ref="F146" r:id="rId12" display="https://podminky.urs.cz/item/CS_URS_2024_01/451572111"/>
    <hyperlink ref="F152" r:id="rId13" display="https://podminky.urs.cz/item/CS_URS_2024_01/890411811"/>
    <hyperlink ref="F155" r:id="rId14" display="https://podminky.urs.cz/item/CS_URS_2024_01/871310330"/>
    <hyperlink ref="F160" r:id="rId15" display="https://podminky.urs.cz/item/CS_URS_2024_01/871350330"/>
    <hyperlink ref="F165" r:id="rId16" display="https://podminky.urs.cz/item/CS_URS_2024_01/871370330"/>
    <hyperlink ref="F171" r:id="rId17" display="https://podminky.urs.cz/item/CS_URS_2024_01/877350310"/>
    <hyperlink ref="F176" r:id="rId18" display="https://podminky.urs.cz/item/CS_URS_2024_01/877310310"/>
    <hyperlink ref="F182" r:id="rId19" display="https://podminky.urs.cz/item/CS_URS_2024_01/877370320"/>
    <hyperlink ref="F186" r:id="rId20" display="https://podminky.urs.cz/item/CS_URS_2024_01/892351111"/>
    <hyperlink ref="F189" r:id="rId21" display="https://podminky.urs.cz/item/CS_URS_2024_01/892381111"/>
    <hyperlink ref="F191" r:id="rId22" display="https://podminky.urs.cz/item/CS_URS_2024_01/899722112"/>
    <hyperlink ref="F194" r:id="rId23" display="https://podminky.urs.cz/item/CS_URS_2024_01/894812326"/>
    <hyperlink ref="F196" r:id="rId24" display="https://podminky.urs.cz/item/CS_URS_2024_01/894812333"/>
    <hyperlink ref="F198" r:id="rId25" display="https://podminky.urs.cz/item/CS_URS_2024_01/894812339"/>
    <hyperlink ref="F200" r:id="rId26" display="https://podminky.urs.cz/item/CS_URS_2024_01/894812376"/>
    <hyperlink ref="F202" r:id="rId27" display="https://podminky.urs.cz/item/CS_URS_2024_01/895941323"/>
    <hyperlink ref="F205" r:id="rId28" display="https://podminky.urs.cz/item/CS_URS_2024_01/895941341"/>
    <hyperlink ref="F208" r:id="rId29" display="https://podminky.urs.cz/item/CS_URS_2024_01/895941351"/>
    <hyperlink ref="F211" r:id="rId30" display="https://podminky.urs.cz/item/CS_URS_2024_01/895941362"/>
    <hyperlink ref="F214" r:id="rId31" display="https://podminky.urs.cz/item/CS_URS_2024_01/899104112"/>
    <hyperlink ref="F220" r:id="rId32" display="https://podminky.urs.cz/item/CS_URS_2024_01/935113112"/>
    <hyperlink ref="F225" r:id="rId33" display="https://podminky.urs.cz/item/CS_URS_2024_01/935923218"/>
    <hyperlink ref="F229" r:id="rId34" display="https://podminky.urs.cz/item/CS_URS_2024_01/997221571"/>
    <hyperlink ref="F231" r:id="rId35" display="https://podminky.urs.cz/item/CS_URS_2024_01/997221579"/>
    <hyperlink ref="F234" r:id="rId36" display="https://podminky.urs.cz/item/CS_URS_2024_01/997221612"/>
    <hyperlink ref="F237" r:id="rId37" display="https://podminky.urs.cz/item/CS_URS_2024_01/997221861"/>
    <hyperlink ref="F241" r:id="rId38" display="https://podminky.urs.cz/item/CS_URS_2024_01/998011002"/>
    <hyperlink ref="F245" r:id="rId39" display="https://podminky.urs.cz/item/CS_URS_2024_01/721242106"/>
    <hyperlink ref="F247" r:id="rId40" display="https://podminky.urs.cz/item/CS_URS_2024_01/9987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114</v>
      </c>
      <c r="L8" s="22"/>
    </row>
    <row r="9" s="2" customFormat="1" ht="16.5" customHeight="1">
      <c r="A9" s="40"/>
      <c r="B9" s="46"/>
      <c r="C9" s="40"/>
      <c r="D9" s="40"/>
      <c r="E9" s="145" t="s">
        <v>115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962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ROUND((SUM(BE102:BE215)),  2)</f>
        <v>0</v>
      </c>
      <c r="G35" s="40"/>
      <c r="H35" s="40"/>
      <c r="I35" s="159">
        <v>0.20999999999999999</v>
      </c>
      <c r="J35" s="158">
        <f>ROUND(((SUM(BE102:BE215))*I35),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ROUND((SUM(BF102:BF215)),  2)</f>
        <v>0</v>
      </c>
      <c r="G36" s="40"/>
      <c r="H36" s="40"/>
      <c r="I36" s="159">
        <v>0.12</v>
      </c>
      <c r="J36" s="158">
        <f>ROUND(((SUM(BF102:BF215))*I36),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ROUND((SUM(BG102:BG215)),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ROUND((SUM(BH102:BH215)),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ROUND((SUM(BI102:BI215)),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101.3 - Veřejné osvětlení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963</v>
      </c>
      <c r="E64" s="179"/>
      <c r="F64" s="179"/>
      <c r="G64" s="179"/>
      <c r="H64" s="179"/>
      <c r="I64" s="179"/>
      <c r="J64" s="180">
        <f>J103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964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965</v>
      </c>
      <c r="E66" s="179"/>
      <c r="F66" s="179"/>
      <c r="G66" s="179"/>
      <c r="H66" s="179"/>
      <c r="I66" s="179"/>
      <c r="J66" s="180">
        <f>J107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966</v>
      </c>
      <c r="E67" s="184"/>
      <c r="F67" s="184"/>
      <c r="G67" s="184"/>
      <c r="H67" s="184"/>
      <c r="I67" s="184"/>
      <c r="J67" s="185">
        <f>J108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134</v>
      </c>
      <c r="E68" s="184"/>
      <c r="F68" s="184"/>
      <c r="G68" s="184"/>
      <c r="H68" s="184"/>
      <c r="I68" s="184"/>
      <c r="J68" s="185">
        <f>J110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135</v>
      </c>
      <c r="E69" s="184"/>
      <c r="F69" s="184"/>
      <c r="G69" s="184"/>
      <c r="H69" s="184"/>
      <c r="I69" s="184"/>
      <c r="J69" s="185">
        <f>J117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136</v>
      </c>
      <c r="E70" s="184"/>
      <c r="F70" s="184"/>
      <c r="G70" s="184"/>
      <c r="H70" s="184"/>
      <c r="I70" s="184"/>
      <c r="J70" s="185">
        <f>J120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967</v>
      </c>
      <c r="E71" s="184"/>
      <c r="F71" s="184"/>
      <c r="G71" s="184"/>
      <c r="H71" s="184"/>
      <c r="I71" s="184"/>
      <c r="J71" s="185">
        <f>J123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968</v>
      </c>
      <c r="E72" s="179"/>
      <c r="F72" s="179"/>
      <c r="G72" s="179"/>
      <c r="H72" s="179"/>
      <c r="I72" s="179"/>
      <c r="J72" s="180">
        <f>J128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969</v>
      </c>
      <c r="E73" s="184"/>
      <c r="F73" s="184"/>
      <c r="G73" s="184"/>
      <c r="H73" s="184"/>
      <c r="I73" s="184"/>
      <c r="J73" s="185">
        <f>J129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970</v>
      </c>
      <c r="E74" s="184"/>
      <c r="F74" s="184"/>
      <c r="G74" s="184"/>
      <c r="H74" s="184"/>
      <c r="I74" s="184"/>
      <c r="J74" s="185">
        <f>J139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971</v>
      </c>
      <c r="E75" s="184"/>
      <c r="F75" s="184"/>
      <c r="G75" s="184"/>
      <c r="H75" s="184"/>
      <c r="I75" s="184"/>
      <c r="J75" s="185">
        <f>J148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972</v>
      </c>
      <c r="E76" s="184"/>
      <c r="F76" s="184"/>
      <c r="G76" s="184"/>
      <c r="H76" s="184"/>
      <c r="I76" s="184"/>
      <c r="J76" s="185">
        <f>J159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6"/>
      <c r="C77" s="177"/>
      <c r="D77" s="178" t="s">
        <v>973</v>
      </c>
      <c r="E77" s="179"/>
      <c r="F77" s="179"/>
      <c r="G77" s="179"/>
      <c r="H77" s="179"/>
      <c r="I77" s="179"/>
      <c r="J77" s="180">
        <f>J162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7"/>
      <c r="D78" s="183" t="s">
        <v>974</v>
      </c>
      <c r="E78" s="184"/>
      <c r="F78" s="184"/>
      <c r="G78" s="184"/>
      <c r="H78" s="184"/>
      <c r="I78" s="184"/>
      <c r="J78" s="185">
        <f>J163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975</v>
      </c>
      <c r="E79" s="184"/>
      <c r="F79" s="184"/>
      <c r="G79" s="184"/>
      <c r="H79" s="184"/>
      <c r="I79" s="184"/>
      <c r="J79" s="185">
        <f>J176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976</v>
      </c>
      <c r="E80" s="184"/>
      <c r="F80" s="184"/>
      <c r="G80" s="184"/>
      <c r="H80" s="184"/>
      <c r="I80" s="184"/>
      <c r="J80" s="185">
        <f>J214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137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1" t="str">
        <f>E7</f>
        <v>Tuchlovice, oprava místních komunikací - lokalita východ</v>
      </c>
      <c r="F90" s="34"/>
      <c r="G90" s="34"/>
      <c r="H90" s="34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114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1" t="s">
        <v>115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116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SO 101.3 - Veřejné osvětlení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>obec Tuchlovice</v>
      </c>
      <c r="G96" s="42"/>
      <c r="H96" s="42"/>
      <c r="I96" s="34" t="s">
        <v>23</v>
      </c>
      <c r="J96" s="74" t="str">
        <f>IF(J14="","",J14)</f>
        <v>14. 3. 2024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Obec Tuchlovice</v>
      </c>
      <c r="G98" s="42"/>
      <c r="H98" s="42"/>
      <c r="I98" s="34" t="s">
        <v>31</v>
      </c>
      <c r="J98" s="38" t="str">
        <f>E23</f>
        <v>PFProjekt s.r.o.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>Lukáš Novák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138</v>
      </c>
      <c r="D101" s="190" t="s">
        <v>57</v>
      </c>
      <c r="E101" s="190" t="s">
        <v>53</v>
      </c>
      <c r="F101" s="190" t="s">
        <v>54</v>
      </c>
      <c r="G101" s="190" t="s">
        <v>139</v>
      </c>
      <c r="H101" s="190" t="s">
        <v>140</v>
      </c>
      <c r="I101" s="190" t="s">
        <v>141</v>
      </c>
      <c r="J101" s="190" t="s">
        <v>120</v>
      </c>
      <c r="K101" s="191" t="s">
        <v>142</v>
      </c>
      <c r="L101" s="192"/>
      <c r="M101" s="94" t="s">
        <v>19</v>
      </c>
      <c r="N101" s="95" t="s">
        <v>42</v>
      </c>
      <c r="O101" s="95" t="s">
        <v>143</v>
      </c>
      <c r="P101" s="95" t="s">
        <v>144</v>
      </c>
      <c r="Q101" s="95" t="s">
        <v>145</v>
      </c>
      <c r="R101" s="95" t="s">
        <v>146</v>
      </c>
      <c r="S101" s="95" t="s">
        <v>147</v>
      </c>
      <c r="T101" s="96" t="s">
        <v>148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149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P103+P107+P128+P162</f>
        <v>0</v>
      </c>
      <c r="Q102" s="98"/>
      <c r="R102" s="195">
        <f>R103+R107+R128+R162</f>
        <v>4.2109750000000004</v>
      </c>
      <c r="S102" s="98"/>
      <c r="T102" s="196">
        <f>T103+T107+T128+T162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121</v>
      </c>
      <c r="BK102" s="197">
        <f>BK103+BK107+BK128+BK162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150</v>
      </c>
      <c r="F103" s="201" t="s">
        <v>977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</f>
        <v>0</v>
      </c>
      <c r="Q103" s="206"/>
      <c r="R103" s="207">
        <f>R104</f>
        <v>0</v>
      </c>
      <c r="S103" s="206"/>
      <c r="T103" s="20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72</v>
      </c>
      <c r="AY103" s="209" t="s">
        <v>152</v>
      </c>
      <c r="BK103" s="211">
        <f>BK104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204</v>
      </c>
      <c r="F104" s="212" t="s">
        <v>978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SUM(P105:P106)</f>
        <v>0</v>
      </c>
      <c r="Q104" s="206"/>
      <c r="R104" s="207">
        <f>SUM(R105:R106)</f>
        <v>0</v>
      </c>
      <c r="S104" s="206"/>
      <c r="T104" s="208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79</v>
      </c>
      <c r="AT104" s="210" t="s">
        <v>71</v>
      </c>
      <c r="AU104" s="210" t="s">
        <v>79</v>
      </c>
      <c r="AY104" s="209" t="s">
        <v>152</v>
      </c>
      <c r="BK104" s="211">
        <f>SUM(BK105:BK106)</f>
        <v>0</v>
      </c>
    </row>
    <row r="105" s="2" customFormat="1" ht="16.5" customHeight="1">
      <c r="A105" s="40"/>
      <c r="B105" s="41"/>
      <c r="C105" s="214" t="s">
        <v>79</v>
      </c>
      <c r="D105" s="214" t="s">
        <v>154</v>
      </c>
      <c r="E105" s="215" t="s">
        <v>979</v>
      </c>
      <c r="F105" s="216" t="s">
        <v>980</v>
      </c>
      <c r="G105" s="217" t="s">
        <v>672</v>
      </c>
      <c r="H105" s="218">
        <v>15</v>
      </c>
      <c r="I105" s="219"/>
      <c r="J105" s="220">
        <f>ROUND(I105*H105,2)</f>
        <v>0</v>
      </c>
      <c r="K105" s="216" t="s">
        <v>158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159</v>
      </c>
      <c r="AT105" s="225" t="s">
        <v>154</v>
      </c>
      <c r="AU105" s="225" t="s">
        <v>81</v>
      </c>
      <c r="AY105" s="19" t="s">
        <v>152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159</v>
      </c>
      <c r="BM105" s="225" t="s">
        <v>981</v>
      </c>
    </row>
    <row r="106" s="2" customFormat="1">
      <c r="A106" s="40"/>
      <c r="B106" s="41"/>
      <c r="C106" s="42"/>
      <c r="D106" s="227" t="s">
        <v>161</v>
      </c>
      <c r="E106" s="42"/>
      <c r="F106" s="228" t="s">
        <v>982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161</v>
      </c>
      <c r="AU106" s="19" t="s">
        <v>81</v>
      </c>
    </row>
    <row r="107" s="12" customFormat="1" ht="25.92" customHeight="1">
      <c r="A107" s="12"/>
      <c r="B107" s="198"/>
      <c r="C107" s="199"/>
      <c r="D107" s="200" t="s">
        <v>71</v>
      </c>
      <c r="E107" s="201" t="s">
        <v>676</v>
      </c>
      <c r="F107" s="201" t="s">
        <v>983</v>
      </c>
      <c r="G107" s="199"/>
      <c r="H107" s="199"/>
      <c r="I107" s="202"/>
      <c r="J107" s="203">
        <f>BK107</f>
        <v>0</v>
      </c>
      <c r="K107" s="199"/>
      <c r="L107" s="204"/>
      <c r="M107" s="205"/>
      <c r="N107" s="206"/>
      <c r="O107" s="206"/>
      <c r="P107" s="207">
        <f>P108+P110+P117+P120+P123</f>
        <v>0</v>
      </c>
      <c r="Q107" s="206"/>
      <c r="R107" s="207">
        <f>R108+R110+R117+R120+R123</f>
        <v>0</v>
      </c>
      <c r="S107" s="206"/>
      <c r="T107" s="208">
        <f>T108+T110+T117+T120+T123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79</v>
      </c>
      <c r="AT107" s="210" t="s">
        <v>71</v>
      </c>
      <c r="AU107" s="210" t="s">
        <v>72</v>
      </c>
      <c r="AY107" s="209" t="s">
        <v>152</v>
      </c>
      <c r="BK107" s="211">
        <f>BK108+BK110+BK117+BK120+BK123</f>
        <v>0</v>
      </c>
    </row>
    <row r="108" s="12" customFormat="1" ht="22.8" customHeight="1">
      <c r="A108" s="12"/>
      <c r="B108" s="198"/>
      <c r="C108" s="199"/>
      <c r="D108" s="200" t="s">
        <v>71</v>
      </c>
      <c r="E108" s="212" t="s">
        <v>72</v>
      </c>
      <c r="F108" s="212" t="s">
        <v>983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P109</f>
        <v>0</v>
      </c>
      <c r="Q108" s="206"/>
      <c r="R108" s="207">
        <f>R109</f>
        <v>0</v>
      </c>
      <c r="S108" s="206"/>
      <c r="T108" s="208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79</v>
      </c>
      <c r="AT108" s="210" t="s">
        <v>71</v>
      </c>
      <c r="AU108" s="210" t="s">
        <v>79</v>
      </c>
      <c r="AY108" s="209" t="s">
        <v>152</v>
      </c>
      <c r="BK108" s="211">
        <f>BK109</f>
        <v>0</v>
      </c>
    </row>
    <row r="109" s="2" customFormat="1" ht="16.5" customHeight="1">
      <c r="A109" s="40"/>
      <c r="B109" s="41"/>
      <c r="C109" s="214" t="s">
        <v>81</v>
      </c>
      <c r="D109" s="214" t="s">
        <v>154</v>
      </c>
      <c r="E109" s="215" t="s">
        <v>984</v>
      </c>
      <c r="F109" s="216" t="s">
        <v>985</v>
      </c>
      <c r="G109" s="217" t="s">
        <v>986</v>
      </c>
      <c r="H109" s="218">
        <v>25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159</v>
      </c>
      <c r="AT109" s="225" t="s">
        <v>154</v>
      </c>
      <c r="AU109" s="225" t="s">
        <v>81</v>
      </c>
      <c r="AY109" s="19" t="s">
        <v>152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159</v>
      </c>
      <c r="BM109" s="225" t="s">
        <v>987</v>
      </c>
    </row>
    <row r="110" s="12" customFormat="1" ht="22.8" customHeight="1">
      <c r="A110" s="12"/>
      <c r="B110" s="198"/>
      <c r="C110" s="199"/>
      <c r="D110" s="200" t="s">
        <v>71</v>
      </c>
      <c r="E110" s="212" t="s">
        <v>678</v>
      </c>
      <c r="F110" s="212" t="s">
        <v>679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SUM(P111:P116)</f>
        <v>0</v>
      </c>
      <c r="Q110" s="206"/>
      <c r="R110" s="207">
        <f>SUM(R111:R116)</f>
        <v>0</v>
      </c>
      <c r="S110" s="206"/>
      <c r="T110" s="208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179</v>
      </c>
      <c r="AT110" s="210" t="s">
        <v>71</v>
      </c>
      <c r="AU110" s="210" t="s">
        <v>79</v>
      </c>
      <c r="AY110" s="209" t="s">
        <v>152</v>
      </c>
      <c r="BK110" s="211">
        <f>SUM(BK111:BK116)</f>
        <v>0</v>
      </c>
    </row>
    <row r="111" s="2" customFormat="1" ht="16.5" customHeight="1">
      <c r="A111" s="40"/>
      <c r="B111" s="41"/>
      <c r="C111" s="214" t="s">
        <v>170</v>
      </c>
      <c r="D111" s="214" t="s">
        <v>154</v>
      </c>
      <c r="E111" s="215" t="s">
        <v>988</v>
      </c>
      <c r="F111" s="216" t="s">
        <v>989</v>
      </c>
      <c r="G111" s="217" t="s">
        <v>706</v>
      </c>
      <c r="H111" s="218">
        <v>1</v>
      </c>
      <c r="I111" s="219"/>
      <c r="J111" s="220">
        <f>ROUND(I111*H111,2)</f>
        <v>0</v>
      </c>
      <c r="K111" s="216" t="s">
        <v>158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684</v>
      </c>
      <c r="AT111" s="225" t="s">
        <v>154</v>
      </c>
      <c r="AU111" s="225" t="s">
        <v>81</v>
      </c>
      <c r="AY111" s="19" t="s">
        <v>152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684</v>
      </c>
      <c r="BM111" s="225" t="s">
        <v>990</v>
      </c>
    </row>
    <row r="112" s="2" customFormat="1">
      <c r="A112" s="40"/>
      <c r="B112" s="41"/>
      <c r="C112" s="42"/>
      <c r="D112" s="227" t="s">
        <v>161</v>
      </c>
      <c r="E112" s="42"/>
      <c r="F112" s="228" t="s">
        <v>991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2" customFormat="1" ht="16.5" customHeight="1">
      <c r="A113" s="40"/>
      <c r="B113" s="41"/>
      <c r="C113" s="214" t="s">
        <v>159</v>
      </c>
      <c r="D113" s="214" t="s">
        <v>154</v>
      </c>
      <c r="E113" s="215" t="s">
        <v>687</v>
      </c>
      <c r="F113" s="216" t="s">
        <v>992</v>
      </c>
      <c r="G113" s="217" t="s">
        <v>706</v>
      </c>
      <c r="H113" s="218">
        <v>1</v>
      </c>
      <c r="I113" s="219"/>
      <c r="J113" s="220">
        <f>ROUND(I113*H113,2)</f>
        <v>0</v>
      </c>
      <c r="K113" s="216" t="s">
        <v>158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684</v>
      </c>
      <c r="AT113" s="225" t="s">
        <v>154</v>
      </c>
      <c r="AU113" s="225" t="s">
        <v>81</v>
      </c>
      <c r="AY113" s="19" t="s">
        <v>152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684</v>
      </c>
      <c r="BM113" s="225" t="s">
        <v>993</v>
      </c>
    </row>
    <row r="114" s="2" customFormat="1">
      <c r="A114" s="40"/>
      <c r="B114" s="41"/>
      <c r="C114" s="42"/>
      <c r="D114" s="227" t="s">
        <v>161</v>
      </c>
      <c r="E114" s="42"/>
      <c r="F114" s="228" t="s">
        <v>994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161</v>
      </c>
      <c r="AU114" s="19" t="s">
        <v>81</v>
      </c>
    </row>
    <row r="115" s="2" customFormat="1" ht="16.5" customHeight="1">
      <c r="A115" s="40"/>
      <c r="B115" s="41"/>
      <c r="C115" s="214" t="s">
        <v>179</v>
      </c>
      <c r="D115" s="214" t="s">
        <v>154</v>
      </c>
      <c r="E115" s="215" t="s">
        <v>693</v>
      </c>
      <c r="F115" s="216" t="s">
        <v>995</v>
      </c>
      <c r="G115" s="217" t="s">
        <v>706</v>
      </c>
      <c r="H115" s="218">
        <v>1</v>
      </c>
      <c r="I115" s="219"/>
      <c r="J115" s="220">
        <f>ROUND(I115*H115,2)</f>
        <v>0</v>
      </c>
      <c r="K115" s="216" t="s">
        <v>158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684</v>
      </c>
      <c r="AT115" s="225" t="s">
        <v>154</v>
      </c>
      <c r="AU115" s="225" t="s">
        <v>81</v>
      </c>
      <c r="AY115" s="19" t="s">
        <v>152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684</v>
      </c>
      <c r="BM115" s="225" t="s">
        <v>996</v>
      </c>
    </row>
    <row r="116" s="2" customFormat="1">
      <c r="A116" s="40"/>
      <c r="B116" s="41"/>
      <c r="C116" s="42"/>
      <c r="D116" s="227" t="s">
        <v>161</v>
      </c>
      <c r="E116" s="42"/>
      <c r="F116" s="228" t="s">
        <v>997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161</v>
      </c>
      <c r="AU116" s="19" t="s">
        <v>81</v>
      </c>
    </row>
    <row r="117" s="12" customFormat="1" ht="22.8" customHeight="1">
      <c r="A117" s="12"/>
      <c r="B117" s="198"/>
      <c r="C117" s="199"/>
      <c r="D117" s="200" t="s">
        <v>71</v>
      </c>
      <c r="E117" s="212" t="s">
        <v>701</v>
      </c>
      <c r="F117" s="212" t="s">
        <v>702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SUM(P118:P119)</f>
        <v>0</v>
      </c>
      <c r="Q117" s="206"/>
      <c r="R117" s="207">
        <f>SUM(R118:R119)</f>
        <v>0</v>
      </c>
      <c r="S117" s="206"/>
      <c r="T117" s="208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179</v>
      </c>
      <c r="AT117" s="210" t="s">
        <v>71</v>
      </c>
      <c r="AU117" s="210" t="s">
        <v>79</v>
      </c>
      <c r="AY117" s="209" t="s">
        <v>152</v>
      </c>
      <c r="BK117" s="211">
        <f>SUM(BK118:BK119)</f>
        <v>0</v>
      </c>
    </row>
    <row r="118" s="2" customFormat="1" ht="16.5" customHeight="1">
      <c r="A118" s="40"/>
      <c r="B118" s="41"/>
      <c r="C118" s="214" t="s">
        <v>187</v>
      </c>
      <c r="D118" s="214" t="s">
        <v>154</v>
      </c>
      <c r="E118" s="215" t="s">
        <v>998</v>
      </c>
      <c r="F118" s="216" t="s">
        <v>702</v>
      </c>
      <c r="G118" s="217" t="s">
        <v>706</v>
      </c>
      <c r="H118" s="218">
        <v>1</v>
      </c>
      <c r="I118" s="219"/>
      <c r="J118" s="220">
        <f>ROUND(I118*H118,2)</f>
        <v>0</v>
      </c>
      <c r="K118" s="216" t="s">
        <v>158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684</v>
      </c>
      <c r="AT118" s="225" t="s">
        <v>154</v>
      </c>
      <c r="AU118" s="225" t="s">
        <v>81</v>
      </c>
      <c r="AY118" s="19" t="s">
        <v>152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684</v>
      </c>
      <c r="BM118" s="225" t="s">
        <v>999</v>
      </c>
    </row>
    <row r="119" s="2" customFormat="1">
      <c r="A119" s="40"/>
      <c r="B119" s="41"/>
      <c r="C119" s="42"/>
      <c r="D119" s="227" t="s">
        <v>161</v>
      </c>
      <c r="E119" s="42"/>
      <c r="F119" s="228" t="s">
        <v>1000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81</v>
      </c>
    </row>
    <row r="120" s="12" customFormat="1" ht="22.8" customHeight="1">
      <c r="A120" s="12"/>
      <c r="B120" s="198"/>
      <c r="C120" s="199"/>
      <c r="D120" s="200" t="s">
        <v>71</v>
      </c>
      <c r="E120" s="212" t="s">
        <v>722</v>
      </c>
      <c r="F120" s="212" t="s">
        <v>723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SUM(P121:P122)</f>
        <v>0</v>
      </c>
      <c r="Q120" s="206"/>
      <c r="R120" s="207">
        <f>SUM(R121:R122)</f>
        <v>0</v>
      </c>
      <c r="S120" s="206"/>
      <c r="T120" s="20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179</v>
      </c>
      <c r="AT120" s="210" t="s">
        <v>71</v>
      </c>
      <c r="AU120" s="210" t="s">
        <v>79</v>
      </c>
      <c r="AY120" s="209" t="s">
        <v>152</v>
      </c>
      <c r="BK120" s="211">
        <f>SUM(BK121:BK122)</f>
        <v>0</v>
      </c>
    </row>
    <row r="121" s="2" customFormat="1" ht="16.5" customHeight="1">
      <c r="A121" s="40"/>
      <c r="B121" s="41"/>
      <c r="C121" s="214" t="s">
        <v>192</v>
      </c>
      <c r="D121" s="214" t="s">
        <v>154</v>
      </c>
      <c r="E121" s="215" t="s">
        <v>1001</v>
      </c>
      <c r="F121" s="216" t="s">
        <v>1002</v>
      </c>
      <c r="G121" s="217" t="s">
        <v>706</v>
      </c>
      <c r="H121" s="218">
        <v>1</v>
      </c>
      <c r="I121" s="219"/>
      <c r="J121" s="220">
        <f>ROUND(I121*H121,2)</f>
        <v>0</v>
      </c>
      <c r="K121" s="216" t="s">
        <v>158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684</v>
      </c>
      <c r="AT121" s="225" t="s">
        <v>154</v>
      </c>
      <c r="AU121" s="225" t="s">
        <v>81</v>
      </c>
      <c r="AY121" s="19" t="s">
        <v>152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684</v>
      </c>
      <c r="BM121" s="225" t="s">
        <v>1003</v>
      </c>
    </row>
    <row r="122" s="2" customFormat="1">
      <c r="A122" s="40"/>
      <c r="B122" s="41"/>
      <c r="C122" s="42"/>
      <c r="D122" s="227" t="s">
        <v>161</v>
      </c>
      <c r="E122" s="42"/>
      <c r="F122" s="228" t="s">
        <v>1004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161</v>
      </c>
      <c r="AU122" s="19" t="s">
        <v>81</v>
      </c>
    </row>
    <row r="123" s="12" customFormat="1" ht="22.8" customHeight="1">
      <c r="A123" s="12"/>
      <c r="B123" s="198"/>
      <c r="C123" s="199"/>
      <c r="D123" s="200" t="s">
        <v>71</v>
      </c>
      <c r="E123" s="212" t="s">
        <v>1005</v>
      </c>
      <c r="F123" s="212" t="s">
        <v>1006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SUM(P124:P127)</f>
        <v>0</v>
      </c>
      <c r="Q123" s="206"/>
      <c r="R123" s="207">
        <f>SUM(R124:R127)</f>
        <v>0</v>
      </c>
      <c r="S123" s="206"/>
      <c r="T123" s="20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179</v>
      </c>
      <c r="AT123" s="210" t="s">
        <v>71</v>
      </c>
      <c r="AU123" s="210" t="s">
        <v>79</v>
      </c>
      <c r="AY123" s="209" t="s">
        <v>152</v>
      </c>
      <c r="BK123" s="211">
        <f>SUM(BK124:BK127)</f>
        <v>0</v>
      </c>
    </row>
    <row r="124" s="2" customFormat="1" ht="16.5" customHeight="1">
      <c r="A124" s="40"/>
      <c r="B124" s="41"/>
      <c r="C124" s="214" t="s">
        <v>199</v>
      </c>
      <c r="D124" s="214" t="s">
        <v>154</v>
      </c>
      <c r="E124" s="215" t="s">
        <v>1007</v>
      </c>
      <c r="F124" s="216" t="s">
        <v>1008</v>
      </c>
      <c r="G124" s="217" t="s">
        <v>706</v>
      </c>
      <c r="H124" s="218">
        <v>1</v>
      </c>
      <c r="I124" s="219"/>
      <c r="J124" s="220">
        <f>ROUND(I124*H124,2)</f>
        <v>0</v>
      </c>
      <c r="K124" s="216" t="s">
        <v>158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684</v>
      </c>
      <c r="AT124" s="225" t="s">
        <v>154</v>
      </c>
      <c r="AU124" s="225" t="s">
        <v>81</v>
      </c>
      <c r="AY124" s="19" t="s">
        <v>152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684</v>
      </c>
      <c r="BM124" s="225" t="s">
        <v>1009</v>
      </c>
    </row>
    <row r="125" s="2" customFormat="1">
      <c r="A125" s="40"/>
      <c r="B125" s="41"/>
      <c r="C125" s="42"/>
      <c r="D125" s="227" t="s">
        <v>161</v>
      </c>
      <c r="E125" s="42"/>
      <c r="F125" s="228" t="s">
        <v>1010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161</v>
      </c>
      <c r="AU125" s="19" t="s">
        <v>81</v>
      </c>
    </row>
    <row r="126" s="2" customFormat="1" ht="16.5" customHeight="1">
      <c r="A126" s="40"/>
      <c r="B126" s="41"/>
      <c r="C126" s="214" t="s">
        <v>204</v>
      </c>
      <c r="D126" s="214" t="s">
        <v>154</v>
      </c>
      <c r="E126" s="215" t="s">
        <v>1011</v>
      </c>
      <c r="F126" s="216" t="s">
        <v>1012</v>
      </c>
      <c r="G126" s="217" t="s">
        <v>706</v>
      </c>
      <c r="H126" s="218">
        <v>1</v>
      </c>
      <c r="I126" s="219"/>
      <c r="J126" s="220">
        <f>ROUND(I126*H126,2)</f>
        <v>0</v>
      </c>
      <c r="K126" s="216" t="s">
        <v>158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684</v>
      </c>
      <c r="AT126" s="225" t="s">
        <v>154</v>
      </c>
      <c r="AU126" s="225" t="s">
        <v>81</v>
      </c>
      <c r="AY126" s="19" t="s">
        <v>152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684</v>
      </c>
      <c r="BM126" s="225" t="s">
        <v>1013</v>
      </c>
    </row>
    <row r="127" s="2" customFormat="1">
      <c r="A127" s="40"/>
      <c r="B127" s="41"/>
      <c r="C127" s="42"/>
      <c r="D127" s="227" t="s">
        <v>161</v>
      </c>
      <c r="E127" s="42"/>
      <c r="F127" s="228" t="s">
        <v>1014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161</v>
      </c>
      <c r="AU127" s="19" t="s">
        <v>81</v>
      </c>
    </row>
    <row r="128" s="12" customFormat="1" ht="25.92" customHeight="1">
      <c r="A128" s="12"/>
      <c r="B128" s="198"/>
      <c r="C128" s="199"/>
      <c r="D128" s="200" t="s">
        <v>71</v>
      </c>
      <c r="E128" s="201" t="s">
        <v>646</v>
      </c>
      <c r="F128" s="201" t="s">
        <v>1015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P129+P139+P148</f>
        <v>0</v>
      </c>
      <c r="Q128" s="206"/>
      <c r="R128" s="207">
        <f>R129+R139+R148</f>
        <v>0.13281999999999999</v>
      </c>
      <c r="S128" s="206"/>
      <c r="T128" s="208">
        <f>T129+T139+T148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81</v>
      </c>
      <c r="AT128" s="210" t="s">
        <v>71</v>
      </c>
      <c r="AU128" s="210" t="s">
        <v>72</v>
      </c>
      <c r="AY128" s="209" t="s">
        <v>152</v>
      </c>
      <c r="BK128" s="211">
        <f>BK129+BK139+BK148</f>
        <v>0</v>
      </c>
    </row>
    <row r="129" s="12" customFormat="1" ht="22.8" customHeight="1">
      <c r="A129" s="12"/>
      <c r="B129" s="198"/>
      <c r="C129" s="199"/>
      <c r="D129" s="200" t="s">
        <v>71</v>
      </c>
      <c r="E129" s="212" t="s">
        <v>1016</v>
      </c>
      <c r="F129" s="212" t="s">
        <v>1017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SUM(P130:P138)</f>
        <v>0</v>
      </c>
      <c r="Q129" s="206"/>
      <c r="R129" s="207">
        <f>SUM(R130:R138)</f>
        <v>0.128</v>
      </c>
      <c r="S129" s="206"/>
      <c r="T129" s="208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81</v>
      </c>
      <c r="AT129" s="210" t="s">
        <v>71</v>
      </c>
      <c r="AU129" s="210" t="s">
        <v>79</v>
      </c>
      <c r="AY129" s="209" t="s">
        <v>152</v>
      </c>
      <c r="BK129" s="211">
        <f>SUM(BK130:BK138)</f>
        <v>0</v>
      </c>
    </row>
    <row r="130" s="2" customFormat="1" ht="24.15" customHeight="1">
      <c r="A130" s="40"/>
      <c r="B130" s="41"/>
      <c r="C130" s="214" t="s">
        <v>213</v>
      </c>
      <c r="D130" s="214" t="s">
        <v>154</v>
      </c>
      <c r="E130" s="215" t="s">
        <v>1018</v>
      </c>
      <c r="F130" s="216" t="s">
        <v>1019</v>
      </c>
      <c r="G130" s="217" t="s">
        <v>227</v>
      </c>
      <c r="H130" s="218">
        <v>200</v>
      </c>
      <c r="I130" s="219"/>
      <c r="J130" s="220">
        <f>ROUND(I130*H130,2)</f>
        <v>0</v>
      </c>
      <c r="K130" s="216" t="s">
        <v>158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253</v>
      </c>
      <c r="AT130" s="225" t="s">
        <v>154</v>
      </c>
      <c r="AU130" s="225" t="s">
        <v>81</v>
      </c>
      <c r="AY130" s="19" t="s">
        <v>152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253</v>
      </c>
      <c r="BM130" s="225" t="s">
        <v>1020</v>
      </c>
    </row>
    <row r="131" s="2" customFormat="1">
      <c r="A131" s="40"/>
      <c r="B131" s="41"/>
      <c r="C131" s="42"/>
      <c r="D131" s="227" t="s">
        <v>161</v>
      </c>
      <c r="E131" s="42"/>
      <c r="F131" s="228" t="s">
        <v>1021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161</v>
      </c>
      <c r="AU131" s="19" t="s">
        <v>81</v>
      </c>
    </row>
    <row r="132" s="2" customFormat="1" ht="16.5" customHeight="1">
      <c r="A132" s="40"/>
      <c r="B132" s="41"/>
      <c r="C132" s="265" t="s">
        <v>220</v>
      </c>
      <c r="D132" s="265" t="s">
        <v>298</v>
      </c>
      <c r="E132" s="266" t="s">
        <v>1022</v>
      </c>
      <c r="F132" s="267" t="s">
        <v>1023</v>
      </c>
      <c r="G132" s="268" t="s">
        <v>227</v>
      </c>
      <c r="H132" s="269">
        <v>200</v>
      </c>
      <c r="I132" s="270"/>
      <c r="J132" s="271">
        <f>ROUND(I132*H132,2)</f>
        <v>0</v>
      </c>
      <c r="K132" s="267" t="s">
        <v>158</v>
      </c>
      <c r="L132" s="272"/>
      <c r="M132" s="273" t="s">
        <v>19</v>
      </c>
      <c r="N132" s="274" t="s">
        <v>43</v>
      </c>
      <c r="O132" s="86"/>
      <c r="P132" s="223">
        <f>O132*H132</f>
        <v>0</v>
      </c>
      <c r="Q132" s="223">
        <v>0.00064000000000000005</v>
      </c>
      <c r="R132" s="223">
        <f>Q132*H132</f>
        <v>0.128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347</v>
      </c>
      <c r="AT132" s="225" t="s">
        <v>298</v>
      </c>
      <c r="AU132" s="225" t="s">
        <v>81</v>
      </c>
      <c r="AY132" s="19" t="s">
        <v>152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253</v>
      </c>
      <c r="BM132" s="225" t="s">
        <v>1024</v>
      </c>
    </row>
    <row r="133" s="2" customFormat="1">
      <c r="A133" s="40"/>
      <c r="B133" s="41"/>
      <c r="C133" s="42"/>
      <c r="D133" s="234" t="s">
        <v>1025</v>
      </c>
      <c r="E133" s="42"/>
      <c r="F133" s="280" t="s">
        <v>1026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1025</v>
      </c>
      <c r="AU133" s="19" t="s">
        <v>81</v>
      </c>
    </row>
    <row r="134" s="2" customFormat="1" ht="16.5" customHeight="1">
      <c r="A134" s="40"/>
      <c r="B134" s="41"/>
      <c r="C134" s="214" t="s">
        <v>8</v>
      </c>
      <c r="D134" s="214" t="s">
        <v>154</v>
      </c>
      <c r="E134" s="215" t="s">
        <v>1027</v>
      </c>
      <c r="F134" s="216" t="s">
        <v>1028</v>
      </c>
      <c r="G134" s="217" t="s">
        <v>157</v>
      </c>
      <c r="H134" s="218">
        <v>6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253</v>
      </c>
      <c r="AT134" s="225" t="s">
        <v>154</v>
      </c>
      <c r="AU134" s="225" t="s">
        <v>81</v>
      </c>
      <c r="AY134" s="19" t="s">
        <v>152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253</v>
      </c>
      <c r="BM134" s="225" t="s">
        <v>1029</v>
      </c>
    </row>
    <row r="135" s="2" customFormat="1" ht="16.5" customHeight="1">
      <c r="A135" s="40"/>
      <c r="B135" s="41"/>
      <c r="C135" s="214" t="s">
        <v>231</v>
      </c>
      <c r="D135" s="214" t="s">
        <v>154</v>
      </c>
      <c r="E135" s="215" t="s">
        <v>1030</v>
      </c>
      <c r="F135" s="216" t="s">
        <v>1031</v>
      </c>
      <c r="G135" s="217" t="s">
        <v>157</v>
      </c>
      <c r="H135" s="218">
        <v>6</v>
      </c>
      <c r="I135" s="219"/>
      <c r="J135" s="220">
        <f>ROUND(I135*H135,2)</f>
        <v>0</v>
      </c>
      <c r="K135" s="216" t="s">
        <v>158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253</v>
      </c>
      <c r="AT135" s="225" t="s">
        <v>154</v>
      </c>
      <c r="AU135" s="225" t="s">
        <v>81</v>
      </c>
      <c r="AY135" s="19" t="s">
        <v>152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253</v>
      </c>
      <c r="BM135" s="225" t="s">
        <v>1032</v>
      </c>
    </row>
    <row r="136" s="2" customFormat="1">
      <c r="A136" s="40"/>
      <c r="B136" s="41"/>
      <c r="C136" s="42"/>
      <c r="D136" s="227" t="s">
        <v>161</v>
      </c>
      <c r="E136" s="42"/>
      <c r="F136" s="228" t="s">
        <v>1033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81</v>
      </c>
    </row>
    <row r="137" s="2" customFormat="1" ht="16.5" customHeight="1">
      <c r="A137" s="40"/>
      <c r="B137" s="41"/>
      <c r="C137" s="214" t="s">
        <v>236</v>
      </c>
      <c r="D137" s="214" t="s">
        <v>154</v>
      </c>
      <c r="E137" s="215" t="s">
        <v>1034</v>
      </c>
      <c r="F137" s="216" t="s">
        <v>1035</v>
      </c>
      <c r="G137" s="217" t="s">
        <v>1036</v>
      </c>
      <c r="H137" s="281"/>
      <c r="I137" s="219"/>
      <c r="J137" s="220">
        <f>ROUND(I137*H137,2)</f>
        <v>0</v>
      </c>
      <c r="K137" s="216" t="s">
        <v>158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253</v>
      </c>
      <c r="AT137" s="225" t="s">
        <v>154</v>
      </c>
      <c r="AU137" s="225" t="s">
        <v>81</v>
      </c>
      <c r="AY137" s="19" t="s">
        <v>152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253</v>
      </c>
      <c r="BM137" s="225" t="s">
        <v>1037</v>
      </c>
    </row>
    <row r="138" s="2" customFormat="1">
      <c r="A138" s="40"/>
      <c r="B138" s="41"/>
      <c r="C138" s="42"/>
      <c r="D138" s="227" t="s">
        <v>161</v>
      </c>
      <c r="E138" s="42"/>
      <c r="F138" s="228" t="s">
        <v>1038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161</v>
      </c>
      <c r="AU138" s="19" t="s">
        <v>81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1039</v>
      </c>
      <c r="F139" s="212" t="s">
        <v>1040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SUM(P140:P147)</f>
        <v>0</v>
      </c>
      <c r="Q139" s="206"/>
      <c r="R139" s="207">
        <f>SUM(R140:R147)</f>
        <v>0.0036399999999999996</v>
      </c>
      <c r="S139" s="206"/>
      <c r="T139" s="208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81</v>
      </c>
      <c r="AT139" s="210" t="s">
        <v>71</v>
      </c>
      <c r="AU139" s="210" t="s">
        <v>79</v>
      </c>
      <c r="AY139" s="209" t="s">
        <v>152</v>
      </c>
      <c r="BK139" s="211">
        <f>SUM(BK140:BK147)</f>
        <v>0</v>
      </c>
    </row>
    <row r="140" s="2" customFormat="1" ht="16.5" customHeight="1">
      <c r="A140" s="40"/>
      <c r="B140" s="41"/>
      <c r="C140" s="214" t="s">
        <v>246</v>
      </c>
      <c r="D140" s="214" t="s">
        <v>154</v>
      </c>
      <c r="E140" s="215" t="s">
        <v>1041</v>
      </c>
      <c r="F140" s="216" t="s">
        <v>1042</v>
      </c>
      <c r="G140" s="217" t="s">
        <v>227</v>
      </c>
      <c r="H140" s="218">
        <v>150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253</v>
      </c>
      <c r="AT140" s="225" t="s">
        <v>154</v>
      </c>
      <c r="AU140" s="225" t="s">
        <v>81</v>
      </c>
      <c r="AY140" s="19" t="s">
        <v>152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253</v>
      </c>
      <c r="BM140" s="225" t="s">
        <v>1043</v>
      </c>
    </row>
    <row r="141" s="2" customFormat="1" ht="16.5" customHeight="1">
      <c r="A141" s="40"/>
      <c r="B141" s="41"/>
      <c r="C141" s="265" t="s">
        <v>253</v>
      </c>
      <c r="D141" s="265" t="s">
        <v>298</v>
      </c>
      <c r="E141" s="266" t="s">
        <v>1044</v>
      </c>
      <c r="F141" s="267" t="s">
        <v>1045</v>
      </c>
      <c r="G141" s="268" t="s">
        <v>301</v>
      </c>
      <c r="H141" s="269">
        <v>150</v>
      </c>
      <c r="I141" s="270"/>
      <c r="J141" s="271">
        <f>ROUND(I141*H141,2)</f>
        <v>0</v>
      </c>
      <c r="K141" s="267" t="s">
        <v>19</v>
      </c>
      <c r="L141" s="272"/>
      <c r="M141" s="273" t="s">
        <v>19</v>
      </c>
      <c r="N141" s="274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347</v>
      </c>
      <c r="AT141" s="225" t="s">
        <v>298</v>
      </c>
      <c r="AU141" s="225" t="s">
        <v>81</v>
      </c>
      <c r="AY141" s="19" t="s">
        <v>152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253</v>
      </c>
      <c r="BM141" s="225" t="s">
        <v>1046</v>
      </c>
    </row>
    <row r="142" s="2" customFormat="1" ht="16.5" customHeight="1">
      <c r="A142" s="40"/>
      <c r="B142" s="41"/>
      <c r="C142" s="265" t="s">
        <v>261</v>
      </c>
      <c r="D142" s="265" t="s">
        <v>298</v>
      </c>
      <c r="E142" s="266" t="s">
        <v>1047</v>
      </c>
      <c r="F142" s="267" t="s">
        <v>1048</v>
      </c>
      <c r="G142" s="268" t="s">
        <v>157</v>
      </c>
      <c r="H142" s="269">
        <v>6</v>
      </c>
      <c r="I142" s="270"/>
      <c r="J142" s="271">
        <f>ROUND(I142*H142,2)</f>
        <v>0</v>
      </c>
      <c r="K142" s="267" t="s">
        <v>19</v>
      </c>
      <c r="L142" s="272"/>
      <c r="M142" s="273" t="s">
        <v>19</v>
      </c>
      <c r="N142" s="274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347</v>
      </c>
      <c r="AT142" s="225" t="s">
        <v>298</v>
      </c>
      <c r="AU142" s="225" t="s">
        <v>81</v>
      </c>
      <c r="AY142" s="19" t="s">
        <v>152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253</v>
      </c>
      <c r="BM142" s="225" t="s">
        <v>1049</v>
      </c>
    </row>
    <row r="143" s="2" customFormat="1" ht="16.5" customHeight="1">
      <c r="A143" s="40"/>
      <c r="B143" s="41"/>
      <c r="C143" s="265" t="s">
        <v>267</v>
      </c>
      <c r="D143" s="265" t="s">
        <v>298</v>
      </c>
      <c r="E143" s="266" t="s">
        <v>1050</v>
      </c>
      <c r="F143" s="267" t="s">
        <v>1051</v>
      </c>
      <c r="G143" s="268" t="s">
        <v>157</v>
      </c>
      <c r="H143" s="269">
        <v>10</v>
      </c>
      <c r="I143" s="270"/>
      <c r="J143" s="271">
        <f>ROUND(I143*H143,2)</f>
        <v>0</v>
      </c>
      <c r="K143" s="267" t="s">
        <v>19</v>
      </c>
      <c r="L143" s="272"/>
      <c r="M143" s="273" t="s">
        <v>19</v>
      </c>
      <c r="N143" s="274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347</v>
      </c>
      <c r="AT143" s="225" t="s">
        <v>298</v>
      </c>
      <c r="AU143" s="225" t="s">
        <v>81</v>
      </c>
      <c r="AY143" s="19" t="s">
        <v>152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253</v>
      </c>
      <c r="BM143" s="225" t="s">
        <v>1052</v>
      </c>
    </row>
    <row r="144" s="2" customFormat="1" ht="16.5" customHeight="1">
      <c r="A144" s="40"/>
      <c r="B144" s="41"/>
      <c r="C144" s="265" t="s">
        <v>272</v>
      </c>
      <c r="D144" s="265" t="s">
        <v>298</v>
      </c>
      <c r="E144" s="266" t="s">
        <v>1053</v>
      </c>
      <c r="F144" s="267" t="s">
        <v>1054</v>
      </c>
      <c r="G144" s="268" t="s">
        <v>157</v>
      </c>
      <c r="H144" s="269">
        <v>14</v>
      </c>
      <c r="I144" s="270"/>
      <c r="J144" s="271">
        <f>ROUND(I144*H144,2)</f>
        <v>0</v>
      </c>
      <c r="K144" s="267" t="s">
        <v>158</v>
      </c>
      <c r="L144" s="272"/>
      <c r="M144" s="273" t="s">
        <v>19</v>
      </c>
      <c r="N144" s="274" t="s">
        <v>43</v>
      </c>
      <c r="O144" s="86"/>
      <c r="P144" s="223">
        <f>O144*H144</f>
        <v>0</v>
      </c>
      <c r="Q144" s="223">
        <v>0.00025999999999999998</v>
      </c>
      <c r="R144" s="223">
        <f>Q144*H144</f>
        <v>0.0036399999999999996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347</v>
      </c>
      <c r="AT144" s="225" t="s">
        <v>298</v>
      </c>
      <c r="AU144" s="225" t="s">
        <v>81</v>
      </c>
      <c r="AY144" s="19" t="s">
        <v>152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253</v>
      </c>
      <c r="BM144" s="225" t="s">
        <v>1055</v>
      </c>
    </row>
    <row r="145" s="2" customFormat="1" ht="16.5" customHeight="1">
      <c r="A145" s="40"/>
      <c r="B145" s="41"/>
      <c r="C145" s="214" t="s">
        <v>165</v>
      </c>
      <c r="D145" s="214" t="s">
        <v>154</v>
      </c>
      <c r="E145" s="215" t="s">
        <v>1056</v>
      </c>
      <c r="F145" s="216" t="s">
        <v>1057</v>
      </c>
      <c r="G145" s="217" t="s">
        <v>227</v>
      </c>
      <c r="H145" s="218">
        <v>20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253</v>
      </c>
      <c r="AT145" s="225" t="s">
        <v>154</v>
      </c>
      <c r="AU145" s="225" t="s">
        <v>81</v>
      </c>
      <c r="AY145" s="19" t="s">
        <v>152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253</v>
      </c>
      <c r="BM145" s="225" t="s">
        <v>1058</v>
      </c>
    </row>
    <row r="146" s="2" customFormat="1" ht="16.5" customHeight="1">
      <c r="A146" s="40"/>
      <c r="B146" s="41"/>
      <c r="C146" s="265" t="s">
        <v>7</v>
      </c>
      <c r="D146" s="265" t="s">
        <v>298</v>
      </c>
      <c r="E146" s="266" t="s">
        <v>1059</v>
      </c>
      <c r="F146" s="267" t="s">
        <v>1060</v>
      </c>
      <c r="G146" s="268" t="s">
        <v>301</v>
      </c>
      <c r="H146" s="269">
        <v>20</v>
      </c>
      <c r="I146" s="270"/>
      <c r="J146" s="271">
        <f>ROUND(I146*H146,2)</f>
        <v>0</v>
      </c>
      <c r="K146" s="267" t="s">
        <v>19</v>
      </c>
      <c r="L146" s="272"/>
      <c r="M146" s="273" t="s">
        <v>19</v>
      </c>
      <c r="N146" s="274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347</v>
      </c>
      <c r="AT146" s="225" t="s">
        <v>298</v>
      </c>
      <c r="AU146" s="225" t="s">
        <v>81</v>
      </c>
      <c r="AY146" s="19" t="s">
        <v>152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253</v>
      </c>
      <c r="BM146" s="225" t="s">
        <v>1061</v>
      </c>
    </row>
    <row r="147" s="2" customFormat="1" ht="16.5" customHeight="1">
      <c r="A147" s="40"/>
      <c r="B147" s="41"/>
      <c r="C147" s="214" t="s">
        <v>291</v>
      </c>
      <c r="D147" s="214" t="s">
        <v>154</v>
      </c>
      <c r="E147" s="215" t="s">
        <v>1062</v>
      </c>
      <c r="F147" s="216" t="s">
        <v>1063</v>
      </c>
      <c r="G147" s="217" t="s">
        <v>1036</v>
      </c>
      <c r="H147" s="281"/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253</v>
      </c>
      <c r="AT147" s="225" t="s">
        <v>154</v>
      </c>
      <c r="AU147" s="225" t="s">
        <v>81</v>
      </c>
      <c r="AY147" s="19" t="s">
        <v>152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253</v>
      </c>
      <c r="BM147" s="225" t="s">
        <v>1064</v>
      </c>
    </row>
    <row r="148" s="12" customFormat="1" ht="22.8" customHeight="1">
      <c r="A148" s="12"/>
      <c r="B148" s="198"/>
      <c r="C148" s="199"/>
      <c r="D148" s="200" t="s">
        <v>71</v>
      </c>
      <c r="E148" s="212" t="s">
        <v>1065</v>
      </c>
      <c r="F148" s="212" t="s">
        <v>1066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P149+SUM(P150:P159)</f>
        <v>0</v>
      </c>
      <c r="Q148" s="206"/>
      <c r="R148" s="207">
        <f>R149+SUM(R150:R159)</f>
        <v>0.0011800000000000001</v>
      </c>
      <c r="S148" s="206"/>
      <c r="T148" s="208">
        <f>T149+SUM(T150:T159)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81</v>
      </c>
      <c r="AT148" s="210" t="s">
        <v>71</v>
      </c>
      <c r="AU148" s="210" t="s">
        <v>79</v>
      </c>
      <c r="AY148" s="209" t="s">
        <v>152</v>
      </c>
      <c r="BK148" s="211">
        <f>BK149+SUM(BK150:BK159)</f>
        <v>0</v>
      </c>
    </row>
    <row r="149" s="2" customFormat="1" ht="16.5" customHeight="1">
      <c r="A149" s="40"/>
      <c r="B149" s="41"/>
      <c r="C149" s="214" t="s">
        <v>297</v>
      </c>
      <c r="D149" s="214" t="s">
        <v>154</v>
      </c>
      <c r="E149" s="215" t="s">
        <v>1067</v>
      </c>
      <c r="F149" s="216" t="s">
        <v>1068</v>
      </c>
      <c r="G149" s="217" t="s">
        <v>157</v>
      </c>
      <c r="H149" s="218">
        <v>6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253</v>
      </c>
      <c r="AT149" s="225" t="s">
        <v>154</v>
      </c>
      <c r="AU149" s="225" t="s">
        <v>81</v>
      </c>
      <c r="AY149" s="19" t="s">
        <v>152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253</v>
      </c>
      <c r="BM149" s="225" t="s">
        <v>1069</v>
      </c>
    </row>
    <row r="150" s="2" customFormat="1" ht="16.5" customHeight="1">
      <c r="A150" s="40"/>
      <c r="B150" s="41"/>
      <c r="C150" s="265" t="s">
        <v>304</v>
      </c>
      <c r="D150" s="265" t="s">
        <v>298</v>
      </c>
      <c r="E150" s="266" t="s">
        <v>1070</v>
      </c>
      <c r="F150" s="267" t="s">
        <v>1071</v>
      </c>
      <c r="G150" s="268" t="s">
        <v>157</v>
      </c>
      <c r="H150" s="269">
        <v>6</v>
      </c>
      <c r="I150" s="270"/>
      <c r="J150" s="271">
        <f>ROUND(I150*H150,2)</f>
        <v>0</v>
      </c>
      <c r="K150" s="267" t="s">
        <v>19</v>
      </c>
      <c r="L150" s="272"/>
      <c r="M150" s="273" t="s">
        <v>19</v>
      </c>
      <c r="N150" s="274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347</v>
      </c>
      <c r="AT150" s="225" t="s">
        <v>298</v>
      </c>
      <c r="AU150" s="225" t="s">
        <v>81</v>
      </c>
      <c r="AY150" s="19" t="s">
        <v>152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253</v>
      </c>
      <c r="BM150" s="225" t="s">
        <v>1072</v>
      </c>
    </row>
    <row r="151" s="2" customFormat="1" ht="16.5" customHeight="1">
      <c r="A151" s="40"/>
      <c r="B151" s="41"/>
      <c r="C151" s="214" t="s">
        <v>311</v>
      </c>
      <c r="D151" s="214" t="s">
        <v>154</v>
      </c>
      <c r="E151" s="215" t="s">
        <v>1073</v>
      </c>
      <c r="F151" s="216" t="s">
        <v>1074</v>
      </c>
      <c r="G151" s="217" t="s">
        <v>157</v>
      </c>
      <c r="H151" s="218">
        <v>6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253</v>
      </c>
      <c r="AT151" s="225" t="s">
        <v>154</v>
      </c>
      <c r="AU151" s="225" t="s">
        <v>81</v>
      </c>
      <c r="AY151" s="19" t="s">
        <v>152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253</v>
      </c>
      <c r="BM151" s="225" t="s">
        <v>1075</v>
      </c>
    </row>
    <row r="152" s="2" customFormat="1" ht="16.5" customHeight="1">
      <c r="A152" s="40"/>
      <c r="B152" s="41"/>
      <c r="C152" s="214" t="s">
        <v>318</v>
      </c>
      <c r="D152" s="214" t="s">
        <v>154</v>
      </c>
      <c r="E152" s="215" t="s">
        <v>1076</v>
      </c>
      <c r="F152" s="216" t="s">
        <v>1077</v>
      </c>
      <c r="G152" s="217" t="s">
        <v>157</v>
      </c>
      <c r="H152" s="218">
        <v>6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253</v>
      </c>
      <c r="AT152" s="225" t="s">
        <v>154</v>
      </c>
      <c r="AU152" s="225" t="s">
        <v>81</v>
      </c>
      <c r="AY152" s="19" t="s">
        <v>152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253</v>
      </c>
      <c r="BM152" s="225" t="s">
        <v>1078</v>
      </c>
    </row>
    <row r="153" s="2" customFormat="1" ht="16.5" customHeight="1">
      <c r="A153" s="40"/>
      <c r="B153" s="41"/>
      <c r="C153" s="265" t="s">
        <v>325</v>
      </c>
      <c r="D153" s="265" t="s">
        <v>298</v>
      </c>
      <c r="E153" s="266" t="s">
        <v>1079</v>
      </c>
      <c r="F153" s="267" t="s">
        <v>1080</v>
      </c>
      <c r="G153" s="268" t="s">
        <v>157</v>
      </c>
      <c r="H153" s="269">
        <v>6</v>
      </c>
      <c r="I153" s="270"/>
      <c r="J153" s="271">
        <f>ROUND(I153*H153,2)</f>
        <v>0</v>
      </c>
      <c r="K153" s="267" t="s">
        <v>19</v>
      </c>
      <c r="L153" s="272"/>
      <c r="M153" s="273" t="s">
        <v>19</v>
      </c>
      <c r="N153" s="274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347</v>
      </c>
      <c r="AT153" s="225" t="s">
        <v>298</v>
      </c>
      <c r="AU153" s="225" t="s">
        <v>81</v>
      </c>
      <c r="AY153" s="19" t="s">
        <v>152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253</v>
      </c>
      <c r="BM153" s="225" t="s">
        <v>1081</v>
      </c>
    </row>
    <row r="154" s="2" customFormat="1" ht="16.5" customHeight="1">
      <c r="A154" s="40"/>
      <c r="B154" s="41"/>
      <c r="C154" s="265" t="s">
        <v>330</v>
      </c>
      <c r="D154" s="265" t="s">
        <v>298</v>
      </c>
      <c r="E154" s="266" t="s">
        <v>1082</v>
      </c>
      <c r="F154" s="267" t="s">
        <v>1083</v>
      </c>
      <c r="G154" s="268" t="s">
        <v>157</v>
      </c>
      <c r="H154" s="269">
        <v>6</v>
      </c>
      <c r="I154" s="270"/>
      <c r="J154" s="271">
        <f>ROUND(I154*H154,2)</f>
        <v>0</v>
      </c>
      <c r="K154" s="267" t="s">
        <v>19</v>
      </c>
      <c r="L154" s="272"/>
      <c r="M154" s="273" t="s">
        <v>19</v>
      </c>
      <c r="N154" s="274" t="s">
        <v>43</v>
      </c>
      <c r="O154" s="86"/>
      <c r="P154" s="223">
        <f>O154*H154</f>
        <v>0</v>
      </c>
      <c r="Q154" s="223">
        <v>3.0000000000000001E-05</v>
      </c>
      <c r="R154" s="223">
        <f>Q154*H154</f>
        <v>0.00018000000000000001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347</v>
      </c>
      <c r="AT154" s="225" t="s">
        <v>298</v>
      </c>
      <c r="AU154" s="225" t="s">
        <v>81</v>
      </c>
      <c r="AY154" s="19" t="s">
        <v>152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253</v>
      </c>
      <c r="BM154" s="225" t="s">
        <v>1084</v>
      </c>
    </row>
    <row r="155" s="2" customFormat="1" ht="16.5" customHeight="1">
      <c r="A155" s="40"/>
      <c r="B155" s="41"/>
      <c r="C155" s="214" t="s">
        <v>334</v>
      </c>
      <c r="D155" s="214" t="s">
        <v>154</v>
      </c>
      <c r="E155" s="215" t="s">
        <v>1085</v>
      </c>
      <c r="F155" s="216" t="s">
        <v>1086</v>
      </c>
      <c r="G155" s="217" t="s">
        <v>157</v>
      </c>
      <c r="H155" s="218">
        <v>6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253</v>
      </c>
      <c r="AT155" s="225" t="s">
        <v>154</v>
      </c>
      <c r="AU155" s="225" t="s">
        <v>81</v>
      </c>
      <c r="AY155" s="19" t="s">
        <v>152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253</v>
      </c>
      <c r="BM155" s="225" t="s">
        <v>1087</v>
      </c>
    </row>
    <row r="156" s="2" customFormat="1" ht="16.5" customHeight="1">
      <c r="A156" s="40"/>
      <c r="B156" s="41"/>
      <c r="C156" s="265" t="s">
        <v>338</v>
      </c>
      <c r="D156" s="265" t="s">
        <v>298</v>
      </c>
      <c r="E156" s="266" t="s">
        <v>1088</v>
      </c>
      <c r="F156" s="267" t="s">
        <v>1089</v>
      </c>
      <c r="G156" s="268" t="s">
        <v>157</v>
      </c>
      <c r="H156" s="269">
        <v>6</v>
      </c>
      <c r="I156" s="270"/>
      <c r="J156" s="271">
        <f>ROUND(I156*H156,2)</f>
        <v>0</v>
      </c>
      <c r="K156" s="267" t="s">
        <v>19</v>
      </c>
      <c r="L156" s="272"/>
      <c r="M156" s="273" t="s">
        <v>19</v>
      </c>
      <c r="N156" s="274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347</v>
      </c>
      <c r="AT156" s="225" t="s">
        <v>298</v>
      </c>
      <c r="AU156" s="225" t="s">
        <v>81</v>
      </c>
      <c r="AY156" s="19" t="s">
        <v>152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253</v>
      </c>
      <c r="BM156" s="225" t="s">
        <v>1090</v>
      </c>
    </row>
    <row r="157" s="2" customFormat="1" ht="16.5" customHeight="1">
      <c r="A157" s="40"/>
      <c r="B157" s="41"/>
      <c r="C157" s="265" t="s">
        <v>342</v>
      </c>
      <c r="D157" s="265" t="s">
        <v>298</v>
      </c>
      <c r="E157" s="266" t="s">
        <v>1091</v>
      </c>
      <c r="F157" s="267" t="s">
        <v>1092</v>
      </c>
      <c r="G157" s="268" t="s">
        <v>157</v>
      </c>
      <c r="H157" s="269">
        <v>6</v>
      </c>
      <c r="I157" s="270"/>
      <c r="J157" s="271">
        <f>ROUND(I157*H157,2)</f>
        <v>0</v>
      </c>
      <c r="K157" s="267" t="s">
        <v>19</v>
      </c>
      <c r="L157" s="272"/>
      <c r="M157" s="273" t="s">
        <v>19</v>
      </c>
      <c r="N157" s="274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347</v>
      </c>
      <c r="AT157" s="225" t="s">
        <v>298</v>
      </c>
      <c r="AU157" s="225" t="s">
        <v>81</v>
      </c>
      <c r="AY157" s="19" t="s">
        <v>152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253</v>
      </c>
      <c r="BM157" s="225" t="s">
        <v>1093</v>
      </c>
    </row>
    <row r="158" s="2" customFormat="1" ht="16.5" customHeight="1">
      <c r="A158" s="40"/>
      <c r="B158" s="41"/>
      <c r="C158" s="214" t="s">
        <v>347</v>
      </c>
      <c r="D158" s="214" t="s">
        <v>154</v>
      </c>
      <c r="E158" s="215" t="s">
        <v>1094</v>
      </c>
      <c r="F158" s="216" t="s">
        <v>1063</v>
      </c>
      <c r="G158" s="217" t="s">
        <v>1036</v>
      </c>
      <c r="H158" s="281"/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253</v>
      </c>
      <c r="AT158" s="225" t="s">
        <v>154</v>
      </c>
      <c r="AU158" s="225" t="s">
        <v>81</v>
      </c>
      <c r="AY158" s="19" t="s">
        <v>152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253</v>
      </c>
      <c r="BM158" s="225" t="s">
        <v>1095</v>
      </c>
    </row>
    <row r="159" s="12" customFormat="1" ht="20.88" customHeight="1">
      <c r="A159" s="12"/>
      <c r="B159" s="198"/>
      <c r="C159" s="199"/>
      <c r="D159" s="200" t="s">
        <v>71</v>
      </c>
      <c r="E159" s="212" t="s">
        <v>1096</v>
      </c>
      <c r="F159" s="212" t="s">
        <v>1097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SUM(P160:P161)</f>
        <v>0</v>
      </c>
      <c r="Q159" s="206"/>
      <c r="R159" s="207">
        <f>SUM(R160:R161)</f>
        <v>0.001</v>
      </c>
      <c r="S159" s="206"/>
      <c r="T159" s="208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81</v>
      </c>
      <c r="AT159" s="210" t="s">
        <v>71</v>
      </c>
      <c r="AU159" s="210" t="s">
        <v>81</v>
      </c>
      <c r="AY159" s="209" t="s">
        <v>152</v>
      </c>
      <c r="BK159" s="211">
        <f>SUM(BK160:BK161)</f>
        <v>0</v>
      </c>
    </row>
    <row r="160" s="2" customFormat="1" ht="16.5" customHeight="1">
      <c r="A160" s="40"/>
      <c r="B160" s="41"/>
      <c r="C160" s="214" t="s">
        <v>352</v>
      </c>
      <c r="D160" s="214" t="s">
        <v>154</v>
      </c>
      <c r="E160" s="215" t="s">
        <v>1098</v>
      </c>
      <c r="F160" s="216" t="s">
        <v>1099</v>
      </c>
      <c r="G160" s="217" t="s">
        <v>157</v>
      </c>
      <c r="H160" s="218">
        <v>10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253</v>
      </c>
      <c r="AT160" s="225" t="s">
        <v>154</v>
      </c>
      <c r="AU160" s="225" t="s">
        <v>170</v>
      </c>
      <c r="AY160" s="19" t="s">
        <v>152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253</v>
      </c>
      <c r="BM160" s="225" t="s">
        <v>1100</v>
      </c>
    </row>
    <row r="161" s="2" customFormat="1" ht="16.5" customHeight="1">
      <c r="A161" s="40"/>
      <c r="B161" s="41"/>
      <c r="C161" s="265" t="s">
        <v>219</v>
      </c>
      <c r="D161" s="265" t="s">
        <v>298</v>
      </c>
      <c r="E161" s="266" t="s">
        <v>1101</v>
      </c>
      <c r="F161" s="267" t="s">
        <v>1102</v>
      </c>
      <c r="G161" s="268" t="s">
        <v>301</v>
      </c>
      <c r="H161" s="269">
        <v>1</v>
      </c>
      <c r="I161" s="270"/>
      <c r="J161" s="271">
        <f>ROUND(I161*H161,2)</f>
        <v>0</v>
      </c>
      <c r="K161" s="267" t="s">
        <v>158</v>
      </c>
      <c r="L161" s="272"/>
      <c r="M161" s="273" t="s">
        <v>19</v>
      </c>
      <c r="N161" s="274" t="s">
        <v>43</v>
      </c>
      <c r="O161" s="86"/>
      <c r="P161" s="223">
        <f>O161*H161</f>
        <v>0</v>
      </c>
      <c r="Q161" s="223">
        <v>0.001</v>
      </c>
      <c r="R161" s="223">
        <f>Q161*H161</f>
        <v>0.001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347</v>
      </c>
      <c r="AT161" s="225" t="s">
        <v>298</v>
      </c>
      <c r="AU161" s="225" t="s">
        <v>170</v>
      </c>
      <c r="AY161" s="19" t="s">
        <v>152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253</v>
      </c>
      <c r="BM161" s="225" t="s">
        <v>1103</v>
      </c>
    </row>
    <row r="162" s="12" customFormat="1" ht="25.92" customHeight="1">
      <c r="A162" s="12"/>
      <c r="B162" s="198"/>
      <c r="C162" s="199"/>
      <c r="D162" s="200" t="s">
        <v>71</v>
      </c>
      <c r="E162" s="201" t="s">
        <v>298</v>
      </c>
      <c r="F162" s="201" t="s">
        <v>1104</v>
      </c>
      <c r="G162" s="199"/>
      <c r="H162" s="199"/>
      <c r="I162" s="202"/>
      <c r="J162" s="203">
        <f>BK162</f>
        <v>0</v>
      </c>
      <c r="K162" s="199"/>
      <c r="L162" s="204"/>
      <c r="M162" s="205"/>
      <c r="N162" s="206"/>
      <c r="O162" s="206"/>
      <c r="P162" s="207">
        <f>P163+P176+P214</f>
        <v>0</v>
      </c>
      <c r="Q162" s="206"/>
      <c r="R162" s="207">
        <f>R163+R176+R214</f>
        <v>4.0781550000000006</v>
      </c>
      <c r="S162" s="206"/>
      <c r="T162" s="208">
        <f>T163+T176+T214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170</v>
      </c>
      <c r="AT162" s="210" t="s">
        <v>71</v>
      </c>
      <c r="AU162" s="210" t="s">
        <v>72</v>
      </c>
      <c r="AY162" s="209" t="s">
        <v>152</v>
      </c>
      <c r="BK162" s="211">
        <f>BK163+BK176+BK214</f>
        <v>0</v>
      </c>
    </row>
    <row r="163" s="12" customFormat="1" ht="22.8" customHeight="1">
      <c r="A163" s="12"/>
      <c r="B163" s="198"/>
      <c r="C163" s="199"/>
      <c r="D163" s="200" t="s">
        <v>71</v>
      </c>
      <c r="E163" s="212" t="s">
        <v>1105</v>
      </c>
      <c r="F163" s="212" t="s">
        <v>1106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SUM(P164:P175)</f>
        <v>0</v>
      </c>
      <c r="Q163" s="206"/>
      <c r="R163" s="207">
        <f>SUM(R164:R175)</f>
        <v>0</v>
      </c>
      <c r="S163" s="206"/>
      <c r="T163" s="208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170</v>
      </c>
      <c r="AT163" s="210" t="s">
        <v>71</v>
      </c>
      <c r="AU163" s="210" t="s">
        <v>79</v>
      </c>
      <c r="AY163" s="209" t="s">
        <v>152</v>
      </c>
      <c r="BK163" s="211">
        <f>SUM(BK164:BK175)</f>
        <v>0</v>
      </c>
    </row>
    <row r="164" s="2" customFormat="1" ht="16.5" customHeight="1">
      <c r="A164" s="40"/>
      <c r="B164" s="41"/>
      <c r="C164" s="214" t="s">
        <v>360</v>
      </c>
      <c r="D164" s="214" t="s">
        <v>154</v>
      </c>
      <c r="E164" s="215" t="s">
        <v>1107</v>
      </c>
      <c r="F164" s="216" t="s">
        <v>1108</v>
      </c>
      <c r="G164" s="217" t="s">
        <v>1109</v>
      </c>
      <c r="H164" s="218">
        <v>200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517</v>
      </c>
      <c r="AT164" s="225" t="s">
        <v>154</v>
      </c>
      <c r="AU164" s="225" t="s">
        <v>81</v>
      </c>
      <c r="AY164" s="19" t="s">
        <v>152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517</v>
      </c>
      <c r="BM164" s="225" t="s">
        <v>1110</v>
      </c>
    </row>
    <row r="165" s="2" customFormat="1" ht="16.5" customHeight="1">
      <c r="A165" s="40"/>
      <c r="B165" s="41"/>
      <c r="C165" s="214" t="s">
        <v>364</v>
      </c>
      <c r="D165" s="214" t="s">
        <v>154</v>
      </c>
      <c r="E165" s="215" t="s">
        <v>1111</v>
      </c>
      <c r="F165" s="216" t="s">
        <v>1112</v>
      </c>
      <c r="G165" s="217" t="s">
        <v>227</v>
      </c>
      <c r="H165" s="218">
        <v>45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517</v>
      </c>
      <c r="AT165" s="225" t="s">
        <v>154</v>
      </c>
      <c r="AU165" s="225" t="s">
        <v>81</v>
      </c>
      <c r="AY165" s="19" t="s">
        <v>152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517</v>
      </c>
      <c r="BM165" s="225" t="s">
        <v>1113</v>
      </c>
    </row>
    <row r="166" s="2" customFormat="1" ht="16.5" customHeight="1">
      <c r="A166" s="40"/>
      <c r="B166" s="41"/>
      <c r="C166" s="265" t="s">
        <v>369</v>
      </c>
      <c r="D166" s="265" t="s">
        <v>298</v>
      </c>
      <c r="E166" s="266" t="s">
        <v>1114</v>
      </c>
      <c r="F166" s="267" t="s">
        <v>1115</v>
      </c>
      <c r="G166" s="268" t="s">
        <v>227</v>
      </c>
      <c r="H166" s="269">
        <v>45</v>
      </c>
      <c r="I166" s="270"/>
      <c r="J166" s="271">
        <f>ROUND(I166*H166,2)</f>
        <v>0</v>
      </c>
      <c r="K166" s="267" t="s">
        <v>19</v>
      </c>
      <c r="L166" s="272"/>
      <c r="M166" s="273" t="s">
        <v>19</v>
      </c>
      <c r="N166" s="274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492</v>
      </c>
      <c r="AT166" s="225" t="s">
        <v>298</v>
      </c>
      <c r="AU166" s="225" t="s">
        <v>81</v>
      </c>
      <c r="AY166" s="19" t="s">
        <v>152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517</v>
      </c>
      <c r="BM166" s="225" t="s">
        <v>1116</v>
      </c>
    </row>
    <row r="167" s="2" customFormat="1" ht="16.5" customHeight="1">
      <c r="A167" s="40"/>
      <c r="B167" s="41"/>
      <c r="C167" s="265" t="s">
        <v>373</v>
      </c>
      <c r="D167" s="265" t="s">
        <v>298</v>
      </c>
      <c r="E167" s="266" t="s">
        <v>1117</v>
      </c>
      <c r="F167" s="267" t="s">
        <v>1118</v>
      </c>
      <c r="G167" s="268" t="s">
        <v>157</v>
      </c>
      <c r="H167" s="269">
        <v>6</v>
      </c>
      <c r="I167" s="270"/>
      <c r="J167" s="271">
        <f>ROUND(I167*H167,2)</f>
        <v>0</v>
      </c>
      <c r="K167" s="267" t="s">
        <v>19</v>
      </c>
      <c r="L167" s="272"/>
      <c r="M167" s="273" t="s">
        <v>19</v>
      </c>
      <c r="N167" s="274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492</v>
      </c>
      <c r="AT167" s="225" t="s">
        <v>298</v>
      </c>
      <c r="AU167" s="225" t="s">
        <v>81</v>
      </c>
      <c r="AY167" s="19" t="s">
        <v>152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517</v>
      </c>
      <c r="BM167" s="225" t="s">
        <v>1119</v>
      </c>
    </row>
    <row r="168" s="2" customFormat="1" ht="16.5" customHeight="1">
      <c r="A168" s="40"/>
      <c r="B168" s="41"/>
      <c r="C168" s="214" t="s">
        <v>377</v>
      </c>
      <c r="D168" s="214" t="s">
        <v>154</v>
      </c>
      <c r="E168" s="215" t="s">
        <v>1120</v>
      </c>
      <c r="F168" s="216" t="s">
        <v>1121</v>
      </c>
      <c r="G168" s="217" t="s">
        <v>157</v>
      </c>
      <c r="H168" s="218">
        <v>4</v>
      </c>
      <c r="I168" s="219"/>
      <c r="J168" s="220">
        <f>ROUND(I168*H168,2)</f>
        <v>0</v>
      </c>
      <c r="K168" s="216" t="s">
        <v>158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517</v>
      </c>
      <c r="AT168" s="225" t="s">
        <v>154</v>
      </c>
      <c r="AU168" s="225" t="s">
        <v>81</v>
      </c>
      <c r="AY168" s="19" t="s">
        <v>152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517</v>
      </c>
      <c r="BM168" s="225" t="s">
        <v>1122</v>
      </c>
    </row>
    <row r="169" s="2" customFormat="1">
      <c r="A169" s="40"/>
      <c r="B169" s="41"/>
      <c r="C169" s="42"/>
      <c r="D169" s="227" t="s">
        <v>161</v>
      </c>
      <c r="E169" s="42"/>
      <c r="F169" s="228" t="s">
        <v>1123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161</v>
      </c>
      <c r="AU169" s="19" t="s">
        <v>81</v>
      </c>
    </row>
    <row r="170" s="2" customFormat="1" ht="16.5" customHeight="1">
      <c r="A170" s="40"/>
      <c r="B170" s="41"/>
      <c r="C170" s="214" t="s">
        <v>381</v>
      </c>
      <c r="D170" s="214" t="s">
        <v>154</v>
      </c>
      <c r="E170" s="215" t="s">
        <v>1124</v>
      </c>
      <c r="F170" s="216" t="s">
        <v>1125</v>
      </c>
      <c r="G170" s="217" t="s">
        <v>157</v>
      </c>
      <c r="H170" s="218">
        <v>4</v>
      </c>
      <c r="I170" s="219"/>
      <c r="J170" s="220">
        <f>ROUND(I170*H170,2)</f>
        <v>0</v>
      </c>
      <c r="K170" s="216" t="s">
        <v>158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517</v>
      </c>
      <c r="AT170" s="225" t="s">
        <v>154</v>
      </c>
      <c r="AU170" s="225" t="s">
        <v>81</v>
      </c>
      <c r="AY170" s="19" t="s">
        <v>152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517</v>
      </c>
      <c r="BM170" s="225" t="s">
        <v>1126</v>
      </c>
    </row>
    <row r="171" s="2" customFormat="1">
      <c r="A171" s="40"/>
      <c r="B171" s="41"/>
      <c r="C171" s="42"/>
      <c r="D171" s="227" t="s">
        <v>161</v>
      </c>
      <c r="E171" s="42"/>
      <c r="F171" s="228" t="s">
        <v>1127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161</v>
      </c>
      <c r="AU171" s="19" t="s">
        <v>81</v>
      </c>
    </row>
    <row r="172" s="2" customFormat="1" ht="24.15" customHeight="1">
      <c r="A172" s="40"/>
      <c r="B172" s="41"/>
      <c r="C172" s="214" t="s">
        <v>385</v>
      </c>
      <c r="D172" s="214" t="s">
        <v>154</v>
      </c>
      <c r="E172" s="215" t="s">
        <v>1128</v>
      </c>
      <c r="F172" s="216" t="s">
        <v>1129</v>
      </c>
      <c r="G172" s="217" t="s">
        <v>227</v>
      </c>
      <c r="H172" s="218">
        <v>145</v>
      </c>
      <c r="I172" s="219"/>
      <c r="J172" s="220">
        <f>ROUND(I172*H172,2)</f>
        <v>0</v>
      </c>
      <c r="K172" s="216" t="s">
        <v>158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517</v>
      </c>
      <c r="AT172" s="225" t="s">
        <v>154</v>
      </c>
      <c r="AU172" s="225" t="s">
        <v>81</v>
      </c>
      <c r="AY172" s="19" t="s">
        <v>152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517</v>
      </c>
      <c r="BM172" s="225" t="s">
        <v>1130</v>
      </c>
    </row>
    <row r="173" s="2" customFormat="1">
      <c r="A173" s="40"/>
      <c r="B173" s="41"/>
      <c r="C173" s="42"/>
      <c r="D173" s="227" t="s">
        <v>161</v>
      </c>
      <c r="E173" s="42"/>
      <c r="F173" s="228" t="s">
        <v>1131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161</v>
      </c>
      <c r="AU173" s="19" t="s">
        <v>81</v>
      </c>
    </row>
    <row r="174" s="2" customFormat="1" ht="16.5" customHeight="1">
      <c r="A174" s="40"/>
      <c r="B174" s="41"/>
      <c r="C174" s="214" t="s">
        <v>389</v>
      </c>
      <c r="D174" s="214" t="s">
        <v>154</v>
      </c>
      <c r="E174" s="215" t="s">
        <v>1132</v>
      </c>
      <c r="F174" s="216" t="s">
        <v>1133</v>
      </c>
      <c r="G174" s="217" t="s">
        <v>706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517</v>
      </c>
      <c r="AT174" s="225" t="s">
        <v>154</v>
      </c>
      <c r="AU174" s="225" t="s">
        <v>81</v>
      </c>
      <c r="AY174" s="19" t="s">
        <v>152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517</v>
      </c>
      <c r="BM174" s="225" t="s">
        <v>1134</v>
      </c>
    </row>
    <row r="175" s="2" customFormat="1" ht="16.5" customHeight="1">
      <c r="A175" s="40"/>
      <c r="B175" s="41"/>
      <c r="C175" s="214" t="s">
        <v>393</v>
      </c>
      <c r="D175" s="214" t="s">
        <v>154</v>
      </c>
      <c r="E175" s="215" t="s">
        <v>1135</v>
      </c>
      <c r="F175" s="216" t="s">
        <v>1136</v>
      </c>
      <c r="G175" s="217" t="s">
        <v>157</v>
      </c>
      <c r="H175" s="218">
        <v>6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517</v>
      </c>
      <c r="AT175" s="225" t="s">
        <v>154</v>
      </c>
      <c r="AU175" s="225" t="s">
        <v>81</v>
      </c>
      <c r="AY175" s="19" t="s">
        <v>152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517</v>
      </c>
      <c r="BM175" s="225" t="s">
        <v>1137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1138</v>
      </c>
      <c r="F176" s="212" t="s">
        <v>1139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SUM(P177:P213)</f>
        <v>0</v>
      </c>
      <c r="Q176" s="206"/>
      <c r="R176" s="207">
        <f>SUM(R177:R213)</f>
        <v>4.0781550000000006</v>
      </c>
      <c r="S176" s="206"/>
      <c r="T176" s="208">
        <f>SUM(T177:T213)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170</v>
      </c>
      <c r="AT176" s="210" t="s">
        <v>71</v>
      </c>
      <c r="AU176" s="210" t="s">
        <v>79</v>
      </c>
      <c r="AY176" s="209" t="s">
        <v>152</v>
      </c>
      <c r="BK176" s="211">
        <f>SUM(BK177:BK213)</f>
        <v>0</v>
      </c>
    </row>
    <row r="177" s="2" customFormat="1" ht="21.75" customHeight="1">
      <c r="A177" s="40"/>
      <c r="B177" s="41"/>
      <c r="C177" s="214" t="s">
        <v>397</v>
      </c>
      <c r="D177" s="214" t="s">
        <v>154</v>
      </c>
      <c r="E177" s="215" t="s">
        <v>1140</v>
      </c>
      <c r="F177" s="216" t="s">
        <v>1141</v>
      </c>
      <c r="G177" s="217" t="s">
        <v>157</v>
      </c>
      <c r="H177" s="218">
        <v>6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517</v>
      </c>
      <c r="AT177" s="225" t="s">
        <v>154</v>
      </c>
      <c r="AU177" s="225" t="s">
        <v>81</v>
      </c>
      <c r="AY177" s="19" t="s">
        <v>152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517</v>
      </c>
      <c r="BM177" s="225" t="s">
        <v>1142</v>
      </c>
    </row>
    <row r="178" s="2" customFormat="1" ht="16.5" customHeight="1">
      <c r="A178" s="40"/>
      <c r="B178" s="41"/>
      <c r="C178" s="214" t="s">
        <v>401</v>
      </c>
      <c r="D178" s="214" t="s">
        <v>154</v>
      </c>
      <c r="E178" s="215" t="s">
        <v>1143</v>
      </c>
      <c r="F178" s="216" t="s">
        <v>1144</v>
      </c>
      <c r="G178" s="217" t="s">
        <v>328</v>
      </c>
      <c r="H178" s="218">
        <v>6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517</v>
      </c>
      <c r="AT178" s="225" t="s">
        <v>154</v>
      </c>
      <c r="AU178" s="225" t="s">
        <v>81</v>
      </c>
      <c r="AY178" s="19" t="s">
        <v>152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517</v>
      </c>
      <c r="BM178" s="225" t="s">
        <v>1145</v>
      </c>
    </row>
    <row r="179" s="2" customFormat="1" ht="16.5" customHeight="1">
      <c r="A179" s="40"/>
      <c r="B179" s="41"/>
      <c r="C179" s="265" t="s">
        <v>210</v>
      </c>
      <c r="D179" s="265" t="s">
        <v>298</v>
      </c>
      <c r="E179" s="266" t="s">
        <v>1146</v>
      </c>
      <c r="F179" s="267" t="s">
        <v>1147</v>
      </c>
      <c r="G179" s="268" t="s">
        <v>157</v>
      </c>
      <c r="H179" s="269">
        <v>6</v>
      </c>
      <c r="I179" s="270"/>
      <c r="J179" s="271">
        <f>ROUND(I179*H179,2)</f>
        <v>0</v>
      </c>
      <c r="K179" s="267" t="s">
        <v>19</v>
      </c>
      <c r="L179" s="272"/>
      <c r="M179" s="273" t="s">
        <v>19</v>
      </c>
      <c r="N179" s="274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492</v>
      </c>
      <c r="AT179" s="225" t="s">
        <v>298</v>
      </c>
      <c r="AU179" s="225" t="s">
        <v>81</v>
      </c>
      <c r="AY179" s="19" t="s">
        <v>152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517</v>
      </c>
      <c r="BM179" s="225" t="s">
        <v>1148</v>
      </c>
    </row>
    <row r="180" s="2" customFormat="1" ht="16.5" customHeight="1">
      <c r="A180" s="40"/>
      <c r="B180" s="41"/>
      <c r="C180" s="265" t="s">
        <v>411</v>
      </c>
      <c r="D180" s="265" t="s">
        <v>298</v>
      </c>
      <c r="E180" s="266" t="s">
        <v>1149</v>
      </c>
      <c r="F180" s="267" t="s">
        <v>1150</v>
      </c>
      <c r="G180" s="268" t="s">
        <v>239</v>
      </c>
      <c r="H180" s="269">
        <v>1.5600000000000001</v>
      </c>
      <c r="I180" s="270"/>
      <c r="J180" s="271">
        <f>ROUND(I180*H180,2)</f>
        <v>0</v>
      </c>
      <c r="K180" s="267" t="s">
        <v>19</v>
      </c>
      <c r="L180" s="272"/>
      <c r="M180" s="273" t="s">
        <v>19</v>
      </c>
      <c r="N180" s="274" t="s">
        <v>43</v>
      </c>
      <c r="O180" s="86"/>
      <c r="P180" s="223">
        <f>O180*H180</f>
        <v>0</v>
      </c>
      <c r="Q180" s="223">
        <v>2.234</v>
      </c>
      <c r="R180" s="223">
        <f>Q180*H180</f>
        <v>3.4850400000000001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199</v>
      </c>
      <c r="AT180" s="225" t="s">
        <v>298</v>
      </c>
      <c r="AU180" s="225" t="s">
        <v>81</v>
      </c>
      <c r="AY180" s="19" t="s">
        <v>152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159</v>
      </c>
      <c r="BM180" s="225" t="s">
        <v>1151</v>
      </c>
    </row>
    <row r="181" s="2" customFormat="1" ht="16.5" customHeight="1">
      <c r="A181" s="40"/>
      <c r="B181" s="41"/>
      <c r="C181" s="265" t="s">
        <v>416</v>
      </c>
      <c r="D181" s="265" t="s">
        <v>298</v>
      </c>
      <c r="E181" s="266" t="s">
        <v>1152</v>
      </c>
      <c r="F181" s="267" t="s">
        <v>1153</v>
      </c>
      <c r="G181" s="268" t="s">
        <v>182</v>
      </c>
      <c r="H181" s="269">
        <v>4</v>
      </c>
      <c r="I181" s="270"/>
      <c r="J181" s="271">
        <f>ROUND(I181*H181,2)</f>
        <v>0</v>
      </c>
      <c r="K181" s="267" t="s">
        <v>158</v>
      </c>
      <c r="L181" s="272"/>
      <c r="M181" s="273" t="s">
        <v>19</v>
      </c>
      <c r="N181" s="274" t="s">
        <v>43</v>
      </c>
      <c r="O181" s="86"/>
      <c r="P181" s="223">
        <f>O181*H181</f>
        <v>0</v>
      </c>
      <c r="Q181" s="223">
        <v>0.13500000000000001</v>
      </c>
      <c r="R181" s="223">
        <f>Q181*H181</f>
        <v>0.54000000000000004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199</v>
      </c>
      <c r="AT181" s="225" t="s">
        <v>298</v>
      </c>
      <c r="AU181" s="225" t="s">
        <v>81</v>
      </c>
      <c r="AY181" s="19" t="s">
        <v>152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159</v>
      </c>
      <c r="BM181" s="225" t="s">
        <v>1154</v>
      </c>
    </row>
    <row r="182" s="2" customFormat="1" ht="16.5" customHeight="1">
      <c r="A182" s="40"/>
      <c r="B182" s="41"/>
      <c r="C182" s="214" t="s">
        <v>423</v>
      </c>
      <c r="D182" s="214" t="s">
        <v>154</v>
      </c>
      <c r="E182" s="215" t="s">
        <v>1155</v>
      </c>
      <c r="F182" s="216" t="s">
        <v>1156</v>
      </c>
      <c r="G182" s="217" t="s">
        <v>227</v>
      </c>
      <c r="H182" s="218">
        <v>200</v>
      </c>
      <c r="I182" s="219"/>
      <c r="J182" s="220">
        <f>ROUND(I182*H182,2)</f>
        <v>0</v>
      </c>
      <c r="K182" s="216" t="s">
        <v>158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517</v>
      </c>
      <c r="AT182" s="225" t="s">
        <v>154</v>
      </c>
      <c r="AU182" s="225" t="s">
        <v>81</v>
      </c>
      <c r="AY182" s="19" t="s">
        <v>152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517</v>
      </c>
      <c r="BM182" s="225" t="s">
        <v>1157</v>
      </c>
    </row>
    <row r="183" s="2" customFormat="1">
      <c r="A183" s="40"/>
      <c r="B183" s="41"/>
      <c r="C183" s="42"/>
      <c r="D183" s="227" t="s">
        <v>161</v>
      </c>
      <c r="E183" s="42"/>
      <c r="F183" s="228" t="s">
        <v>1158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161</v>
      </c>
      <c r="AU183" s="19" t="s">
        <v>81</v>
      </c>
    </row>
    <row r="184" s="2" customFormat="1" ht="16.5" customHeight="1">
      <c r="A184" s="40"/>
      <c r="B184" s="41"/>
      <c r="C184" s="214" t="s">
        <v>429</v>
      </c>
      <c r="D184" s="214" t="s">
        <v>154</v>
      </c>
      <c r="E184" s="215" t="s">
        <v>1159</v>
      </c>
      <c r="F184" s="216" t="s">
        <v>1160</v>
      </c>
      <c r="G184" s="217" t="s">
        <v>227</v>
      </c>
      <c r="H184" s="218">
        <v>50</v>
      </c>
      <c r="I184" s="219"/>
      <c r="J184" s="220">
        <f>ROUND(I184*H184,2)</f>
        <v>0</v>
      </c>
      <c r="K184" s="216" t="s">
        <v>158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517</v>
      </c>
      <c r="AT184" s="225" t="s">
        <v>154</v>
      </c>
      <c r="AU184" s="225" t="s">
        <v>81</v>
      </c>
      <c r="AY184" s="19" t="s">
        <v>152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517</v>
      </c>
      <c r="BM184" s="225" t="s">
        <v>1161</v>
      </c>
    </row>
    <row r="185" s="2" customFormat="1">
      <c r="A185" s="40"/>
      <c r="B185" s="41"/>
      <c r="C185" s="42"/>
      <c r="D185" s="227" t="s">
        <v>161</v>
      </c>
      <c r="E185" s="42"/>
      <c r="F185" s="228" t="s">
        <v>1162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161</v>
      </c>
      <c r="AU185" s="19" t="s">
        <v>81</v>
      </c>
    </row>
    <row r="186" s="2" customFormat="1" ht="21.75" customHeight="1">
      <c r="A186" s="40"/>
      <c r="B186" s="41"/>
      <c r="C186" s="214" t="s">
        <v>435</v>
      </c>
      <c r="D186" s="214" t="s">
        <v>154</v>
      </c>
      <c r="E186" s="215" t="s">
        <v>1163</v>
      </c>
      <c r="F186" s="216" t="s">
        <v>1164</v>
      </c>
      <c r="G186" s="217" t="s">
        <v>239</v>
      </c>
      <c r="H186" s="218">
        <v>61</v>
      </c>
      <c r="I186" s="219"/>
      <c r="J186" s="220">
        <f>ROUND(I186*H186,2)</f>
        <v>0</v>
      </c>
      <c r="K186" s="216" t="s">
        <v>158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517</v>
      </c>
      <c r="AT186" s="225" t="s">
        <v>154</v>
      </c>
      <c r="AU186" s="225" t="s">
        <v>81</v>
      </c>
      <c r="AY186" s="19" t="s">
        <v>152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517</v>
      </c>
      <c r="BM186" s="225" t="s">
        <v>1165</v>
      </c>
    </row>
    <row r="187" s="2" customFormat="1">
      <c r="A187" s="40"/>
      <c r="B187" s="41"/>
      <c r="C187" s="42"/>
      <c r="D187" s="227" t="s">
        <v>161</v>
      </c>
      <c r="E187" s="42"/>
      <c r="F187" s="228" t="s">
        <v>1166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161</v>
      </c>
      <c r="AU187" s="19" t="s">
        <v>81</v>
      </c>
    </row>
    <row r="188" s="14" customFormat="1">
      <c r="A188" s="14"/>
      <c r="B188" s="243"/>
      <c r="C188" s="244"/>
      <c r="D188" s="234" t="s">
        <v>163</v>
      </c>
      <c r="E188" s="245" t="s">
        <v>19</v>
      </c>
      <c r="F188" s="246" t="s">
        <v>1167</v>
      </c>
      <c r="G188" s="244"/>
      <c r="H188" s="247">
        <v>81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163</v>
      </c>
      <c r="AU188" s="253" t="s">
        <v>81</v>
      </c>
      <c r="AV188" s="14" t="s">
        <v>81</v>
      </c>
      <c r="AW188" s="14" t="s">
        <v>33</v>
      </c>
      <c r="AX188" s="14" t="s">
        <v>72</v>
      </c>
      <c r="AY188" s="253" t="s">
        <v>152</v>
      </c>
    </row>
    <row r="189" s="14" customFormat="1">
      <c r="A189" s="14"/>
      <c r="B189" s="243"/>
      <c r="C189" s="244"/>
      <c r="D189" s="234" t="s">
        <v>163</v>
      </c>
      <c r="E189" s="245" t="s">
        <v>19</v>
      </c>
      <c r="F189" s="246" t="s">
        <v>1168</v>
      </c>
      <c r="G189" s="244"/>
      <c r="H189" s="247">
        <v>-20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163</v>
      </c>
      <c r="AU189" s="253" t="s">
        <v>81</v>
      </c>
      <c r="AV189" s="14" t="s">
        <v>81</v>
      </c>
      <c r="AW189" s="14" t="s">
        <v>33</v>
      </c>
      <c r="AX189" s="14" t="s">
        <v>72</v>
      </c>
      <c r="AY189" s="253" t="s">
        <v>152</v>
      </c>
    </row>
    <row r="190" s="15" customFormat="1">
      <c r="A190" s="15"/>
      <c r="B190" s="254"/>
      <c r="C190" s="255"/>
      <c r="D190" s="234" t="s">
        <v>163</v>
      </c>
      <c r="E190" s="256" t="s">
        <v>19</v>
      </c>
      <c r="F190" s="257" t="s">
        <v>212</v>
      </c>
      <c r="G190" s="255"/>
      <c r="H190" s="258">
        <v>61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163</v>
      </c>
      <c r="AU190" s="264" t="s">
        <v>81</v>
      </c>
      <c r="AV190" s="15" t="s">
        <v>159</v>
      </c>
      <c r="AW190" s="15" t="s">
        <v>33</v>
      </c>
      <c r="AX190" s="15" t="s">
        <v>79</v>
      </c>
      <c r="AY190" s="264" t="s">
        <v>152</v>
      </c>
    </row>
    <row r="191" s="2" customFormat="1" ht="24.15" customHeight="1">
      <c r="A191" s="40"/>
      <c r="B191" s="41"/>
      <c r="C191" s="214" t="s">
        <v>449</v>
      </c>
      <c r="D191" s="214" t="s">
        <v>154</v>
      </c>
      <c r="E191" s="215" t="s">
        <v>1169</v>
      </c>
      <c r="F191" s="216" t="s">
        <v>1170</v>
      </c>
      <c r="G191" s="217" t="s">
        <v>239</v>
      </c>
      <c r="H191" s="218">
        <v>1769</v>
      </c>
      <c r="I191" s="219"/>
      <c r="J191" s="220">
        <f>ROUND(I191*H191,2)</f>
        <v>0</v>
      </c>
      <c r="K191" s="216" t="s">
        <v>158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517</v>
      </c>
      <c r="AT191" s="225" t="s">
        <v>154</v>
      </c>
      <c r="AU191" s="225" t="s">
        <v>81</v>
      </c>
      <c r="AY191" s="19" t="s">
        <v>152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517</v>
      </c>
      <c r="BM191" s="225" t="s">
        <v>1171</v>
      </c>
    </row>
    <row r="192" s="2" customFormat="1">
      <c r="A192" s="40"/>
      <c r="B192" s="41"/>
      <c r="C192" s="42"/>
      <c r="D192" s="227" t="s">
        <v>161</v>
      </c>
      <c r="E192" s="42"/>
      <c r="F192" s="228" t="s">
        <v>1172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161</v>
      </c>
      <c r="AU192" s="19" t="s">
        <v>81</v>
      </c>
    </row>
    <row r="193" s="14" customFormat="1">
      <c r="A193" s="14"/>
      <c r="B193" s="243"/>
      <c r="C193" s="244"/>
      <c r="D193" s="234" t="s">
        <v>163</v>
      </c>
      <c r="E193" s="245" t="s">
        <v>19</v>
      </c>
      <c r="F193" s="246" t="s">
        <v>1173</v>
      </c>
      <c r="G193" s="244"/>
      <c r="H193" s="247">
        <v>1769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163</v>
      </c>
      <c r="AU193" s="253" t="s">
        <v>81</v>
      </c>
      <c r="AV193" s="14" t="s">
        <v>81</v>
      </c>
      <c r="AW193" s="14" t="s">
        <v>33</v>
      </c>
      <c r="AX193" s="14" t="s">
        <v>79</v>
      </c>
      <c r="AY193" s="253" t="s">
        <v>152</v>
      </c>
    </row>
    <row r="194" s="2" customFormat="1" ht="16.5" customHeight="1">
      <c r="A194" s="40"/>
      <c r="B194" s="41"/>
      <c r="C194" s="214" t="s">
        <v>456</v>
      </c>
      <c r="D194" s="214" t="s">
        <v>154</v>
      </c>
      <c r="E194" s="215" t="s">
        <v>1174</v>
      </c>
      <c r="F194" s="216" t="s">
        <v>1175</v>
      </c>
      <c r="G194" s="217" t="s">
        <v>282</v>
      </c>
      <c r="H194" s="218">
        <v>109.8</v>
      </c>
      <c r="I194" s="219"/>
      <c r="J194" s="220">
        <f>ROUND(I194*H194,2)</f>
        <v>0</v>
      </c>
      <c r="K194" s="216" t="s">
        <v>158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517</v>
      </c>
      <c r="AT194" s="225" t="s">
        <v>154</v>
      </c>
      <c r="AU194" s="225" t="s">
        <v>81</v>
      </c>
      <c r="AY194" s="19" t="s">
        <v>152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517</v>
      </c>
      <c r="BM194" s="225" t="s">
        <v>1176</v>
      </c>
    </row>
    <row r="195" s="2" customFormat="1">
      <c r="A195" s="40"/>
      <c r="B195" s="41"/>
      <c r="C195" s="42"/>
      <c r="D195" s="227" t="s">
        <v>161</v>
      </c>
      <c r="E195" s="42"/>
      <c r="F195" s="228" t="s">
        <v>1177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161</v>
      </c>
      <c r="AU195" s="19" t="s">
        <v>81</v>
      </c>
    </row>
    <row r="196" s="14" customFormat="1">
      <c r="A196" s="14"/>
      <c r="B196" s="243"/>
      <c r="C196" s="244"/>
      <c r="D196" s="234" t="s">
        <v>163</v>
      </c>
      <c r="E196" s="245" t="s">
        <v>19</v>
      </c>
      <c r="F196" s="246" t="s">
        <v>1178</v>
      </c>
      <c r="G196" s="244"/>
      <c r="H196" s="247">
        <v>109.8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163</v>
      </c>
      <c r="AU196" s="253" t="s">
        <v>81</v>
      </c>
      <c r="AV196" s="14" t="s">
        <v>81</v>
      </c>
      <c r="AW196" s="14" t="s">
        <v>33</v>
      </c>
      <c r="AX196" s="14" t="s">
        <v>79</v>
      </c>
      <c r="AY196" s="253" t="s">
        <v>152</v>
      </c>
    </row>
    <row r="197" s="2" customFormat="1" ht="16.5" customHeight="1">
      <c r="A197" s="40"/>
      <c r="B197" s="41"/>
      <c r="C197" s="214" t="s">
        <v>462</v>
      </c>
      <c r="D197" s="214" t="s">
        <v>154</v>
      </c>
      <c r="E197" s="215" t="s">
        <v>1179</v>
      </c>
      <c r="F197" s="216" t="s">
        <v>1180</v>
      </c>
      <c r="G197" s="217" t="s">
        <v>239</v>
      </c>
      <c r="H197" s="218">
        <v>61</v>
      </c>
      <c r="I197" s="219"/>
      <c r="J197" s="220">
        <f>ROUND(I197*H197,2)</f>
        <v>0</v>
      </c>
      <c r="K197" s="216" t="s">
        <v>158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517</v>
      </c>
      <c r="AT197" s="225" t="s">
        <v>154</v>
      </c>
      <c r="AU197" s="225" t="s">
        <v>81</v>
      </c>
      <c r="AY197" s="19" t="s">
        <v>152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517</v>
      </c>
      <c r="BM197" s="225" t="s">
        <v>1181</v>
      </c>
    </row>
    <row r="198" s="2" customFormat="1">
      <c r="A198" s="40"/>
      <c r="B198" s="41"/>
      <c r="C198" s="42"/>
      <c r="D198" s="227" t="s">
        <v>161</v>
      </c>
      <c r="E198" s="42"/>
      <c r="F198" s="228" t="s">
        <v>1182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161</v>
      </c>
      <c r="AU198" s="19" t="s">
        <v>81</v>
      </c>
    </row>
    <row r="199" s="2" customFormat="1" ht="16.5" customHeight="1">
      <c r="A199" s="40"/>
      <c r="B199" s="41"/>
      <c r="C199" s="214" t="s">
        <v>468</v>
      </c>
      <c r="D199" s="214" t="s">
        <v>154</v>
      </c>
      <c r="E199" s="215" t="s">
        <v>1183</v>
      </c>
      <c r="F199" s="216" t="s">
        <v>1184</v>
      </c>
      <c r="G199" s="217" t="s">
        <v>227</v>
      </c>
      <c r="H199" s="218">
        <v>200</v>
      </c>
      <c r="I199" s="219"/>
      <c r="J199" s="220">
        <f>ROUND(I199*H199,2)</f>
        <v>0</v>
      </c>
      <c r="K199" s="216" t="s">
        <v>158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517</v>
      </c>
      <c r="AT199" s="225" t="s">
        <v>154</v>
      </c>
      <c r="AU199" s="225" t="s">
        <v>81</v>
      </c>
      <c r="AY199" s="19" t="s">
        <v>152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517</v>
      </c>
      <c r="BM199" s="225" t="s">
        <v>1185</v>
      </c>
    </row>
    <row r="200" s="2" customFormat="1">
      <c r="A200" s="40"/>
      <c r="B200" s="41"/>
      <c r="C200" s="42"/>
      <c r="D200" s="227" t="s">
        <v>161</v>
      </c>
      <c r="E200" s="42"/>
      <c r="F200" s="228" t="s">
        <v>1186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161</v>
      </c>
      <c r="AU200" s="19" t="s">
        <v>81</v>
      </c>
    </row>
    <row r="201" s="2" customFormat="1" ht="16.5" customHeight="1">
      <c r="A201" s="40"/>
      <c r="B201" s="41"/>
      <c r="C201" s="214" t="s">
        <v>473</v>
      </c>
      <c r="D201" s="214" t="s">
        <v>154</v>
      </c>
      <c r="E201" s="215" t="s">
        <v>1187</v>
      </c>
      <c r="F201" s="216" t="s">
        <v>1188</v>
      </c>
      <c r="G201" s="217" t="s">
        <v>227</v>
      </c>
      <c r="H201" s="218">
        <v>50</v>
      </c>
      <c r="I201" s="219"/>
      <c r="J201" s="220">
        <f>ROUND(I201*H201,2)</f>
        <v>0</v>
      </c>
      <c r="K201" s="216" t="s">
        <v>158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517</v>
      </c>
      <c r="AT201" s="225" t="s">
        <v>154</v>
      </c>
      <c r="AU201" s="225" t="s">
        <v>81</v>
      </c>
      <c r="AY201" s="19" t="s">
        <v>152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517</v>
      </c>
      <c r="BM201" s="225" t="s">
        <v>1189</v>
      </c>
    </row>
    <row r="202" s="2" customFormat="1">
      <c r="A202" s="40"/>
      <c r="B202" s="41"/>
      <c r="C202" s="42"/>
      <c r="D202" s="227" t="s">
        <v>161</v>
      </c>
      <c r="E202" s="42"/>
      <c r="F202" s="228" t="s">
        <v>1190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161</v>
      </c>
      <c r="AU202" s="19" t="s">
        <v>81</v>
      </c>
    </row>
    <row r="203" s="2" customFormat="1" ht="16.5" customHeight="1">
      <c r="A203" s="40"/>
      <c r="B203" s="41"/>
      <c r="C203" s="214" t="s">
        <v>478</v>
      </c>
      <c r="D203" s="214" t="s">
        <v>154</v>
      </c>
      <c r="E203" s="215" t="s">
        <v>1191</v>
      </c>
      <c r="F203" s="216" t="s">
        <v>1192</v>
      </c>
      <c r="G203" s="217" t="s">
        <v>227</v>
      </c>
      <c r="H203" s="218">
        <v>200</v>
      </c>
      <c r="I203" s="219"/>
      <c r="J203" s="220">
        <f>ROUND(I203*H203,2)</f>
        <v>0</v>
      </c>
      <c r="K203" s="216" t="s">
        <v>158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517</v>
      </c>
      <c r="AT203" s="225" t="s">
        <v>154</v>
      </c>
      <c r="AU203" s="225" t="s">
        <v>81</v>
      </c>
      <c r="AY203" s="19" t="s">
        <v>152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517</v>
      </c>
      <c r="BM203" s="225" t="s">
        <v>1193</v>
      </c>
    </row>
    <row r="204" s="2" customFormat="1">
      <c r="A204" s="40"/>
      <c r="B204" s="41"/>
      <c r="C204" s="42"/>
      <c r="D204" s="227" t="s">
        <v>161</v>
      </c>
      <c r="E204" s="42"/>
      <c r="F204" s="228" t="s">
        <v>1194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161</v>
      </c>
      <c r="AU204" s="19" t="s">
        <v>81</v>
      </c>
    </row>
    <row r="205" s="2" customFormat="1" ht="16.5" customHeight="1">
      <c r="A205" s="40"/>
      <c r="B205" s="41"/>
      <c r="C205" s="214" t="s">
        <v>483</v>
      </c>
      <c r="D205" s="214" t="s">
        <v>154</v>
      </c>
      <c r="E205" s="215" t="s">
        <v>1195</v>
      </c>
      <c r="F205" s="216" t="s">
        <v>1196</v>
      </c>
      <c r="G205" s="217" t="s">
        <v>227</v>
      </c>
      <c r="H205" s="218">
        <v>50</v>
      </c>
      <c r="I205" s="219"/>
      <c r="J205" s="220">
        <f>ROUND(I205*H205,2)</f>
        <v>0</v>
      </c>
      <c r="K205" s="216" t="s">
        <v>158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517</v>
      </c>
      <c r="AT205" s="225" t="s">
        <v>154</v>
      </c>
      <c r="AU205" s="225" t="s">
        <v>81</v>
      </c>
      <c r="AY205" s="19" t="s">
        <v>152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517</v>
      </c>
      <c r="BM205" s="225" t="s">
        <v>1197</v>
      </c>
    </row>
    <row r="206" s="2" customFormat="1">
      <c r="A206" s="40"/>
      <c r="B206" s="41"/>
      <c r="C206" s="42"/>
      <c r="D206" s="227" t="s">
        <v>161</v>
      </c>
      <c r="E206" s="42"/>
      <c r="F206" s="228" t="s">
        <v>1198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81</v>
      </c>
    </row>
    <row r="207" s="2" customFormat="1" ht="16.5" customHeight="1">
      <c r="A207" s="40"/>
      <c r="B207" s="41"/>
      <c r="C207" s="214" t="s">
        <v>488</v>
      </c>
      <c r="D207" s="214" t="s">
        <v>154</v>
      </c>
      <c r="E207" s="215" t="s">
        <v>1199</v>
      </c>
      <c r="F207" s="216" t="s">
        <v>1200</v>
      </c>
      <c r="G207" s="217" t="s">
        <v>227</v>
      </c>
      <c r="H207" s="218">
        <v>250</v>
      </c>
      <c r="I207" s="219"/>
      <c r="J207" s="220">
        <f>ROUND(I207*H207,2)</f>
        <v>0</v>
      </c>
      <c r="K207" s="216" t="s">
        <v>158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6.0000000000000002E-05</v>
      </c>
      <c r="R207" s="223">
        <f>Q207*H207</f>
        <v>0.015000000000000001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517</v>
      </c>
      <c r="AT207" s="225" t="s">
        <v>154</v>
      </c>
      <c r="AU207" s="225" t="s">
        <v>81</v>
      </c>
      <c r="AY207" s="19" t="s">
        <v>152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517</v>
      </c>
      <c r="BM207" s="225" t="s">
        <v>1201</v>
      </c>
    </row>
    <row r="208" s="2" customFormat="1">
      <c r="A208" s="40"/>
      <c r="B208" s="41"/>
      <c r="C208" s="42"/>
      <c r="D208" s="227" t="s">
        <v>161</v>
      </c>
      <c r="E208" s="42"/>
      <c r="F208" s="228" t="s">
        <v>1202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161</v>
      </c>
      <c r="AU208" s="19" t="s">
        <v>81</v>
      </c>
    </row>
    <row r="209" s="2" customFormat="1" ht="16.5" customHeight="1">
      <c r="A209" s="40"/>
      <c r="B209" s="41"/>
      <c r="C209" s="214" t="s">
        <v>494</v>
      </c>
      <c r="D209" s="214" t="s">
        <v>154</v>
      </c>
      <c r="E209" s="215" t="s">
        <v>1203</v>
      </c>
      <c r="F209" s="216" t="s">
        <v>1204</v>
      </c>
      <c r="G209" s="217" t="s">
        <v>227</v>
      </c>
      <c r="H209" s="218">
        <v>66</v>
      </c>
      <c r="I209" s="219"/>
      <c r="J209" s="220">
        <f>ROUND(I209*H209,2)</f>
        <v>0</v>
      </c>
      <c r="K209" s="216" t="s">
        <v>158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517</v>
      </c>
      <c r="AT209" s="225" t="s">
        <v>154</v>
      </c>
      <c r="AU209" s="225" t="s">
        <v>81</v>
      </c>
      <c r="AY209" s="19" t="s">
        <v>152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517</v>
      </c>
      <c r="BM209" s="225" t="s">
        <v>1205</v>
      </c>
    </row>
    <row r="210" s="2" customFormat="1">
      <c r="A210" s="40"/>
      <c r="B210" s="41"/>
      <c r="C210" s="42"/>
      <c r="D210" s="227" t="s">
        <v>161</v>
      </c>
      <c r="E210" s="42"/>
      <c r="F210" s="228" t="s">
        <v>1206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161</v>
      </c>
      <c r="AU210" s="19" t="s">
        <v>81</v>
      </c>
    </row>
    <row r="211" s="2" customFormat="1" ht="16.5" customHeight="1">
      <c r="A211" s="40"/>
      <c r="B211" s="41"/>
      <c r="C211" s="265" t="s">
        <v>500</v>
      </c>
      <c r="D211" s="265" t="s">
        <v>298</v>
      </c>
      <c r="E211" s="266" t="s">
        <v>1207</v>
      </c>
      <c r="F211" s="267" t="s">
        <v>1208</v>
      </c>
      <c r="G211" s="268" t="s">
        <v>227</v>
      </c>
      <c r="H211" s="269">
        <v>69.299999999999997</v>
      </c>
      <c r="I211" s="270"/>
      <c r="J211" s="271">
        <f>ROUND(I211*H211,2)</f>
        <v>0</v>
      </c>
      <c r="K211" s="267" t="s">
        <v>158</v>
      </c>
      <c r="L211" s="272"/>
      <c r="M211" s="273" t="s">
        <v>19</v>
      </c>
      <c r="N211" s="274" t="s">
        <v>43</v>
      </c>
      <c r="O211" s="86"/>
      <c r="P211" s="223">
        <f>O211*H211</f>
        <v>0</v>
      </c>
      <c r="Q211" s="223">
        <v>0.00055000000000000003</v>
      </c>
      <c r="R211" s="223">
        <f>Q211*H211</f>
        <v>0.038115000000000003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1209</v>
      </c>
      <c r="AT211" s="225" t="s">
        <v>298</v>
      </c>
      <c r="AU211" s="225" t="s">
        <v>81</v>
      </c>
      <c r="AY211" s="19" t="s">
        <v>152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1209</v>
      </c>
      <c r="BM211" s="225" t="s">
        <v>1210</v>
      </c>
    </row>
    <row r="212" s="14" customFormat="1">
      <c r="A212" s="14"/>
      <c r="B212" s="243"/>
      <c r="C212" s="244"/>
      <c r="D212" s="234" t="s">
        <v>163</v>
      </c>
      <c r="E212" s="245" t="s">
        <v>19</v>
      </c>
      <c r="F212" s="246" t="s">
        <v>1211</v>
      </c>
      <c r="G212" s="244"/>
      <c r="H212" s="247">
        <v>69.299999999999997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163</v>
      </c>
      <c r="AU212" s="253" t="s">
        <v>81</v>
      </c>
      <c r="AV212" s="14" t="s">
        <v>81</v>
      </c>
      <c r="AW212" s="14" t="s">
        <v>33</v>
      </c>
      <c r="AX212" s="14" t="s">
        <v>79</v>
      </c>
      <c r="AY212" s="253" t="s">
        <v>152</v>
      </c>
    </row>
    <row r="213" s="2" customFormat="1" ht="16.5" customHeight="1">
      <c r="A213" s="40"/>
      <c r="B213" s="41"/>
      <c r="C213" s="265" t="s">
        <v>505</v>
      </c>
      <c r="D213" s="265" t="s">
        <v>298</v>
      </c>
      <c r="E213" s="266" t="s">
        <v>1212</v>
      </c>
      <c r="F213" s="267" t="s">
        <v>1213</v>
      </c>
      <c r="G213" s="268" t="s">
        <v>157</v>
      </c>
      <c r="H213" s="269">
        <v>3</v>
      </c>
      <c r="I213" s="270"/>
      <c r="J213" s="271">
        <f>ROUND(I213*H213,2)</f>
        <v>0</v>
      </c>
      <c r="K213" s="267" t="s">
        <v>19</v>
      </c>
      <c r="L213" s="272"/>
      <c r="M213" s="273" t="s">
        <v>19</v>
      </c>
      <c r="N213" s="274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1209</v>
      </c>
      <c r="AT213" s="225" t="s">
        <v>298</v>
      </c>
      <c r="AU213" s="225" t="s">
        <v>81</v>
      </c>
      <c r="AY213" s="19" t="s">
        <v>152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1209</v>
      </c>
      <c r="BM213" s="225" t="s">
        <v>1214</v>
      </c>
    </row>
    <row r="214" s="12" customFormat="1" ht="22.8" customHeight="1">
      <c r="A214" s="12"/>
      <c r="B214" s="198"/>
      <c r="C214" s="199"/>
      <c r="D214" s="200" t="s">
        <v>71</v>
      </c>
      <c r="E214" s="212" t="s">
        <v>1215</v>
      </c>
      <c r="F214" s="212" t="s">
        <v>1216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P215</f>
        <v>0</v>
      </c>
      <c r="Q214" s="206"/>
      <c r="R214" s="207">
        <f>R215</f>
        <v>0</v>
      </c>
      <c r="S214" s="206"/>
      <c r="T214" s="208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170</v>
      </c>
      <c r="AT214" s="210" t="s">
        <v>71</v>
      </c>
      <c r="AU214" s="210" t="s">
        <v>79</v>
      </c>
      <c r="AY214" s="209" t="s">
        <v>152</v>
      </c>
      <c r="BK214" s="211">
        <f>BK215</f>
        <v>0</v>
      </c>
    </row>
    <row r="215" s="2" customFormat="1" ht="16.5" customHeight="1">
      <c r="A215" s="40"/>
      <c r="B215" s="41"/>
      <c r="C215" s="214" t="s">
        <v>511</v>
      </c>
      <c r="D215" s="214" t="s">
        <v>154</v>
      </c>
      <c r="E215" s="215" t="s">
        <v>1217</v>
      </c>
      <c r="F215" s="216" t="s">
        <v>1218</v>
      </c>
      <c r="G215" s="217" t="s">
        <v>157</v>
      </c>
      <c r="H215" s="218">
        <v>1</v>
      </c>
      <c r="I215" s="219"/>
      <c r="J215" s="220">
        <f>ROUND(I215*H215,2)</f>
        <v>0</v>
      </c>
      <c r="K215" s="216" t="s">
        <v>19</v>
      </c>
      <c r="L215" s="46"/>
      <c r="M215" s="275" t="s">
        <v>19</v>
      </c>
      <c r="N215" s="276" t="s">
        <v>43</v>
      </c>
      <c r="O215" s="277"/>
      <c r="P215" s="278">
        <f>O215*H215</f>
        <v>0</v>
      </c>
      <c r="Q215" s="278">
        <v>0</v>
      </c>
      <c r="R215" s="278">
        <f>Q215*H215</f>
        <v>0</v>
      </c>
      <c r="S215" s="278">
        <v>0</v>
      </c>
      <c r="T215" s="27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517</v>
      </c>
      <c r="AT215" s="225" t="s">
        <v>154</v>
      </c>
      <c r="AU215" s="225" t="s">
        <v>81</v>
      </c>
      <c r="AY215" s="19" t="s">
        <v>152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517</v>
      </c>
      <c r="BM215" s="225" t="s">
        <v>1219</v>
      </c>
    </row>
    <row r="216" s="2" customFormat="1" ht="6.96" customHeight="1">
      <c r="A216" s="40"/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DExw1XROk23+0fkekNNZB0Pzy/C86IQhPE+1zX92iuyMBzmmOzQ8+GN9gQX2uYRkPuETQwg/+IbN+SIKg2CcZw==" hashValue="R+9Ssie0/C6dzPuJIuWPTxc+kU2P/ONGgHzZOQSqTpWZydZ/pTRfKjoQV+jZ9uynmX4TfzdozMI4T6ZpCPrQYw==" algorithmName="SHA-512" password="CD09"/>
  <autoFilter ref="C101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945421110"/>
    <hyperlink ref="F112" r:id="rId2" display="https://podminky.urs.cz/item/CS_URS_2024_01/012103000"/>
    <hyperlink ref="F114" r:id="rId3" display="https://podminky.urs.cz/item/CS_URS_2024_01/012303000"/>
    <hyperlink ref="F116" r:id="rId4" display="https://podminky.urs.cz/item/CS_URS_2024_01/013254000"/>
    <hyperlink ref="F119" r:id="rId5" display="https://podminky.urs.cz/item/CS_URS_2024_01/030001000"/>
    <hyperlink ref="F122" r:id="rId6" display="https://podminky.urs.cz/item/CS_URS_2024_01/045002000"/>
    <hyperlink ref="F125" r:id="rId7" display="https://podminky.urs.cz/item/CS_URS_2024_01/063303000"/>
    <hyperlink ref="F127" r:id="rId8" display="https://podminky.urs.cz/item/CS_URS_2024_01/065002000"/>
    <hyperlink ref="F131" r:id="rId9" display="https://podminky.urs.cz/item/CS_URS_2024_01/210812033"/>
    <hyperlink ref="F136" r:id="rId10" display="https://podminky.urs.cz/item/CS_URS_2024_01/741130005"/>
    <hyperlink ref="F138" r:id="rId11" display="https://podminky.urs.cz/item/CS_URS_2024_01/998741311"/>
    <hyperlink ref="F169" r:id="rId12" display="https://podminky.urs.cz/item/CS_URS_2024_01/218202013"/>
    <hyperlink ref="F171" r:id="rId13" display="https://podminky.urs.cz/item/CS_URS_2024_01/218204100"/>
    <hyperlink ref="F173" r:id="rId14" display="https://podminky.urs.cz/item/CS_URS_2024_01/218900601"/>
    <hyperlink ref="F183" r:id="rId15" display="https://podminky.urs.cz/item/CS_URS_2024_01/460161172"/>
    <hyperlink ref="F185" r:id="rId16" display="https://podminky.urs.cz/item/CS_URS_2024_01/460161293"/>
    <hyperlink ref="F187" r:id="rId17" display="https://podminky.urs.cz/item/CS_URS_2024_01/460341113"/>
    <hyperlink ref="F192" r:id="rId18" display="https://podminky.urs.cz/item/CS_URS_2024_01/460341121"/>
    <hyperlink ref="F195" r:id="rId19" display="https://podminky.urs.cz/item/CS_URS_2024_01/460361121"/>
    <hyperlink ref="F198" r:id="rId20" display="https://podminky.urs.cz/item/CS_URS_2024_01/460371111"/>
    <hyperlink ref="F200" r:id="rId21" display="https://podminky.urs.cz/item/CS_URS_2024_01/460431152"/>
    <hyperlink ref="F202" r:id="rId22" display="https://podminky.urs.cz/item/CS_URS_2024_01/460431283"/>
    <hyperlink ref="F204" r:id="rId23" display="https://podminky.urs.cz/item/CS_URS_2024_01/460661111"/>
    <hyperlink ref="F206" r:id="rId24" display="https://podminky.urs.cz/item/CS_URS_2024_01/460661112"/>
    <hyperlink ref="F208" r:id="rId25" display="https://podminky.urs.cz/item/CS_URS_2024_01/460671111"/>
    <hyperlink ref="F210" r:id="rId26" display="https://podminky.urs.cz/item/CS_URS_2024_01/4607912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114</v>
      </c>
      <c r="L8" s="22"/>
    </row>
    <row r="9" s="2" customFormat="1" ht="16.5" customHeight="1">
      <c r="A9" s="40"/>
      <c r="B9" s="46"/>
      <c r="C9" s="40"/>
      <c r="D9" s="40"/>
      <c r="E9" s="145" t="s">
        <v>1220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1221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ROUND((SUM(BE100:BE403)),  2)</f>
        <v>0</v>
      </c>
      <c r="G35" s="40"/>
      <c r="H35" s="40"/>
      <c r="I35" s="159">
        <v>0.20999999999999999</v>
      </c>
      <c r="J35" s="158">
        <f>ROUND(((SUM(BE100:BE403))*I35),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ROUND((SUM(BF100:BF403)),  2)</f>
        <v>0</v>
      </c>
      <c r="G36" s="40"/>
      <c r="H36" s="40"/>
      <c r="I36" s="159">
        <v>0.12</v>
      </c>
      <c r="J36" s="158">
        <f>ROUND(((SUM(BF100:BF403))*I36),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ROUND((SUM(BG100:BG403)),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ROUND((SUM(BH100:BH403)),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ROUND((SUM(BI100:BI403)),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1220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102.1 - Komunikace a zpevněné plochy - 2. úsek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122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123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124</v>
      </c>
      <c r="E66" s="184"/>
      <c r="F66" s="184"/>
      <c r="G66" s="184"/>
      <c r="H66" s="184"/>
      <c r="I66" s="184"/>
      <c r="J66" s="185">
        <f>J195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125</v>
      </c>
      <c r="E67" s="184"/>
      <c r="F67" s="184"/>
      <c r="G67" s="184"/>
      <c r="H67" s="184"/>
      <c r="I67" s="184"/>
      <c r="J67" s="185">
        <f>J219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126</v>
      </c>
      <c r="E68" s="184"/>
      <c r="F68" s="184"/>
      <c r="G68" s="184"/>
      <c r="H68" s="184"/>
      <c r="I68" s="184"/>
      <c r="J68" s="185">
        <f>J223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127</v>
      </c>
      <c r="E69" s="184"/>
      <c r="F69" s="184"/>
      <c r="G69" s="184"/>
      <c r="H69" s="184"/>
      <c r="I69" s="184"/>
      <c r="J69" s="185">
        <f>J302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128</v>
      </c>
      <c r="E70" s="184"/>
      <c r="F70" s="184"/>
      <c r="G70" s="184"/>
      <c r="H70" s="184"/>
      <c r="I70" s="184"/>
      <c r="J70" s="185">
        <f>J345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129</v>
      </c>
      <c r="E71" s="184"/>
      <c r="F71" s="184"/>
      <c r="G71" s="184"/>
      <c r="H71" s="184"/>
      <c r="I71" s="184"/>
      <c r="J71" s="185">
        <f>J368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130</v>
      </c>
      <c r="E72" s="179"/>
      <c r="F72" s="179"/>
      <c r="G72" s="179"/>
      <c r="H72" s="179"/>
      <c r="I72" s="179"/>
      <c r="J72" s="180">
        <f>J371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131</v>
      </c>
      <c r="E73" s="184"/>
      <c r="F73" s="184"/>
      <c r="G73" s="184"/>
      <c r="H73" s="184"/>
      <c r="I73" s="184"/>
      <c r="J73" s="185">
        <f>J372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132</v>
      </c>
      <c r="E74" s="179"/>
      <c r="F74" s="179"/>
      <c r="G74" s="179"/>
      <c r="H74" s="179"/>
      <c r="I74" s="179"/>
      <c r="J74" s="180">
        <f>J381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133</v>
      </c>
      <c r="E75" s="179"/>
      <c r="F75" s="179"/>
      <c r="G75" s="179"/>
      <c r="H75" s="179"/>
      <c r="I75" s="179"/>
      <c r="J75" s="180">
        <f>J384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2"/>
      <c r="C76" s="127"/>
      <c r="D76" s="183" t="s">
        <v>134</v>
      </c>
      <c r="E76" s="184"/>
      <c r="F76" s="184"/>
      <c r="G76" s="184"/>
      <c r="H76" s="184"/>
      <c r="I76" s="184"/>
      <c r="J76" s="185">
        <f>J385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135</v>
      </c>
      <c r="E77" s="184"/>
      <c r="F77" s="184"/>
      <c r="G77" s="184"/>
      <c r="H77" s="184"/>
      <c r="I77" s="184"/>
      <c r="J77" s="185">
        <f>J394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136</v>
      </c>
      <c r="E78" s="184"/>
      <c r="F78" s="184"/>
      <c r="G78" s="184"/>
      <c r="H78" s="184"/>
      <c r="I78" s="184"/>
      <c r="J78" s="185">
        <f>J402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137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1" t="str">
        <f>E7</f>
        <v>Tuchlovice, oprava místních komunikací - lokalita východ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114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1220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116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SO 102.1 - Komunikace a zpevněné plochy - 2. úsek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>obec Tuchlovice</v>
      </c>
      <c r="G94" s="42"/>
      <c r="H94" s="42"/>
      <c r="I94" s="34" t="s">
        <v>23</v>
      </c>
      <c r="J94" s="74" t="str">
        <f>IF(J14="","",J14)</f>
        <v>14. 3. 2024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Obec Tuchlovice</v>
      </c>
      <c r="G96" s="42"/>
      <c r="H96" s="42"/>
      <c r="I96" s="34" t="s">
        <v>31</v>
      </c>
      <c r="J96" s="38" t="str">
        <f>E23</f>
        <v>PFProjekt s.r.o.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>Lukáš Novák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138</v>
      </c>
      <c r="D99" s="190" t="s">
        <v>57</v>
      </c>
      <c r="E99" s="190" t="s">
        <v>53</v>
      </c>
      <c r="F99" s="190" t="s">
        <v>54</v>
      </c>
      <c r="G99" s="190" t="s">
        <v>139</v>
      </c>
      <c r="H99" s="190" t="s">
        <v>140</v>
      </c>
      <c r="I99" s="190" t="s">
        <v>141</v>
      </c>
      <c r="J99" s="190" t="s">
        <v>120</v>
      </c>
      <c r="K99" s="191" t="s">
        <v>142</v>
      </c>
      <c r="L99" s="192"/>
      <c r="M99" s="94" t="s">
        <v>19</v>
      </c>
      <c r="N99" s="95" t="s">
        <v>42</v>
      </c>
      <c r="O99" s="95" t="s">
        <v>143</v>
      </c>
      <c r="P99" s="95" t="s">
        <v>144</v>
      </c>
      <c r="Q99" s="95" t="s">
        <v>145</v>
      </c>
      <c r="R99" s="95" t="s">
        <v>146</v>
      </c>
      <c r="S99" s="95" t="s">
        <v>147</v>
      </c>
      <c r="T99" s="96" t="s">
        <v>148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149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P101+P371+P381+P384</f>
        <v>0</v>
      </c>
      <c r="Q100" s="98"/>
      <c r="R100" s="195">
        <f>R101+R371+R381+R384</f>
        <v>465.35189059999999</v>
      </c>
      <c r="S100" s="98"/>
      <c r="T100" s="196">
        <f>T101+T371+T381+T384</f>
        <v>1197.6400000000001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121</v>
      </c>
      <c r="BK100" s="197">
        <f>BK101+BK371+BK381+BK384</f>
        <v>0</v>
      </c>
    </row>
    <row r="101" s="12" customFormat="1" ht="25.92" customHeight="1">
      <c r="A101" s="12"/>
      <c r="B101" s="198"/>
      <c r="C101" s="199"/>
      <c r="D101" s="200" t="s">
        <v>71</v>
      </c>
      <c r="E101" s="201" t="s">
        <v>150</v>
      </c>
      <c r="F101" s="201" t="s">
        <v>151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P102+P195+P219+P223+P302+P345+P368</f>
        <v>0</v>
      </c>
      <c r="Q101" s="206"/>
      <c r="R101" s="207">
        <f>R102+R195+R219+R223+R302+R345+R368</f>
        <v>465.3128858</v>
      </c>
      <c r="S101" s="206"/>
      <c r="T101" s="208">
        <f>T102+T195+T219+T223+T302+T345+T368</f>
        <v>1197.6400000000001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79</v>
      </c>
      <c r="AT101" s="210" t="s">
        <v>71</v>
      </c>
      <c r="AU101" s="210" t="s">
        <v>72</v>
      </c>
      <c r="AY101" s="209" t="s">
        <v>152</v>
      </c>
      <c r="BK101" s="211">
        <f>BK102+BK195+BK219+BK223+BK302+BK345+BK368</f>
        <v>0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79</v>
      </c>
      <c r="F102" s="212" t="s">
        <v>153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SUM(P103:P194)</f>
        <v>0</v>
      </c>
      <c r="Q102" s="206"/>
      <c r="R102" s="207">
        <f>SUM(R103:R194)</f>
        <v>50.094174000000002</v>
      </c>
      <c r="S102" s="206"/>
      <c r="T102" s="208">
        <f>SUM(T103:T194)</f>
        <v>1197.6400000000001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79</v>
      </c>
      <c r="AY102" s="209" t="s">
        <v>152</v>
      </c>
      <c r="BK102" s="211">
        <f>SUM(BK103:BK194)</f>
        <v>0</v>
      </c>
    </row>
    <row r="103" s="2" customFormat="1" ht="24.15" customHeight="1">
      <c r="A103" s="40"/>
      <c r="B103" s="41"/>
      <c r="C103" s="214" t="s">
        <v>79</v>
      </c>
      <c r="D103" s="214" t="s">
        <v>154</v>
      </c>
      <c r="E103" s="215" t="s">
        <v>155</v>
      </c>
      <c r="F103" s="216" t="s">
        <v>156</v>
      </c>
      <c r="G103" s="217" t="s">
        <v>157</v>
      </c>
      <c r="H103" s="218">
        <v>3</v>
      </c>
      <c r="I103" s="219"/>
      <c r="J103" s="220">
        <f>ROUND(I103*H103,2)</f>
        <v>0</v>
      </c>
      <c r="K103" s="216" t="s">
        <v>158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159</v>
      </c>
      <c r="AT103" s="225" t="s">
        <v>154</v>
      </c>
      <c r="AU103" s="225" t="s">
        <v>81</v>
      </c>
      <c r="AY103" s="19" t="s">
        <v>152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159</v>
      </c>
      <c r="BM103" s="225" t="s">
        <v>160</v>
      </c>
    </row>
    <row r="104" s="2" customFormat="1">
      <c r="A104" s="40"/>
      <c r="B104" s="41"/>
      <c r="C104" s="42"/>
      <c r="D104" s="227" t="s">
        <v>161</v>
      </c>
      <c r="E104" s="42"/>
      <c r="F104" s="228" t="s">
        <v>162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81</v>
      </c>
    </row>
    <row r="105" s="13" customFormat="1">
      <c r="A105" s="13"/>
      <c r="B105" s="232"/>
      <c r="C105" s="233"/>
      <c r="D105" s="234" t="s">
        <v>163</v>
      </c>
      <c r="E105" s="235" t="s">
        <v>19</v>
      </c>
      <c r="F105" s="236" t="s">
        <v>164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163</v>
      </c>
      <c r="AU105" s="242" t="s">
        <v>81</v>
      </c>
      <c r="AV105" s="13" t="s">
        <v>79</v>
      </c>
      <c r="AW105" s="13" t="s">
        <v>33</v>
      </c>
      <c r="AX105" s="13" t="s">
        <v>72</v>
      </c>
      <c r="AY105" s="242" t="s">
        <v>152</v>
      </c>
    </row>
    <row r="106" s="14" customFormat="1">
      <c r="A106" s="14"/>
      <c r="B106" s="243"/>
      <c r="C106" s="244"/>
      <c r="D106" s="234" t="s">
        <v>163</v>
      </c>
      <c r="E106" s="245" t="s">
        <v>19</v>
      </c>
      <c r="F106" s="246" t="s">
        <v>170</v>
      </c>
      <c r="G106" s="244"/>
      <c r="H106" s="247">
        <v>3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163</v>
      </c>
      <c r="AU106" s="253" t="s">
        <v>81</v>
      </c>
      <c r="AV106" s="14" t="s">
        <v>81</v>
      </c>
      <c r="AW106" s="14" t="s">
        <v>33</v>
      </c>
      <c r="AX106" s="14" t="s">
        <v>79</v>
      </c>
      <c r="AY106" s="253" t="s">
        <v>152</v>
      </c>
    </row>
    <row r="107" s="2" customFormat="1" ht="16.5" customHeight="1">
      <c r="A107" s="40"/>
      <c r="B107" s="41"/>
      <c r="C107" s="214" t="s">
        <v>81</v>
      </c>
      <c r="D107" s="214" t="s">
        <v>154</v>
      </c>
      <c r="E107" s="215" t="s">
        <v>166</v>
      </c>
      <c r="F107" s="216" t="s">
        <v>167</v>
      </c>
      <c r="G107" s="217" t="s">
        <v>157</v>
      </c>
      <c r="H107" s="218">
        <v>3</v>
      </c>
      <c r="I107" s="219"/>
      <c r="J107" s="220">
        <f>ROUND(I107*H107,2)</f>
        <v>0</v>
      </c>
      <c r="K107" s="216" t="s">
        <v>158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159</v>
      </c>
      <c r="AT107" s="225" t="s">
        <v>154</v>
      </c>
      <c r="AU107" s="225" t="s">
        <v>81</v>
      </c>
      <c r="AY107" s="19" t="s">
        <v>152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159</v>
      </c>
      <c r="BM107" s="225" t="s">
        <v>168</v>
      </c>
    </row>
    <row r="108" s="2" customFormat="1">
      <c r="A108" s="40"/>
      <c r="B108" s="41"/>
      <c r="C108" s="42"/>
      <c r="D108" s="227" t="s">
        <v>161</v>
      </c>
      <c r="E108" s="42"/>
      <c r="F108" s="228" t="s">
        <v>169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81</v>
      </c>
    </row>
    <row r="109" s="13" customFormat="1">
      <c r="A109" s="13"/>
      <c r="B109" s="232"/>
      <c r="C109" s="233"/>
      <c r="D109" s="234" t="s">
        <v>163</v>
      </c>
      <c r="E109" s="235" t="s">
        <v>19</v>
      </c>
      <c r="F109" s="236" t="s">
        <v>164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163</v>
      </c>
      <c r="AU109" s="242" t="s">
        <v>81</v>
      </c>
      <c r="AV109" s="13" t="s">
        <v>79</v>
      </c>
      <c r="AW109" s="13" t="s">
        <v>33</v>
      </c>
      <c r="AX109" s="13" t="s">
        <v>72</v>
      </c>
      <c r="AY109" s="242" t="s">
        <v>152</v>
      </c>
    </row>
    <row r="110" s="14" customFormat="1">
      <c r="A110" s="14"/>
      <c r="B110" s="243"/>
      <c r="C110" s="244"/>
      <c r="D110" s="234" t="s">
        <v>163</v>
      </c>
      <c r="E110" s="245" t="s">
        <v>19</v>
      </c>
      <c r="F110" s="246" t="s">
        <v>170</v>
      </c>
      <c r="G110" s="244"/>
      <c r="H110" s="247">
        <v>3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163</v>
      </c>
      <c r="AU110" s="253" t="s">
        <v>81</v>
      </c>
      <c r="AV110" s="14" t="s">
        <v>81</v>
      </c>
      <c r="AW110" s="14" t="s">
        <v>33</v>
      </c>
      <c r="AX110" s="14" t="s">
        <v>79</v>
      </c>
      <c r="AY110" s="253" t="s">
        <v>152</v>
      </c>
    </row>
    <row r="111" s="2" customFormat="1" ht="37.8" customHeight="1">
      <c r="A111" s="40"/>
      <c r="B111" s="41"/>
      <c r="C111" s="214" t="s">
        <v>170</v>
      </c>
      <c r="D111" s="214" t="s">
        <v>154</v>
      </c>
      <c r="E111" s="215" t="s">
        <v>180</v>
      </c>
      <c r="F111" s="216" t="s">
        <v>181</v>
      </c>
      <c r="G111" s="217" t="s">
        <v>182</v>
      </c>
      <c r="H111" s="218">
        <v>228</v>
      </c>
      <c r="I111" s="219"/>
      <c r="J111" s="220">
        <f>ROUND(I111*H111,2)</f>
        <v>0</v>
      </c>
      <c r="K111" s="216" t="s">
        <v>158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0.26000000000000001</v>
      </c>
      <c r="T111" s="224">
        <f>S111*H111</f>
        <v>59.280000000000001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159</v>
      </c>
      <c r="AT111" s="225" t="s">
        <v>154</v>
      </c>
      <c r="AU111" s="225" t="s">
        <v>81</v>
      </c>
      <c r="AY111" s="19" t="s">
        <v>152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159</v>
      </c>
      <c r="BM111" s="225" t="s">
        <v>183</v>
      </c>
    </row>
    <row r="112" s="2" customFormat="1">
      <c r="A112" s="40"/>
      <c r="B112" s="41"/>
      <c r="C112" s="42"/>
      <c r="D112" s="227" t="s">
        <v>161</v>
      </c>
      <c r="E112" s="42"/>
      <c r="F112" s="228" t="s">
        <v>184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13" customFormat="1">
      <c r="A113" s="13"/>
      <c r="B113" s="232"/>
      <c r="C113" s="233"/>
      <c r="D113" s="234" t="s">
        <v>163</v>
      </c>
      <c r="E113" s="235" t="s">
        <v>19</v>
      </c>
      <c r="F113" s="236" t="s">
        <v>185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163</v>
      </c>
      <c r="AU113" s="242" t="s">
        <v>81</v>
      </c>
      <c r="AV113" s="13" t="s">
        <v>79</v>
      </c>
      <c r="AW113" s="13" t="s">
        <v>33</v>
      </c>
      <c r="AX113" s="13" t="s">
        <v>72</v>
      </c>
      <c r="AY113" s="242" t="s">
        <v>152</v>
      </c>
    </row>
    <row r="114" s="14" customFormat="1">
      <c r="A114" s="14"/>
      <c r="B114" s="243"/>
      <c r="C114" s="244"/>
      <c r="D114" s="234" t="s">
        <v>163</v>
      </c>
      <c r="E114" s="245" t="s">
        <v>19</v>
      </c>
      <c r="F114" s="246" t="s">
        <v>1222</v>
      </c>
      <c r="G114" s="244"/>
      <c r="H114" s="247">
        <v>228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163</v>
      </c>
      <c r="AU114" s="253" t="s">
        <v>81</v>
      </c>
      <c r="AV114" s="14" t="s">
        <v>81</v>
      </c>
      <c r="AW114" s="14" t="s">
        <v>33</v>
      </c>
      <c r="AX114" s="14" t="s">
        <v>79</v>
      </c>
      <c r="AY114" s="253" t="s">
        <v>152</v>
      </c>
    </row>
    <row r="115" s="2" customFormat="1" ht="37.8" customHeight="1">
      <c r="A115" s="40"/>
      <c r="B115" s="41"/>
      <c r="C115" s="214" t="s">
        <v>159</v>
      </c>
      <c r="D115" s="214" t="s">
        <v>154</v>
      </c>
      <c r="E115" s="215" t="s">
        <v>188</v>
      </c>
      <c r="F115" s="216" t="s">
        <v>189</v>
      </c>
      <c r="G115" s="217" t="s">
        <v>182</v>
      </c>
      <c r="H115" s="218">
        <v>228</v>
      </c>
      <c r="I115" s="219"/>
      <c r="J115" s="220">
        <f>ROUND(I115*H115,2)</f>
        <v>0</v>
      </c>
      <c r="K115" s="216" t="s">
        <v>158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0.28999999999999998</v>
      </c>
      <c r="T115" s="224">
        <f>S115*H115</f>
        <v>66.11999999999999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159</v>
      </c>
      <c r="AT115" s="225" t="s">
        <v>154</v>
      </c>
      <c r="AU115" s="225" t="s">
        <v>81</v>
      </c>
      <c r="AY115" s="19" t="s">
        <v>152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159</v>
      </c>
      <c r="BM115" s="225" t="s">
        <v>190</v>
      </c>
    </row>
    <row r="116" s="2" customFormat="1">
      <c r="A116" s="40"/>
      <c r="B116" s="41"/>
      <c r="C116" s="42"/>
      <c r="D116" s="227" t="s">
        <v>161</v>
      </c>
      <c r="E116" s="42"/>
      <c r="F116" s="228" t="s">
        <v>191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161</v>
      </c>
      <c r="AU116" s="19" t="s">
        <v>81</v>
      </c>
    </row>
    <row r="117" s="13" customFormat="1">
      <c r="A117" s="13"/>
      <c r="B117" s="232"/>
      <c r="C117" s="233"/>
      <c r="D117" s="234" t="s">
        <v>163</v>
      </c>
      <c r="E117" s="235" t="s">
        <v>19</v>
      </c>
      <c r="F117" s="236" t="s">
        <v>185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163</v>
      </c>
      <c r="AU117" s="242" t="s">
        <v>81</v>
      </c>
      <c r="AV117" s="13" t="s">
        <v>79</v>
      </c>
      <c r="AW117" s="13" t="s">
        <v>33</v>
      </c>
      <c r="AX117" s="13" t="s">
        <v>72</v>
      </c>
      <c r="AY117" s="242" t="s">
        <v>152</v>
      </c>
    </row>
    <row r="118" s="14" customFormat="1">
      <c r="A118" s="14"/>
      <c r="B118" s="243"/>
      <c r="C118" s="244"/>
      <c r="D118" s="234" t="s">
        <v>163</v>
      </c>
      <c r="E118" s="245" t="s">
        <v>19</v>
      </c>
      <c r="F118" s="246" t="s">
        <v>1222</v>
      </c>
      <c r="G118" s="244"/>
      <c r="H118" s="247">
        <v>228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163</v>
      </c>
      <c r="AU118" s="253" t="s">
        <v>81</v>
      </c>
      <c r="AV118" s="14" t="s">
        <v>81</v>
      </c>
      <c r="AW118" s="14" t="s">
        <v>33</v>
      </c>
      <c r="AX118" s="14" t="s">
        <v>79</v>
      </c>
      <c r="AY118" s="253" t="s">
        <v>152</v>
      </c>
    </row>
    <row r="119" s="2" customFormat="1" ht="37.8" customHeight="1">
      <c r="A119" s="40"/>
      <c r="B119" s="41"/>
      <c r="C119" s="214" t="s">
        <v>179</v>
      </c>
      <c r="D119" s="214" t="s">
        <v>154</v>
      </c>
      <c r="E119" s="215" t="s">
        <v>193</v>
      </c>
      <c r="F119" s="216" t="s">
        <v>194</v>
      </c>
      <c r="G119" s="217" t="s">
        <v>182</v>
      </c>
      <c r="H119" s="218">
        <v>1175</v>
      </c>
      <c r="I119" s="219"/>
      <c r="J119" s="220">
        <f>ROUND(I119*H119,2)</f>
        <v>0</v>
      </c>
      <c r="K119" s="216" t="s">
        <v>158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0.44</v>
      </c>
      <c r="T119" s="224">
        <f>S119*H119</f>
        <v>517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159</v>
      </c>
      <c r="AT119" s="225" t="s">
        <v>154</v>
      </c>
      <c r="AU119" s="225" t="s">
        <v>81</v>
      </c>
      <c r="AY119" s="19" t="s">
        <v>152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159</v>
      </c>
      <c r="BM119" s="225" t="s">
        <v>195</v>
      </c>
    </row>
    <row r="120" s="2" customFormat="1">
      <c r="A120" s="40"/>
      <c r="B120" s="41"/>
      <c r="C120" s="42"/>
      <c r="D120" s="227" t="s">
        <v>161</v>
      </c>
      <c r="E120" s="42"/>
      <c r="F120" s="228" t="s">
        <v>196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161</v>
      </c>
      <c r="AU120" s="19" t="s">
        <v>81</v>
      </c>
    </row>
    <row r="121" s="13" customFormat="1">
      <c r="A121" s="13"/>
      <c r="B121" s="232"/>
      <c r="C121" s="233"/>
      <c r="D121" s="234" t="s">
        <v>163</v>
      </c>
      <c r="E121" s="235" t="s">
        <v>19</v>
      </c>
      <c r="F121" s="236" t="s">
        <v>197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163</v>
      </c>
      <c r="AU121" s="242" t="s">
        <v>81</v>
      </c>
      <c r="AV121" s="13" t="s">
        <v>79</v>
      </c>
      <c r="AW121" s="13" t="s">
        <v>33</v>
      </c>
      <c r="AX121" s="13" t="s">
        <v>72</v>
      </c>
      <c r="AY121" s="242" t="s">
        <v>152</v>
      </c>
    </row>
    <row r="122" s="14" customFormat="1">
      <c r="A122" s="14"/>
      <c r="B122" s="243"/>
      <c r="C122" s="244"/>
      <c r="D122" s="234" t="s">
        <v>163</v>
      </c>
      <c r="E122" s="245" t="s">
        <v>19</v>
      </c>
      <c r="F122" s="246" t="s">
        <v>1223</v>
      </c>
      <c r="G122" s="244"/>
      <c r="H122" s="247">
        <v>1175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163</v>
      </c>
      <c r="AU122" s="253" t="s">
        <v>81</v>
      </c>
      <c r="AV122" s="14" t="s">
        <v>81</v>
      </c>
      <c r="AW122" s="14" t="s">
        <v>33</v>
      </c>
      <c r="AX122" s="14" t="s">
        <v>79</v>
      </c>
      <c r="AY122" s="253" t="s">
        <v>152</v>
      </c>
    </row>
    <row r="123" s="2" customFormat="1" ht="33" customHeight="1">
      <c r="A123" s="40"/>
      <c r="B123" s="41"/>
      <c r="C123" s="214" t="s">
        <v>187</v>
      </c>
      <c r="D123" s="214" t="s">
        <v>154</v>
      </c>
      <c r="E123" s="215" t="s">
        <v>200</v>
      </c>
      <c r="F123" s="216" t="s">
        <v>201</v>
      </c>
      <c r="G123" s="217" t="s">
        <v>182</v>
      </c>
      <c r="H123" s="218">
        <v>1175</v>
      </c>
      <c r="I123" s="219"/>
      <c r="J123" s="220">
        <f>ROUND(I123*H123,2)</f>
        <v>0</v>
      </c>
      <c r="K123" s="216" t="s">
        <v>158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0.316</v>
      </c>
      <c r="T123" s="224">
        <f>S123*H123</f>
        <v>371.30000000000001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159</v>
      </c>
      <c r="AT123" s="225" t="s">
        <v>154</v>
      </c>
      <c r="AU123" s="225" t="s">
        <v>81</v>
      </c>
      <c r="AY123" s="19" t="s">
        <v>152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159</v>
      </c>
      <c r="BM123" s="225" t="s">
        <v>202</v>
      </c>
    </row>
    <row r="124" s="2" customFormat="1">
      <c r="A124" s="40"/>
      <c r="B124" s="41"/>
      <c r="C124" s="42"/>
      <c r="D124" s="227" t="s">
        <v>161</v>
      </c>
      <c r="E124" s="42"/>
      <c r="F124" s="228" t="s">
        <v>203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81</v>
      </c>
    </row>
    <row r="125" s="13" customFormat="1">
      <c r="A125" s="13"/>
      <c r="B125" s="232"/>
      <c r="C125" s="233"/>
      <c r="D125" s="234" t="s">
        <v>163</v>
      </c>
      <c r="E125" s="235" t="s">
        <v>19</v>
      </c>
      <c r="F125" s="236" t="s">
        <v>197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163</v>
      </c>
      <c r="AU125" s="242" t="s">
        <v>81</v>
      </c>
      <c r="AV125" s="13" t="s">
        <v>79</v>
      </c>
      <c r="AW125" s="13" t="s">
        <v>33</v>
      </c>
      <c r="AX125" s="13" t="s">
        <v>72</v>
      </c>
      <c r="AY125" s="242" t="s">
        <v>152</v>
      </c>
    </row>
    <row r="126" s="14" customFormat="1">
      <c r="A126" s="14"/>
      <c r="B126" s="243"/>
      <c r="C126" s="244"/>
      <c r="D126" s="234" t="s">
        <v>163</v>
      </c>
      <c r="E126" s="245" t="s">
        <v>19</v>
      </c>
      <c r="F126" s="246" t="s">
        <v>1223</v>
      </c>
      <c r="G126" s="244"/>
      <c r="H126" s="247">
        <v>1175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163</v>
      </c>
      <c r="AU126" s="253" t="s">
        <v>81</v>
      </c>
      <c r="AV126" s="14" t="s">
        <v>81</v>
      </c>
      <c r="AW126" s="14" t="s">
        <v>33</v>
      </c>
      <c r="AX126" s="14" t="s">
        <v>79</v>
      </c>
      <c r="AY126" s="253" t="s">
        <v>152</v>
      </c>
    </row>
    <row r="127" s="2" customFormat="1" ht="37.8" customHeight="1">
      <c r="A127" s="40"/>
      <c r="B127" s="41"/>
      <c r="C127" s="214" t="s">
        <v>192</v>
      </c>
      <c r="D127" s="214" t="s">
        <v>154</v>
      </c>
      <c r="E127" s="215" t="s">
        <v>205</v>
      </c>
      <c r="F127" s="216" t="s">
        <v>206</v>
      </c>
      <c r="G127" s="217" t="s">
        <v>182</v>
      </c>
      <c r="H127" s="218">
        <v>96</v>
      </c>
      <c r="I127" s="219"/>
      <c r="J127" s="220">
        <f>ROUND(I127*H127,2)</f>
        <v>0</v>
      </c>
      <c r="K127" s="216" t="s">
        <v>158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0.44</v>
      </c>
      <c r="T127" s="224">
        <f>S127*H127</f>
        <v>42.240000000000002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159</v>
      </c>
      <c r="AT127" s="225" t="s">
        <v>154</v>
      </c>
      <c r="AU127" s="225" t="s">
        <v>81</v>
      </c>
      <c r="AY127" s="19" t="s">
        <v>152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159</v>
      </c>
      <c r="BM127" s="225" t="s">
        <v>207</v>
      </c>
    </row>
    <row r="128" s="2" customFormat="1">
      <c r="A128" s="40"/>
      <c r="B128" s="41"/>
      <c r="C128" s="42"/>
      <c r="D128" s="227" t="s">
        <v>161</v>
      </c>
      <c r="E128" s="42"/>
      <c r="F128" s="228" t="s">
        <v>208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161</v>
      </c>
      <c r="AU128" s="19" t="s">
        <v>81</v>
      </c>
    </row>
    <row r="129" s="13" customFormat="1">
      <c r="A129" s="13"/>
      <c r="B129" s="232"/>
      <c r="C129" s="233"/>
      <c r="D129" s="234" t="s">
        <v>163</v>
      </c>
      <c r="E129" s="235" t="s">
        <v>19</v>
      </c>
      <c r="F129" s="236" t="s">
        <v>209</v>
      </c>
      <c r="G129" s="233"/>
      <c r="H129" s="235" t="s">
        <v>19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2" t="s">
        <v>163</v>
      </c>
      <c r="AU129" s="242" t="s">
        <v>81</v>
      </c>
      <c r="AV129" s="13" t="s">
        <v>79</v>
      </c>
      <c r="AW129" s="13" t="s">
        <v>33</v>
      </c>
      <c r="AX129" s="13" t="s">
        <v>72</v>
      </c>
      <c r="AY129" s="242" t="s">
        <v>152</v>
      </c>
    </row>
    <row r="130" s="14" customFormat="1">
      <c r="A130" s="14"/>
      <c r="B130" s="243"/>
      <c r="C130" s="244"/>
      <c r="D130" s="234" t="s">
        <v>163</v>
      </c>
      <c r="E130" s="245" t="s">
        <v>19</v>
      </c>
      <c r="F130" s="246" t="s">
        <v>416</v>
      </c>
      <c r="G130" s="244"/>
      <c r="H130" s="247">
        <v>48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163</v>
      </c>
      <c r="AU130" s="253" t="s">
        <v>81</v>
      </c>
      <c r="AV130" s="14" t="s">
        <v>81</v>
      </c>
      <c r="AW130" s="14" t="s">
        <v>33</v>
      </c>
      <c r="AX130" s="14" t="s">
        <v>72</v>
      </c>
      <c r="AY130" s="253" t="s">
        <v>152</v>
      </c>
    </row>
    <row r="131" s="13" customFormat="1">
      <c r="A131" s="13"/>
      <c r="B131" s="232"/>
      <c r="C131" s="233"/>
      <c r="D131" s="234" t="s">
        <v>163</v>
      </c>
      <c r="E131" s="235" t="s">
        <v>19</v>
      </c>
      <c r="F131" s="236" t="s">
        <v>211</v>
      </c>
      <c r="G131" s="233"/>
      <c r="H131" s="235" t="s">
        <v>19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163</v>
      </c>
      <c r="AU131" s="242" t="s">
        <v>81</v>
      </c>
      <c r="AV131" s="13" t="s">
        <v>79</v>
      </c>
      <c r="AW131" s="13" t="s">
        <v>33</v>
      </c>
      <c r="AX131" s="13" t="s">
        <v>72</v>
      </c>
      <c r="AY131" s="242" t="s">
        <v>152</v>
      </c>
    </row>
    <row r="132" s="14" customFormat="1">
      <c r="A132" s="14"/>
      <c r="B132" s="243"/>
      <c r="C132" s="244"/>
      <c r="D132" s="234" t="s">
        <v>163</v>
      </c>
      <c r="E132" s="245" t="s">
        <v>19</v>
      </c>
      <c r="F132" s="246" t="s">
        <v>416</v>
      </c>
      <c r="G132" s="244"/>
      <c r="H132" s="247">
        <v>48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163</v>
      </c>
      <c r="AU132" s="253" t="s">
        <v>81</v>
      </c>
      <c r="AV132" s="14" t="s">
        <v>81</v>
      </c>
      <c r="AW132" s="14" t="s">
        <v>33</v>
      </c>
      <c r="AX132" s="14" t="s">
        <v>72</v>
      </c>
      <c r="AY132" s="253" t="s">
        <v>152</v>
      </c>
    </row>
    <row r="133" s="15" customFormat="1">
      <c r="A133" s="15"/>
      <c r="B133" s="254"/>
      <c r="C133" s="255"/>
      <c r="D133" s="234" t="s">
        <v>163</v>
      </c>
      <c r="E133" s="256" t="s">
        <v>19</v>
      </c>
      <c r="F133" s="257" t="s">
        <v>212</v>
      </c>
      <c r="G133" s="255"/>
      <c r="H133" s="258">
        <v>96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163</v>
      </c>
      <c r="AU133" s="264" t="s">
        <v>81</v>
      </c>
      <c r="AV133" s="15" t="s">
        <v>159</v>
      </c>
      <c r="AW133" s="15" t="s">
        <v>33</v>
      </c>
      <c r="AX133" s="15" t="s">
        <v>79</v>
      </c>
      <c r="AY133" s="264" t="s">
        <v>152</v>
      </c>
    </row>
    <row r="134" s="2" customFormat="1" ht="33" customHeight="1">
      <c r="A134" s="40"/>
      <c r="B134" s="41"/>
      <c r="C134" s="214" t="s">
        <v>199</v>
      </c>
      <c r="D134" s="214" t="s">
        <v>154</v>
      </c>
      <c r="E134" s="215" t="s">
        <v>214</v>
      </c>
      <c r="F134" s="216" t="s">
        <v>215</v>
      </c>
      <c r="G134" s="217" t="s">
        <v>182</v>
      </c>
      <c r="H134" s="218">
        <v>18</v>
      </c>
      <c r="I134" s="219"/>
      <c r="J134" s="220">
        <f>ROUND(I134*H134,2)</f>
        <v>0</v>
      </c>
      <c r="K134" s="216" t="s">
        <v>158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0.625</v>
      </c>
      <c r="T134" s="224">
        <f>S134*H134</f>
        <v>11.25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159</v>
      </c>
      <c r="AT134" s="225" t="s">
        <v>154</v>
      </c>
      <c r="AU134" s="225" t="s">
        <v>81</v>
      </c>
      <c r="AY134" s="19" t="s">
        <v>152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159</v>
      </c>
      <c r="BM134" s="225" t="s">
        <v>216</v>
      </c>
    </row>
    <row r="135" s="2" customFormat="1">
      <c r="A135" s="40"/>
      <c r="B135" s="41"/>
      <c r="C135" s="42"/>
      <c r="D135" s="227" t="s">
        <v>161</v>
      </c>
      <c r="E135" s="42"/>
      <c r="F135" s="228" t="s">
        <v>217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161</v>
      </c>
      <c r="AU135" s="19" t="s">
        <v>81</v>
      </c>
    </row>
    <row r="136" s="13" customFormat="1">
      <c r="A136" s="13"/>
      <c r="B136" s="232"/>
      <c r="C136" s="233"/>
      <c r="D136" s="234" t="s">
        <v>163</v>
      </c>
      <c r="E136" s="235" t="s">
        <v>19</v>
      </c>
      <c r="F136" s="236" t="s">
        <v>218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163</v>
      </c>
      <c r="AU136" s="242" t="s">
        <v>81</v>
      </c>
      <c r="AV136" s="13" t="s">
        <v>79</v>
      </c>
      <c r="AW136" s="13" t="s">
        <v>33</v>
      </c>
      <c r="AX136" s="13" t="s">
        <v>72</v>
      </c>
      <c r="AY136" s="242" t="s">
        <v>152</v>
      </c>
    </row>
    <row r="137" s="14" customFormat="1">
      <c r="A137" s="14"/>
      <c r="B137" s="243"/>
      <c r="C137" s="244"/>
      <c r="D137" s="234" t="s">
        <v>163</v>
      </c>
      <c r="E137" s="245" t="s">
        <v>19</v>
      </c>
      <c r="F137" s="246" t="s">
        <v>267</v>
      </c>
      <c r="G137" s="244"/>
      <c r="H137" s="247">
        <v>18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163</v>
      </c>
      <c r="AU137" s="253" t="s">
        <v>81</v>
      </c>
      <c r="AV137" s="14" t="s">
        <v>81</v>
      </c>
      <c r="AW137" s="14" t="s">
        <v>33</v>
      </c>
      <c r="AX137" s="14" t="s">
        <v>79</v>
      </c>
      <c r="AY137" s="253" t="s">
        <v>152</v>
      </c>
    </row>
    <row r="138" s="2" customFormat="1" ht="24.15" customHeight="1">
      <c r="A138" s="40"/>
      <c r="B138" s="41"/>
      <c r="C138" s="214" t="s">
        <v>204</v>
      </c>
      <c r="D138" s="214" t="s">
        <v>154</v>
      </c>
      <c r="E138" s="215" t="s">
        <v>221</v>
      </c>
      <c r="F138" s="216" t="s">
        <v>222</v>
      </c>
      <c r="G138" s="217" t="s">
        <v>182</v>
      </c>
      <c r="H138" s="218">
        <v>25</v>
      </c>
      <c r="I138" s="219"/>
      <c r="J138" s="220">
        <f>ROUND(I138*H138,2)</f>
        <v>0</v>
      </c>
      <c r="K138" s="216" t="s">
        <v>158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8.0000000000000007E-05</v>
      </c>
      <c r="R138" s="223">
        <f>Q138*H138</f>
        <v>0.002</v>
      </c>
      <c r="S138" s="223">
        <v>0.23000000000000001</v>
      </c>
      <c r="T138" s="224">
        <f>S138*H138</f>
        <v>5.75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159</v>
      </c>
      <c r="AT138" s="225" t="s">
        <v>154</v>
      </c>
      <c r="AU138" s="225" t="s">
        <v>81</v>
      </c>
      <c r="AY138" s="19" t="s">
        <v>152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159</v>
      </c>
      <c r="BM138" s="225" t="s">
        <v>223</v>
      </c>
    </row>
    <row r="139" s="2" customFormat="1">
      <c r="A139" s="40"/>
      <c r="B139" s="41"/>
      <c r="C139" s="42"/>
      <c r="D139" s="227" t="s">
        <v>161</v>
      </c>
      <c r="E139" s="42"/>
      <c r="F139" s="228" t="s">
        <v>224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161</v>
      </c>
      <c r="AU139" s="19" t="s">
        <v>81</v>
      </c>
    </row>
    <row r="140" s="2" customFormat="1" ht="24.15" customHeight="1">
      <c r="A140" s="40"/>
      <c r="B140" s="41"/>
      <c r="C140" s="214" t="s">
        <v>213</v>
      </c>
      <c r="D140" s="214" t="s">
        <v>154</v>
      </c>
      <c r="E140" s="215" t="s">
        <v>225</v>
      </c>
      <c r="F140" s="216" t="s">
        <v>226</v>
      </c>
      <c r="G140" s="217" t="s">
        <v>227</v>
      </c>
      <c r="H140" s="218">
        <v>430</v>
      </c>
      <c r="I140" s="219"/>
      <c r="J140" s="220">
        <f>ROUND(I140*H140,2)</f>
        <v>0</v>
      </c>
      <c r="K140" s="216" t="s">
        <v>158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0.28999999999999998</v>
      </c>
      <c r="T140" s="224">
        <f>S140*H140</f>
        <v>124.69999999999999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159</v>
      </c>
      <c r="AT140" s="225" t="s">
        <v>154</v>
      </c>
      <c r="AU140" s="225" t="s">
        <v>81</v>
      </c>
      <c r="AY140" s="19" t="s">
        <v>152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159</v>
      </c>
      <c r="BM140" s="225" t="s">
        <v>228</v>
      </c>
    </row>
    <row r="141" s="2" customFormat="1">
      <c r="A141" s="40"/>
      <c r="B141" s="41"/>
      <c r="C141" s="42"/>
      <c r="D141" s="227" t="s">
        <v>161</v>
      </c>
      <c r="E141" s="42"/>
      <c r="F141" s="228" t="s">
        <v>229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161</v>
      </c>
      <c r="AU141" s="19" t="s">
        <v>81</v>
      </c>
    </row>
    <row r="142" s="14" customFormat="1">
      <c r="A142" s="14"/>
      <c r="B142" s="243"/>
      <c r="C142" s="244"/>
      <c r="D142" s="234" t="s">
        <v>163</v>
      </c>
      <c r="E142" s="245" t="s">
        <v>19</v>
      </c>
      <c r="F142" s="246" t="s">
        <v>1224</v>
      </c>
      <c r="G142" s="244"/>
      <c r="H142" s="247">
        <v>430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163</v>
      </c>
      <c r="AU142" s="253" t="s">
        <v>81</v>
      </c>
      <c r="AV142" s="14" t="s">
        <v>81</v>
      </c>
      <c r="AW142" s="14" t="s">
        <v>33</v>
      </c>
      <c r="AX142" s="14" t="s">
        <v>79</v>
      </c>
      <c r="AY142" s="253" t="s">
        <v>152</v>
      </c>
    </row>
    <row r="143" s="2" customFormat="1" ht="16.5" customHeight="1">
      <c r="A143" s="40"/>
      <c r="B143" s="41"/>
      <c r="C143" s="214" t="s">
        <v>220</v>
      </c>
      <c r="D143" s="214" t="s">
        <v>154</v>
      </c>
      <c r="E143" s="215" t="s">
        <v>232</v>
      </c>
      <c r="F143" s="216" t="s">
        <v>233</v>
      </c>
      <c r="G143" s="217" t="s">
        <v>182</v>
      </c>
      <c r="H143" s="218">
        <v>445</v>
      </c>
      <c r="I143" s="219"/>
      <c r="J143" s="220">
        <f>ROUND(I143*H143,2)</f>
        <v>0</v>
      </c>
      <c r="K143" s="216" t="s">
        <v>158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159</v>
      </c>
      <c r="AT143" s="225" t="s">
        <v>154</v>
      </c>
      <c r="AU143" s="225" t="s">
        <v>81</v>
      </c>
      <c r="AY143" s="19" t="s">
        <v>152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159</v>
      </c>
      <c r="BM143" s="225" t="s">
        <v>234</v>
      </c>
    </row>
    <row r="144" s="2" customFormat="1">
      <c r="A144" s="40"/>
      <c r="B144" s="41"/>
      <c r="C144" s="42"/>
      <c r="D144" s="227" t="s">
        <v>161</v>
      </c>
      <c r="E144" s="42"/>
      <c r="F144" s="228" t="s">
        <v>235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161</v>
      </c>
      <c r="AU144" s="19" t="s">
        <v>81</v>
      </c>
    </row>
    <row r="145" s="2" customFormat="1" ht="21.75" customHeight="1">
      <c r="A145" s="40"/>
      <c r="B145" s="41"/>
      <c r="C145" s="214" t="s">
        <v>8</v>
      </c>
      <c r="D145" s="214" t="s">
        <v>154</v>
      </c>
      <c r="E145" s="215" t="s">
        <v>237</v>
      </c>
      <c r="F145" s="216" t="s">
        <v>238</v>
      </c>
      <c r="G145" s="217" t="s">
        <v>239</v>
      </c>
      <c r="H145" s="218">
        <v>248.36000000000001</v>
      </c>
      <c r="I145" s="219"/>
      <c r="J145" s="220">
        <f>ROUND(I145*H145,2)</f>
        <v>0</v>
      </c>
      <c r="K145" s="216" t="s">
        <v>158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159</v>
      </c>
      <c r="AT145" s="225" t="s">
        <v>154</v>
      </c>
      <c r="AU145" s="225" t="s">
        <v>81</v>
      </c>
      <c r="AY145" s="19" t="s">
        <v>152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159</v>
      </c>
      <c r="BM145" s="225" t="s">
        <v>240</v>
      </c>
    </row>
    <row r="146" s="2" customFormat="1">
      <c r="A146" s="40"/>
      <c r="B146" s="41"/>
      <c r="C146" s="42"/>
      <c r="D146" s="227" t="s">
        <v>161</v>
      </c>
      <c r="E146" s="42"/>
      <c r="F146" s="228" t="s">
        <v>241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161</v>
      </c>
      <c r="AU146" s="19" t="s">
        <v>81</v>
      </c>
    </row>
    <row r="147" s="13" customFormat="1">
      <c r="A147" s="13"/>
      <c r="B147" s="232"/>
      <c r="C147" s="233"/>
      <c r="D147" s="234" t="s">
        <v>163</v>
      </c>
      <c r="E147" s="235" t="s">
        <v>19</v>
      </c>
      <c r="F147" s="236" t="s">
        <v>242</v>
      </c>
      <c r="G147" s="233"/>
      <c r="H147" s="235" t="s">
        <v>19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163</v>
      </c>
      <c r="AU147" s="242" t="s">
        <v>81</v>
      </c>
      <c r="AV147" s="13" t="s">
        <v>79</v>
      </c>
      <c r="AW147" s="13" t="s">
        <v>33</v>
      </c>
      <c r="AX147" s="13" t="s">
        <v>72</v>
      </c>
      <c r="AY147" s="242" t="s">
        <v>152</v>
      </c>
    </row>
    <row r="148" s="14" customFormat="1">
      <c r="A148" s="14"/>
      <c r="B148" s="243"/>
      <c r="C148" s="244"/>
      <c r="D148" s="234" t="s">
        <v>163</v>
      </c>
      <c r="E148" s="245" t="s">
        <v>19</v>
      </c>
      <c r="F148" s="246" t="s">
        <v>1225</v>
      </c>
      <c r="G148" s="244"/>
      <c r="H148" s="247">
        <v>99.450000000000003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163</v>
      </c>
      <c r="AU148" s="253" t="s">
        <v>81</v>
      </c>
      <c r="AV148" s="14" t="s">
        <v>81</v>
      </c>
      <c r="AW148" s="14" t="s">
        <v>33</v>
      </c>
      <c r="AX148" s="14" t="s">
        <v>72</v>
      </c>
      <c r="AY148" s="253" t="s">
        <v>152</v>
      </c>
    </row>
    <row r="149" s="13" customFormat="1">
      <c r="A149" s="13"/>
      <c r="B149" s="232"/>
      <c r="C149" s="233"/>
      <c r="D149" s="234" t="s">
        <v>163</v>
      </c>
      <c r="E149" s="235" t="s">
        <v>19</v>
      </c>
      <c r="F149" s="236" t="s">
        <v>244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163</v>
      </c>
      <c r="AU149" s="242" t="s">
        <v>81</v>
      </c>
      <c r="AV149" s="13" t="s">
        <v>79</v>
      </c>
      <c r="AW149" s="13" t="s">
        <v>33</v>
      </c>
      <c r="AX149" s="13" t="s">
        <v>72</v>
      </c>
      <c r="AY149" s="242" t="s">
        <v>152</v>
      </c>
    </row>
    <row r="150" s="14" customFormat="1">
      <c r="A150" s="14"/>
      <c r="B150" s="243"/>
      <c r="C150" s="244"/>
      <c r="D150" s="234" t="s">
        <v>163</v>
      </c>
      <c r="E150" s="245" t="s">
        <v>19</v>
      </c>
      <c r="F150" s="246" t="s">
        <v>1226</v>
      </c>
      <c r="G150" s="244"/>
      <c r="H150" s="247">
        <v>148.91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163</v>
      </c>
      <c r="AU150" s="253" t="s">
        <v>81</v>
      </c>
      <c r="AV150" s="14" t="s">
        <v>81</v>
      </c>
      <c r="AW150" s="14" t="s">
        <v>33</v>
      </c>
      <c r="AX150" s="14" t="s">
        <v>72</v>
      </c>
      <c r="AY150" s="253" t="s">
        <v>152</v>
      </c>
    </row>
    <row r="151" s="15" customFormat="1">
      <c r="A151" s="15"/>
      <c r="B151" s="254"/>
      <c r="C151" s="255"/>
      <c r="D151" s="234" t="s">
        <v>163</v>
      </c>
      <c r="E151" s="256" t="s">
        <v>19</v>
      </c>
      <c r="F151" s="257" t="s">
        <v>212</v>
      </c>
      <c r="G151" s="255"/>
      <c r="H151" s="258">
        <v>248.36000000000001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163</v>
      </c>
      <c r="AU151" s="264" t="s">
        <v>81</v>
      </c>
      <c r="AV151" s="15" t="s">
        <v>159</v>
      </c>
      <c r="AW151" s="15" t="s">
        <v>33</v>
      </c>
      <c r="AX151" s="15" t="s">
        <v>79</v>
      </c>
      <c r="AY151" s="264" t="s">
        <v>152</v>
      </c>
    </row>
    <row r="152" s="2" customFormat="1" ht="24.15" customHeight="1">
      <c r="A152" s="40"/>
      <c r="B152" s="41"/>
      <c r="C152" s="214" t="s">
        <v>231</v>
      </c>
      <c r="D152" s="214" t="s">
        <v>154</v>
      </c>
      <c r="E152" s="215" t="s">
        <v>247</v>
      </c>
      <c r="F152" s="216" t="s">
        <v>248</v>
      </c>
      <c r="G152" s="217" t="s">
        <v>239</v>
      </c>
      <c r="H152" s="218">
        <v>36</v>
      </c>
      <c r="I152" s="219"/>
      <c r="J152" s="220">
        <f>ROUND(I152*H152,2)</f>
        <v>0</v>
      </c>
      <c r="K152" s="216" t="s">
        <v>158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159</v>
      </c>
      <c r="AT152" s="225" t="s">
        <v>154</v>
      </c>
      <c r="AU152" s="225" t="s">
        <v>81</v>
      </c>
      <c r="AY152" s="19" t="s">
        <v>152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159</v>
      </c>
      <c r="BM152" s="225" t="s">
        <v>249</v>
      </c>
    </row>
    <row r="153" s="2" customFormat="1">
      <c r="A153" s="40"/>
      <c r="B153" s="41"/>
      <c r="C153" s="42"/>
      <c r="D153" s="227" t="s">
        <v>161</v>
      </c>
      <c r="E153" s="42"/>
      <c r="F153" s="228" t="s">
        <v>250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161</v>
      </c>
      <c r="AU153" s="19" t="s">
        <v>81</v>
      </c>
    </row>
    <row r="154" s="13" customFormat="1">
      <c r="A154" s="13"/>
      <c r="B154" s="232"/>
      <c r="C154" s="233"/>
      <c r="D154" s="234" t="s">
        <v>163</v>
      </c>
      <c r="E154" s="235" t="s">
        <v>19</v>
      </c>
      <c r="F154" s="236" t="s">
        <v>251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163</v>
      </c>
      <c r="AU154" s="242" t="s">
        <v>81</v>
      </c>
      <c r="AV154" s="13" t="s">
        <v>79</v>
      </c>
      <c r="AW154" s="13" t="s">
        <v>33</v>
      </c>
      <c r="AX154" s="13" t="s">
        <v>72</v>
      </c>
      <c r="AY154" s="242" t="s">
        <v>152</v>
      </c>
    </row>
    <row r="155" s="14" customFormat="1">
      <c r="A155" s="14"/>
      <c r="B155" s="243"/>
      <c r="C155" s="244"/>
      <c r="D155" s="234" t="s">
        <v>163</v>
      </c>
      <c r="E155" s="245" t="s">
        <v>19</v>
      </c>
      <c r="F155" s="246" t="s">
        <v>1227</v>
      </c>
      <c r="G155" s="244"/>
      <c r="H155" s="247">
        <v>36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163</v>
      </c>
      <c r="AU155" s="253" t="s">
        <v>81</v>
      </c>
      <c r="AV155" s="14" t="s">
        <v>81</v>
      </c>
      <c r="AW155" s="14" t="s">
        <v>33</v>
      </c>
      <c r="AX155" s="14" t="s">
        <v>79</v>
      </c>
      <c r="AY155" s="253" t="s">
        <v>152</v>
      </c>
    </row>
    <row r="156" s="2" customFormat="1" ht="37.8" customHeight="1">
      <c r="A156" s="40"/>
      <c r="B156" s="41"/>
      <c r="C156" s="214" t="s">
        <v>236</v>
      </c>
      <c r="D156" s="214" t="s">
        <v>154</v>
      </c>
      <c r="E156" s="215" t="s">
        <v>254</v>
      </c>
      <c r="F156" s="216" t="s">
        <v>255</v>
      </c>
      <c r="G156" s="217" t="s">
        <v>239</v>
      </c>
      <c r="H156" s="218">
        <v>362.66000000000002</v>
      </c>
      <c r="I156" s="219"/>
      <c r="J156" s="220">
        <f>ROUND(I156*H156,2)</f>
        <v>0</v>
      </c>
      <c r="K156" s="216" t="s">
        <v>158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159</v>
      </c>
      <c r="AT156" s="225" t="s">
        <v>154</v>
      </c>
      <c r="AU156" s="225" t="s">
        <v>81</v>
      </c>
      <c r="AY156" s="19" t="s">
        <v>152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159</v>
      </c>
      <c r="BM156" s="225" t="s">
        <v>256</v>
      </c>
    </row>
    <row r="157" s="2" customFormat="1">
      <c r="A157" s="40"/>
      <c r="B157" s="41"/>
      <c r="C157" s="42"/>
      <c r="D157" s="227" t="s">
        <v>161</v>
      </c>
      <c r="E157" s="42"/>
      <c r="F157" s="228" t="s">
        <v>257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81</v>
      </c>
    </row>
    <row r="158" s="14" customFormat="1">
      <c r="A158" s="14"/>
      <c r="B158" s="243"/>
      <c r="C158" s="244"/>
      <c r="D158" s="234" t="s">
        <v>163</v>
      </c>
      <c r="E158" s="245" t="s">
        <v>19</v>
      </c>
      <c r="F158" s="246" t="s">
        <v>1228</v>
      </c>
      <c r="G158" s="244"/>
      <c r="H158" s="247">
        <v>89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163</v>
      </c>
      <c r="AU158" s="253" t="s">
        <v>81</v>
      </c>
      <c r="AV158" s="14" t="s">
        <v>81</v>
      </c>
      <c r="AW158" s="14" t="s">
        <v>33</v>
      </c>
      <c r="AX158" s="14" t="s">
        <v>72</v>
      </c>
      <c r="AY158" s="253" t="s">
        <v>152</v>
      </c>
    </row>
    <row r="159" s="14" customFormat="1">
      <c r="A159" s="14"/>
      <c r="B159" s="243"/>
      <c r="C159" s="244"/>
      <c r="D159" s="234" t="s">
        <v>163</v>
      </c>
      <c r="E159" s="245" t="s">
        <v>19</v>
      </c>
      <c r="F159" s="246" t="s">
        <v>1229</v>
      </c>
      <c r="G159" s="244"/>
      <c r="H159" s="247">
        <v>284.36000000000001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163</v>
      </c>
      <c r="AU159" s="253" t="s">
        <v>81</v>
      </c>
      <c r="AV159" s="14" t="s">
        <v>81</v>
      </c>
      <c r="AW159" s="14" t="s">
        <v>33</v>
      </c>
      <c r="AX159" s="14" t="s">
        <v>72</v>
      </c>
      <c r="AY159" s="253" t="s">
        <v>152</v>
      </c>
    </row>
    <row r="160" s="14" customFormat="1">
      <c r="A160" s="14"/>
      <c r="B160" s="243"/>
      <c r="C160" s="244"/>
      <c r="D160" s="234" t="s">
        <v>163</v>
      </c>
      <c r="E160" s="245" t="s">
        <v>19</v>
      </c>
      <c r="F160" s="246" t="s">
        <v>1230</v>
      </c>
      <c r="G160" s="244"/>
      <c r="H160" s="247">
        <v>-10.699999999999999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163</v>
      </c>
      <c r="AU160" s="253" t="s">
        <v>81</v>
      </c>
      <c r="AV160" s="14" t="s">
        <v>81</v>
      </c>
      <c r="AW160" s="14" t="s">
        <v>33</v>
      </c>
      <c r="AX160" s="14" t="s">
        <v>72</v>
      </c>
      <c r="AY160" s="253" t="s">
        <v>152</v>
      </c>
    </row>
    <row r="161" s="15" customFormat="1">
      <c r="A161" s="15"/>
      <c r="B161" s="254"/>
      <c r="C161" s="255"/>
      <c r="D161" s="234" t="s">
        <v>163</v>
      </c>
      <c r="E161" s="256" t="s">
        <v>19</v>
      </c>
      <c r="F161" s="257" t="s">
        <v>212</v>
      </c>
      <c r="G161" s="255"/>
      <c r="H161" s="258">
        <v>362.66000000000002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163</v>
      </c>
      <c r="AU161" s="264" t="s">
        <v>81</v>
      </c>
      <c r="AV161" s="15" t="s">
        <v>159</v>
      </c>
      <c r="AW161" s="15" t="s">
        <v>33</v>
      </c>
      <c r="AX161" s="15" t="s">
        <v>79</v>
      </c>
      <c r="AY161" s="264" t="s">
        <v>152</v>
      </c>
    </row>
    <row r="162" s="2" customFormat="1" ht="37.8" customHeight="1">
      <c r="A162" s="40"/>
      <c r="B162" s="41"/>
      <c r="C162" s="214" t="s">
        <v>246</v>
      </c>
      <c r="D162" s="214" t="s">
        <v>154</v>
      </c>
      <c r="E162" s="215" t="s">
        <v>262</v>
      </c>
      <c r="F162" s="216" t="s">
        <v>263</v>
      </c>
      <c r="G162" s="217" t="s">
        <v>239</v>
      </c>
      <c r="H162" s="218">
        <v>5439.8999999999996</v>
      </c>
      <c r="I162" s="219"/>
      <c r="J162" s="220">
        <f>ROUND(I162*H162,2)</f>
        <v>0</v>
      </c>
      <c r="K162" s="216" t="s">
        <v>158</v>
      </c>
      <c r="L162" s="46"/>
      <c r="M162" s="221" t="s">
        <v>19</v>
      </c>
      <c r="N162" s="222" t="s">
        <v>43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159</v>
      </c>
      <c r="AT162" s="225" t="s">
        <v>154</v>
      </c>
      <c r="AU162" s="225" t="s">
        <v>81</v>
      </c>
      <c r="AY162" s="19" t="s">
        <v>152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159</v>
      </c>
      <c r="BM162" s="225" t="s">
        <v>264</v>
      </c>
    </row>
    <row r="163" s="2" customFormat="1">
      <c r="A163" s="40"/>
      <c r="B163" s="41"/>
      <c r="C163" s="42"/>
      <c r="D163" s="227" t="s">
        <v>161</v>
      </c>
      <c r="E163" s="42"/>
      <c r="F163" s="228" t="s">
        <v>265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161</v>
      </c>
      <c r="AU163" s="19" t="s">
        <v>81</v>
      </c>
    </row>
    <row r="164" s="14" customFormat="1">
      <c r="A164" s="14"/>
      <c r="B164" s="243"/>
      <c r="C164" s="244"/>
      <c r="D164" s="234" t="s">
        <v>163</v>
      </c>
      <c r="E164" s="245" t="s">
        <v>19</v>
      </c>
      <c r="F164" s="246" t="s">
        <v>1231</v>
      </c>
      <c r="G164" s="244"/>
      <c r="H164" s="247">
        <v>5439.8999999999996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163</v>
      </c>
      <c r="AU164" s="253" t="s">
        <v>81</v>
      </c>
      <c r="AV164" s="14" t="s">
        <v>81</v>
      </c>
      <c r="AW164" s="14" t="s">
        <v>33</v>
      </c>
      <c r="AX164" s="14" t="s">
        <v>79</v>
      </c>
      <c r="AY164" s="253" t="s">
        <v>152</v>
      </c>
    </row>
    <row r="165" s="2" customFormat="1" ht="24.15" customHeight="1">
      <c r="A165" s="40"/>
      <c r="B165" s="41"/>
      <c r="C165" s="214" t="s">
        <v>253</v>
      </c>
      <c r="D165" s="214" t="s">
        <v>154</v>
      </c>
      <c r="E165" s="215" t="s">
        <v>268</v>
      </c>
      <c r="F165" s="216" t="s">
        <v>269</v>
      </c>
      <c r="G165" s="217" t="s">
        <v>239</v>
      </c>
      <c r="H165" s="218">
        <v>362.66000000000002</v>
      </c>
      <c r="I165" s="219"/>
      <c r="J165" s="220">
        <f>ROUND(I165*H165,2)</f>
        <v>0</v>
      </c>
      <c r="K165" s="216" t="s">
        <v>158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159</v>
      </c>
      <c r="AT165" s="225" t="s">
        <v>154</v>
      </c>
      <c r="AU165" s="225" t="s">
        <v>81</v>
      </c>
      <c r="AY165" s="19" t="s">
        <v>152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159</v>
      </c>
      <c r="BM165" s="225" t="s">
        <v>270</v>
      </c>
    </row>
    <row r="166" s="2" customFormat="1">
      <c r="A166" s="40"/>
      <c r="B166" s="41"/>
      <c r="C166" s="42"/>
      <c r="D166" s="227" t="s">
        <v>161</v>
      </c>
      <c r="E166" s="42"/>
      <c r="F166" s="228" t="s">
        <v>271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161</v>
      </c>
      <c r="AU166" s="19" t="s">
        <v>81</v>
      </c>
    </row>
    <row r="167" s="2" customFormat="1" ht="24.15" customHeight="1">
      <c r="A167" s="40"/>
      <c r="B167" s="41"/>
      <c r="C167" s="214" t="s">
        <v>261</v>
      </c>
      <c r="D167" s="214" t="s">
        <v>154</v>
      </c>
      <c r="E167" s="215" t="s">
        <v>273</v>
      </c>
      <c r="F167" s="216" t="s">
        <v>274</v>
      </c>
      <c r="G167" s="217" t="s">
        <v>239</v>
      </c>
      <c r="H167" s="218">
        <v>10.699999999999999</v>
      </c>
      <c r="I167" s="219"/>
      <c r="J167" s="220">
        <f>ROUND(I167*H167,2)</f>
        <v>0</v>
      </c>
      <c r="K167" s="216" t="s">
        <v>158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159</v>
      </c>
      <c r="AT167" s="225" t="s">
        <v>154</v>
      </c>
      <c r="AU167" s="225" t="s">
        <v>81</v>
      </c>
      <c r="AY167" s="19" t="s">
        <v>152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159</v>
      </c>
      <c r="BM167" s="225" t="s">
        <v>275</v>
      </c>
    </row>
    <row r="168" s="2" customFormat="1">
      <c r="A168" s="40"/>
      <c r="B168" s="41"/>
      <c r="C168" s="42"/>
      <c r="D168" s="227" t="s">
        <v>161</v>
      </c>
      <c r="E168" s="42"/>
      <c r="F168" s="228" t="s">
        <v>276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161</v>
      </c>
      <c r="AU168" s="19" t="s">
        <v>81</v>
      </c>
    </row>
    <row r="169" s="13" customFormat="1">
      <c r="A169" s="13"/>
      <c r="B169" s="232"/>
      <c r="C169" s="233"/>
      <c r="D169" s="234" t="s">
        <v>163</v>
      </c>
      <c r="E169" s="235" t="s">
        <v>19</v>
      </c>
      <c r="F169" s="236" t="s">
        <v>277</v>
      </c>
      <c r="G169" s="233"/>
      <c r="H169" s="235" t="s">
        <v>19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163</v>
      </c>
      <c r="AU169" s="242" t="s">
        <v>81</v>
      </c>
      <c r="AV169" s="13" t="s">
        <v>79</v>
      </c>
      <c r="AW169" s="13" t="s">
        <v>33</v>
      </c>
      <c r="AX169" s="13" t="s">
        <v>72</v>
      </c>
      <c r="AY169" s="242" t="s">
        <v>152</v>
      </c>
    </row>
    <row r="170" s="14" customFormat="1">
      <c r="A170" s="14"/>
      <c r="B170" s="243"/>
      <c r="C170" s="244"/>
      <c r="D170" s="234" t="s">
        <v>163</v>
      </c>
      <c r="E170" s="245" t="s">
        <v>19</v>
      </c>
      <c r="F170" s="246" t="s">
        <v>1232</v>
      </c>
      <c r="G170" s="244"/>
      <c r="H170" s="247">
        <v>5.2999999999999998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163</v>
      </c>
      <c r="AU170" s="253" t="s">
        <v>81</v>
      </c>
      <c r="AV170" s="14" t="s">
        <v>81</v>
      </c>
      <c r="AW170" s="14" t="s">
        <v>33</v>
      </c>
      <c r="AX170" s="14" t="s">
        <v>72</v>
      </c>
      <c r="AY170" s="253" t="s">
        <v>152</v>
      </c>
    </row>
    <row r="171" s="13" customFormat="1">
      <c r="A171" s="13"/>
      <c r="B171" s="232"/>
      <c r="C171" s="233"/>
      <c r="D171" s="234" t="s">
        <v>163</v>
      </c>
      <c r="E171" s="235" t="s">
        <v>19</v>
      </c>
      <c r="F171" s="236" t="s">
        <v>279</v>
      </c>
      <c r="G171" s="233"/>
      <c r="H171" s="235" t="s">
        <v>19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163</v>
      </c>
      <c r="AU171" s="242" t="s">
        <v>81</v>
      </c>
      <c r="AV171" s="13" t="s">
        <v>79</v>
      </c>
      <c r="AW171" s="13" t="s">
        <v>33</v>
      </c>
      <c r="AX171" s="13" t="s">
        <v>72</v>
      </c>
      <c r="AY171" s="242" t="s">
        <v>152</v>
      </c>
    </row>
    <row r="172" s="14" customFormat="1">
      <c r="A172" s="14"/>
      <c r="B172" s="243"/>
      <c r="C172" s="244"/>
      <c r="D172" s="234" t="s">
        <v>163</v>
      </c>
      <c r="E172" s="245" t="s">
        <v>19</v>
      </c>
      <c r="F172" s="246" t="s">
        <v>1233</v>
      </c>
      <c r="G172" s="244"/>
      <c r="H172" s="247">
        <v>5.4000000000000004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163</v>
      </c>
      <c r="AU172" s="253" t="s">
        <v>81</v>
      </c>
      <c r="AV172" s="14" t="s">
        <v>81</v>
      </c>
      <c r="AW172" s="14" t="s">
        <v>33</v>
      </c>
      <c r="AX172" s="14" t="s">
        <v>72</v>
      </c>
      <c r="AY172" s="253" t="s">
        <v>152</v>
      </c>
    </row>
    <row r="173" s="15" customFormat="1">
      <c r="A173" s="15"/>
      <c r="B173" s="254"/>
      <c r="C173" s="255"/>
      <c r="D173" s="234" t="s">
        <v>163</v>
      </c>
      <c r="E173" s="256" t="s">
        <v>19</v>
      </c>
      <c r="F173" s="257" t="s">
        <v>212</v>
      </c>
      <c r="G173" s="255"/>
      <c r="H173" s="258">
        <v>10.699999999999999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163</v>
      </c>
      <c r="AU173" s="264" t="s">
        <v>81</v>
      </c>
      <c r="AV173" s="15" t="s">
        <v>159</v>
      </c>
      <c r="AW173" s="15" t="s">
        <v>33</v>
      </c>
      <c r="AX173" s="15" t="s">
        <v>79</v>
      </c>
      <c r="AY173" s="264" t="s">
        <v>152</v>
      </c>
    </row>
    <row r="174" s="2" customFormat="1" ht="24.15" customHeight="1">
      <c r="A174" s="40"/>
      <c r="B174" s="41"/>
      <c r="C174" s="214" t="s">
        <v>267</v>
      </c>
      <c r="D174" s="214" t="s">
        <v>154</v>
      </c>
      <c r="E174" s="215" t="s">
        <v>280</v>
      </c>
      <c r="F174" s="216" t="s">
        <v>281</v>
      </c>
      <c r="G174" s="217" t="s">
        <v>282</v>
      </c>
      <c r="H174" s="218">
        <v>652.78800000000001</v>
      </c>
      <c r="I174" s="219"/>
      <c r="J174" s="220">
        <f>ROUND(I174*H174,2)</f>
        <v>0</v>
      </c>
      <c r="K174" s="216" t="s">
        <v>158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159</v>
      </c>
      <c r="AT174" s="225" t="s">
        <v>154</v>
      </c>
      <c r="AU174" s="225" t="s">
        <v>81</v>
      </c>
      <c r="AY174" s="19" t="s">
        <v>152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159</v>
      </c>
      <c r="BM174" s="225" t="s">
        <v>283</v>
      </c>
    </row>
    <row r="175" s="2" customFormat="1">
      <c r="A175" s="40"/>
      <c r="B175" s="41"/>
      <c r="C175" s="42"/>
      <c r="D175" s="227" t="s">
        <v>161</v>
      </c>
      <c r="E175" s="42"/>
      <c r="F175" s="228" t="s">
        <v>284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161</v>
      </c>
      <c r="AU175" s="19" t="s">
        <v>81</v>
      </c>
    </row>
    <row r="176" s="14" customFormat="1">
      <c r="A176" s="14"/>
      <c r="B176" s="243"/>
      <c r="C176" s="244"/>
      <c r="D176" s="234" t="s">
        <v>163</v>
      </c>
      <c r="E176" s="245" t="s">
        <v>19</v>
      </c>
      <c r="F176" s="246" t="s">
        <v>1234</v>
      </c>
      <c r="G176" s="244"/>
      <c r="H176" s="247">
        <v>652.78800000000001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163</v>
      </c>
      <c r="AU176" s="253" t="s">
        <v>81</v>
      </c>
      <c r="AV176" s="14" t="s">
        <v>81</v>
      </c>
      <c r="AW176" s="14" t="s">
        <v>33</v>
      </c>
      <c r="AX176" s="14" t="s">
        <v>79</v>
      </c>
      <c r="AY176" s="253" t="s">
        <v>152</v>
      </c>
    </row>
    <row r="177" s="2" customFormat="1" ht="24.15" customHeight="1">
      <c r="A177" s="40"/>
      <c r="B177" s="41"/>
      <c r="C177" s="214" t="s">
        <v>272</v>
      </c>
      <c r="D177" s="214" t="s">
        <v>154</v>
      </c>
      <c r="E177" s="215" t="s">
        <v>286</v>
      </c>
      <c r="F177" s="216" t="s">
        <v>287</v>
      </c>
      <c r="G177" s="217" t="s">
        <v>239</v>
      </c>
      <c r="H177" s="218">
        <v>362.66000000000002</v>
      </c>
      <c r="I177" s="219"/>
      <c r="J177" s="220">
        <f>ROUND(I177*H177,2)</f>
        <v>0</v>
      </c>
      <c r="K177" s="216" t="s">
        <v>158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159</v>
      </c>
      <c r="AT177" s="225" t="s">
        <v>154</v>
      </c>
      <c r="AU177" s="225" t="s">
        <v>81</v>
      </c>
      <c r="AY177" s="19" t="s">
        <v>152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159</v>
      </c>
      <c r="BM177" s="225" t="s">
        <v>288</v>
      </c>
    </row>
    <row r="178" s="2" customFormat="1">
      <c r="A178" s="40"/>
      <c r="B178" s="41"/>
      <c r="C178" s="42"/>
      <c r="D178" s="227" t="s">
        <v>161</v>
      </c>
      <c r="E178" s="42"/>
      <c r="F178" s="228" t="s">
        <v>289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161</v>
      </c>
      <c r="AU178" s="19" t="s">
        <v>81</v>
      </c>
    </row>
    <row r="179" s="14" customFormat="1">
      <c r="A179" s="14"/>
      <c r="B179" s="243"/>
      <c r="C179" s="244"/>
      <c r="D179" s="234" t="s">
        <v>163</v>
      </c>
      <c r="E179" s="245" t="s">
        <v>19</v>
      </c>
      <c r="F179" s="246" t="s">
        <v>1235</v>
      </c>
      <c r="G179" s="244"/>
      <c r="H179" s="247">
        <v>362.66000000000002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163</v>
      </c>
      <c r="AU179" s="253" t="s">
        <v>81</v>
      </c>
      <c r="AV179" s="14" t="s">
        <v>81</v>
      </c>
      <c r="AW179" s="14" t="s">
        <v>33</v>
      </c>
      <c r="AX179" s="14" t="s">
        <v>79</v>
      </c>
      <c r="AY179" s="253" t="s">
        <v>152</v>
      </c>
    </row>
    <row r="180" s="2" customFormat="1" ht="24.15" customHeight="1">
      <c r="A180" s="40"/>
      <c r="B180" s="41"/>
      <c r="C180" s="214" t="s">
        <v>165</v>
      </c>
      <c r="D180" s="214" t="s">
        <v>154</v>
      </c>
      <c r="E180" s="215" t="s">
        <v>292</v>
      </c>
      <c r="F180" s="216" t="s">
        <v>293</v>
      </c>
      <c r="G180" s="217" t="s">
        <v>182</v>
      </c>
      <c r="H180" s="218">
        <v>208.69999999999999</v>
      </c>
      <c r="I180" s="219"/>
      <c r="J180" s="220">
        <f>ROUND(I180*H180,2)</f>
        <v>0</v>
      </c>
      <c r="K180" s="216" t="s">
        <v>158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159</v>
      </c>
      <c r="AT180" s="225" t="s">
        <v>154</v>
      </c>
      <c r="AU180" s="225" t="s">
        <v>81</v>
      </c>
      <c r="AY180" s="19" t="s">
        <v>152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159</v>
      </c>
      <c r="BM180" s="225" t="s">
        <v>294</v>
      </c>
    </row>
    <row r="181" s="2" customFormat="1">
      <c r="A181" s="40"/>
      <c r="B181" s="41"/>
      <c r="C181" s="42"/>
      <c r="D181" s="227" t="s">
        <v>161</v>
      </c>
      <c r="E181" s="42"/>
      <c r="F181" s="228" t="s">
        <v>295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161</v>
      </c>
      <c r="AU181" s="19" t="s">
        <v>81</v>
      </c>
    </row>
    <row r="182" s="14" customFormat="1">
      <c r="A182" s="14"/>
      <c r="B182" s="243"/>
      <c r="C182" s="244"/>
      <c r="D182" s="234" t="s">
        <v>163</v>
      </c>
      <c r="E182" s="245" t="s">
        <v>19</v>
      </c>
      <c r="F182" s="246" t="s">
        <v>1236</v>
      </c>
      <c r="G182" s="244"/>
      <c r="H182" s="247">
        <v>208.69999999999999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163</v>
      </c>
      <c r="AU182" s="253" t="s">
        <v>81</v>
      </c>
      <c r="AV182" s="14" t="s">
        <v>81</v>
      </c>
      <c r="AW182" s="14" t="s">
        <v>33</v>
      </c>
      <c r="AX182" s="14" t="s">
        <v>79</v>
      </c>
      <c r="AY182" s="253" t="s">
        <v>152</v>
      </c>
    </row>
    <row r="183" s="2" customFormat="1" ht="16.5" customHeight="1">
      <c r="A183" s="40"/>
      <c r="B183" s="41"/>
      <c r="C183" s="265" t="s">
        <v>7</v>
      </c>
      <c r="D183" s="265" t="s">
        <v>298</v>
      </c>
      <c r="E183" s="266" t="s">
        <v>299</v>
      </c>
      <c r="F183" s="267" t="s">
        <v>300</v>
      </c>
      <c r="G183" s="268" t="s">
        <v>301</v>
      </c>
      <c r="H183" s="269">
        <v>4.1740000000000004</v>
      </c>
      <c r="I183" s="270"/>
      <c r="J183" s="271">
        <f>ROUND(I183*H183,2)</f>
        <v>0</v>
      </c>
      <c r="K183" s="267" t="s">
        <v>158</v>
      </c>
      <c r="L183" s="272"/>
      <c r="M183" s="273" t="s">
        <v>19</v>
      </c>
      <c r="N183" s="274" t="s">
        <v>43</v>
      </c>
      <c r="O183" s="86"/>
      <c r="P183" s="223">
        <f>O183*H183</f>
        <v>0</v>
      </c>
      <c r="Q183" s="223">
        <v>0.001</v>
      </c>
      <c r="R183" s="223">
        <f>Q183*H183</f>
        <v>0.0041740000000000006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199</v>
      </c>
      <c r="AT183" s="225" t="s">
        <v>298</v>
      </c>
      <c r="AU183" s="225" t="s">
        <v>81</v>
      </c>
      <c r="AY183" s="19" t="s">
        <v>152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159</v>
      </c>
      <c r="BM183" s="225" t="s">
        <v>302</v>
      </c>
    </row>
    <row r="184" s="14" customFormat="1">
      <c r="A184" s="14"/>
      <c r="B184" s="243"/>
      <c r="C184" s="244"/>
      <c r="D184" s="234" t="s">
        <v>163</v>
      </c>
      <c r="E184" s="244"/>
      <c r="F184" s="246" t="s">
        <v>1237</v>
      </c>
      <c r="G184" s="244"/>
      <c r="H184" s="247">
        <v>4.1740000000000004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163</v>
      </c>
      <c r="AU184" s="253" t="s">
        <v>81</v>
      </c>
      <c r="AV184" s="14" t="s">
        <v>81</v>
      </c>
      <c r="AW184" s="14" t="s">
        <v>4</v>
      </c>
      <c r="AX184" s="14" t="s">
        <v>79</v>
      </c>
      <c r="AY184" s="253" t="s">
        <v>152</v>
      </c>
    </row>
    <row r="185" s="2" customFormat="1" ht="21.75" customHeight="1">
      <c r="A185" s="40"/>
      <c r="B185" s="41"/>
      <c r="C185" s="214" t="s">
        <v>291</v>
      </c>
      <c r="D185" s="214" t="s">
        <v>154</v>
      </c>
      <c r="E185" s="215" t="s">
        <v>305</v>
      </c>
      <c r="F185" s="216" t="s">
        <v>306</v>
      </c>
      <c r="G185" s="217" t="s">
        <v>182</v>
      </c>
      <c r="H185" s="218">
        <v>1682.0999999999999</v>
      </c>
      <c r="I185" s="219"/>
      <c r="J185" s="220">
        <f>ROUND(I185*H185,2)</f>
        <v>0</v>
      </c>
      <c r="K185" s="216" t="s">
        <v>158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159</v>
      </c>
      <c r="AT185" s="225" t="s">
        <v>154</v>
      </c>
      <c r="AU185" s="225" t="s">
        <v>81</v>
      </c>
      <c r="AY185" s="19" t="s">
        <v>152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159</v>
      </c>
      <c r="BM185" s="225" t="s">
        <v>307</v>
      </c>
    </row>
    <row r="186" s="2" customFormat="1">
      <c r="A186" s="40"/>
      <c r="B186" s="41"/>
      <c r="C186" s="42"/>
      <c r="D186" s="227" t="s">
        <v>161</v>
      </c>
      <c r="E186" s="42"/>
      <c r="F186" s="228" t="s">
        <v>308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161</v>
      </c>
      <c r="AU186" s="19" t="s">
        <v>81</v>
      </c>
    </row>
    <row r="187" s="13" customFormat="1">
      <c r="A187" s="13"/>
      <c r="B187" s="232"/>
      <c r="C187" s="233"/>
      <c r="D187" s="234" t="s">
        <v>163</v>
      </c>
      <c r="E187" s="235" t="s">
        <v>19</v>
      </c>
      <c r="F187" s="236" t="s">
        <v>309</v>
      </c>
      <c r="G187" s="233"/>
      <c r="H187" s="235" t="s">
        <v>19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163</v>
      </c>
      <c r="AU187" s="242" t="s">
        <v>81</v>
      </c>
      <c r="AV187" s="13" t="s">
        <v>79</v>
      </c>
      <c r="AW187" s="13" t="s">
        <v>33</v>
      </c>
      <c r="AX187" s="13" t="s">
        <v>72</v>
      </c>
      <c r="AY187" s="242" t="s">
        <v>152</v>
      </c>
    </row>
    <row r="188" s="14" customFormat="1">
      <c r="A188" s="14"/>
      <c r="B188" s="243"/>
      <c r="C188" s="244"/>
      <c r="D188" s="234" t="s">
        <v>163</v>
      </c>
      <c r="E188" s="245" t="s">
        <v>19</v>
      </c>
      <c r="F188" s="246" t="s">
        <v>1238</v>
      </c>
      <c r="G188" s="244"/>
      <c r="H188" s="247">
        <v>1682.0999999999999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163</v>
      </c>
      <c r="AU188" s="253" t="s">
        <v>81</v>
      </c>
      <c r="AV188" s="14" t="s">
        <v>81</v>
      </c>
      <c r="AW188" s="14" t="s">
        <v>33</v>
      </c>
      <c r="AX188" s="14" t="s">
        <v>79</v>
      </c>
      <c r="AY188" s="253" t="s">
        <v>152</v>
      </c>
    </row>
    <row r="189" s="2" customFormat="1" ht="21.75" customHeight="1">
      <c r="A189" s="40"/>
      <c r="B189" s="41"/>
      <c r="C189" s="214" t="s">
        <v>297</v>
      </c>
      <c r="D189" s="214" t="s">
        <v>154</v>
      </c>
      <c r="E189" s="215" t="s">
        <v>312</v>
      </c>
      <c r="F189" s="216" t="s">
        <v>313</v>
      </c>
      <c r="G189" s="217" t="s">
        <v>182</v>
      </c>
      <c r="H189" s="218">
        <v>626.10000000000002</v>
      </c>
      <c r="I189" s="219"/>
      <c r="J189" s="220">
        <f>ROUND(I189*H189,2)</f>
        <v>0</v>
      </c>
      <c r="K189" s="216" t="s">
        <v>158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159</v>
      </c>
      <c r="AT189" s="225" t="s">
        <v>154</v>
      </c>
      <c r="AU189" s="225" t="s">
        <v>81</v>
      </c>
      <c r="AY189" s="19" t="s">
        <v>152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159</v>
      </c>
      <c r="BM189" s="225" t="s">
        <v>314</v>
      </c>
    </row>
    <row r="190" s="2" customFormat="1">
      <c r="A190" s="40"/>
      <c r="B190" s="41"/>
      <c r="C190" s="42"/>
      <c r="D190" s="227" t="s">
        <v>161</v>
      </c>
      <c r="E190" s="42"/>
      <c r="F190" s="228" t="s">
        <v>315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161</v>
      </c>
      <c r="AU190" s="19" t="s">
        <v>81</v>
      </c>
    </row>
    <row r="191" s="13" customFormat="1">
      <c r="A191" s="13"/>
      <c r="B191" s="232"/>
      <c r="C191" s="233"/>
      <c r="D191" s="234" t="s">
        <v>163</v>
      </c>
      <c r="E191" s="235" t="s">
        <v>19</v>
      </c>
      <c r="F191" s="236" t="s">
        <v>316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163</v>
      </c>
      <c r="AU191" s="242" t="s">
        <v>81</v>
      </c>
      <c r="AV191" s="13" t="s">
        <v>79</v>
      </c>
      <c r="AW191" s="13" t="s">
        <v>33</v>
      </c>
      <c r="AX191" s="13" t="s">
        <v>72</v>
      </c>
      <c r="AY191" s="242" t="s">
        <v>152</v>
      </c>
    </row>
    <row r="192" s="14" customFormat="1">
      <c r="A192" s="14"/>
      <c r="B192" s="243"/>
      <c r="C192" s="244"/>
      <c r="D192" s="234" t="s">
        <v>163</v>
      </c>
      <c r="E192" s="245" t="s">
        <v>19</v>
      </c>
      <c r="F192" s="246" t="s">
        <v>1239</v>
      </c>
      <c r="G192" s="244"/>
      <c r="H192" s="247">
        <v>626.10000000000002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163</v>
      </c>
      <c r="AU192" s="253" t="s">
        <v>81</v>
      </c>
      <c r="AV192" s="14" t="s">
        <v>81</v>
      </c>
      <c r="AW192" s="14" t="s">
        <v>33</v>
      </c>
      <c r="AX192" s="14" t="s">
        <v>79</v>
      </c>
      <c r="AY192" s="253" t="s">
        <v>152</v>
      </c>
    </row>
    <row r="193" s="2" customFormat="1" ht="16.5" customHeight="1">
      <c r="A193" s="40"/>
      <c r="B193" s="41"/>
      <c r="C193" s="265" t="s">
        <v>304</v>
      </c>
      <c r="D193" s="265" t="s">
        <v>298</v>
      </c>
      <c r="E193" s="266" t="s">
        <v>319</v>
      </c>
      <c r="F193" s="267" t="s">
        <v>320</v>
      </c>
      <c r="G193" s="268" t="s">
        <v>282</v>
      </c>
      <c r="H193" s="269">
        <v>50.088000000000001</v>
      </c>
      <c r="I193" s="270"/>
      <c r="J193" s="271">
        <f>ROUND(I193*H193,2)</f>
        <v>0</v>
      </c>
      <c r="K193" s="267" t="s">
        <v>158</v>
      </c>
      <c r="L193" s="272"/>
      <c r="M193" s="273" t="s">
        <v>19</v>
      </c>
      <c r="N193" s="274" t="s">
        <v>43</v>
      </c>
      <c r="O193" s="86"/>
      <c r="P193" s="223">
        <f>O193*H193</f>
        <v>0</v>
      </c>
      <c r="Q193" s="223">
        <v>1</v>
      </c>
      <c r="R193" s="223">
        <f>Q193*H193</f>
        <v>50.088000000000001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199</v>
      </c>
      <c r="AT193" s="225" t="s">
        <v>298</v>
      </c>
      <c r="AU193" s="225" t="s">
        <v>81</v>
      </c>
      <c r="AY193" s="19" t="s">
        <v>152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159</v>
      </c>
      <c r="BM193" s="225" t="s">
        <v>321</v>
      </c>
    </row>
    <row r="194" s="14" customFormat="1">
      <c r="A194" s="14"/>
      <c r="B194" s="243"/>
      <c r="C194" s="244"/>
      <c r="D194" s="234" t="s">
        <v>163</v>
      </c>
      <c r="E194" s="245" t="s">
        <v>19</v>
      </c>
      <c r="F194" s="246" t="s">
        <v>1240</v>
      </c>
      <c r="G194" s="244"/>
      <c r="H194" s="247">
        <v>50.088000000000001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163</v>
      </c>
      <c r="AU194" s="253" t="s">
        <v>81</v>
      </c>
      <c r="AV194" s="14" t="s">
        <v>81</v>
      </c>
      <c r="AW194" s="14" t="s">
        <v>33</v>
      </c>
      <c r="AX194" s="14" t="s">
        <v>79</v>
      </c>
      <c r="AY194" s="253" t="s">
        <v>152</v>
      </c>
    </row>
    <row r="195" s="12" customFormat="1" ht="22.8" customHeight="1">
      <c r="A195" s="12"/>
      <c r="B195" s="198"/>
      <c r="C195" s="199"/>
      <c r="D195" s="200" t="s">
        <v>71</v>
      </c>
      <c r="E195" s="212" t="s">
        <v>323</v>
      </c>
      <c r="F195" s="212" t="s">
        <v>324</v>
      </c>
      <c r="G195" s="199"/>
      <c r="H195" s="199"/>
      <c r="I195" s="202"/>
      <c r="J195" s="213">
        <f>BK195</f>
        <v>0</v>
      </c>
      <c r="K195" s="199"/>
      <c r="L195" s="204"/>
      <c r="M195" s="205"/>
      <c r="N195" s="206"/>
      <c r="O195" s="206"/>
      <c r="P195" s="207">
        <f>SUM(P196:P218)</f>
        <v>0</v>
      </c>
      <c r="Q195" s="206"/>
      <c r="R195" s="207">
        <f>SUM(R196:R218)</f>
        <v>0</v>
      </c>
      <c r="S195" s="206"/>
      <c r="T195" s="208">
        <f>SUM(T196:T218)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9" t="s">
        <v>79</v>
      </c>
      <c r="AT195" s="210" t="s">
        <v>71</v>
      </c>
      <c r="AU195" s="210" t="s">
        <v>79</v>
      </c>
      <c r="AY195" s="209" t="s">
        <v>152</v>
      </c>
      <c r="BK195" s="211">
        <f>SUM(BK196:BK218)</f>
        <v>0</v>
      </c>
    </row>
    <row r="196" s="2" customFormat="1" ht="16.5" customHeight="1">
      <c r="A196" s="40"/>
      <c r="B196" s="41"/>
      <c r="C196" s="214" t="s">
        <v>311</v>
      </c>
      <c r="D196" s="214" t="s">
        <v>154</v>
      </c>
      <c r="E196" s="215" t="s">
        <v>326</v>
      </c>
      <c r="F196" s="216" t="s">
        <v>327</v>
      </c>
      <c r="G196" s="217" t="s">
        <v>328</v>
      </c>
      <c r="H196" s="218">
        <v>9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159</v>
      </c>
      <c r="AT196" s="225" t="s">
        <v>154</v>
      </c>
      <c r="AU196" s="225" t="s">
        <v>81</v>
      </c>
      <c r="AY196" s="19" t="s">
        <v>152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159</v>
      </c>
      <c r="BM196" s="225" t="s">
        <v>1241</v>
      </c>
    </row>
    <row r="197" s="2" customFormat="1" ht="24.15" customHeight="1">
      <c r="A197" s="40"/>
      <c r="B197" s="41"/>
      <c r="C197" s="214" t="s">
        <v>318</v>
      </c>
      <c r="D197" s="214" t="s">
        <v>154</v>
      </c>
      <c r="E197" s="215" t="s">
        <v>331</v>
      </c>
      <c r="F197" s="216" t="s">
        <v>332</v>
      </c>
      <c r="G197" s="217" t="s">
        <v>328</v>
      </c>
      <c r="H197" s="218">
        <v>9</v>
      </c>
      <c r="I197" s="219"/>
      <c r="J197" s="220">
        <f>ROUND(I197*H197,2)</f>
        <v>0</v>
      </c>
      <c r="K197" s="216" t="s">
        <v>19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159</v>
      </c>
      <c r="AT197" s="225" t="s">
        <v>154</v>
      </c>
      <c r="AU197" s="225" t="s">
        <v>81</v>
      </c>
      <c r="AY197" s="19" t="s">
        <v>152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159</v>
      </c>
      <c r="BM197" s="225" t="s">
        <v>1242</v>
      </c>
    </row>
    <row r="198" s="2" customFormat="1" ht="24.15" customHeight="1">
      <c r="A198" s="40"/>
      <c r="B198" s="41"/>
      <c r="C198" s="214" t="s">
        <v>325</v>
      </c>
      <c r="D198" s="214" t="s">
        <v>154</v>
      </c>
      <c r="E198" s="215" t="s">
        <v>335</v>
      </c>
      <c r="F198" s="216" t="s">
        <v>336</v>
      </c>
      <c r="G198" s="217" t="s">
        <v>328</v>
      </c>
      <c r="H198" s="218">
        <v>9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159</v>
      </c>
      <c r="AT198" s="225" t="s">
        <v>154</v>
      </c>
      <c r="AU198" s="225" t="s">
        <v>81</v>
      </c>
      <c r="AY198" s="19" t="s">
        <v>152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159</v>
      </c>
      <c r="BM198" s="225" t="s">
        <v>1243</v>
      </c>
    </row>
    <row r="199" s="2" customFormat="1" ht="16.5" customHeight="1">
      <c r="A199" s="40"/>
      <c r="B199" s="41"/>
      <c r="C199" s="265" t="s">
        <v>330</v>
      </c>
      <c r="D199" s="265" t="s">
        <v>298</v>
      </c>
      <c r="E199" s="266" t="s">
        <v>339</v>
      </c>
      <c r="F199" s="267" t="s">
        <v>340</v>
      </c>
      <c r="G199" s="268" t="s">
        <v>157</v>
      </c>
      <c r="H199" s="269">
        <v>9</v>
      </c>
      <c r="I199" s="270"/>
      <c r="J199" s="271">
        <f>ROUND(I199*H199,2)</f>
        <v>0</v>
      </c>
      <c r="K199" s="267" t="s">
        <v>19</v>
      </c>
      <c r="L199" s="272"/>
      <c r="M199" s="273" t="s">
        <v>19</v>
      </c>
      <c r="N199" s="274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199</v>
      </c>
      <c r="AT199" s="225" t="s">
        <v>298</v>
      </c>
      <c r="AU199" s="225" t="s">
        <v>81</v>
      </c>
      <c r="AY199" s="19" t="s">
        <v>152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159</v>
      </c>
      <c r="BM199" s="225" t="s">
        <v>1244</v>
      </c>
    </row>
    <row r="200" s="2" customFormat="1" ht="16.5" customHeight="1">
      <c r="A200" s="40"/>
      <c r="B200" s="41"/>
      <c r="C200" s="214" t="s">
        <v>334</v>
      </c>
      <c r="D200" s="214" t="s">
        <v>154</v>
      </c>
      <c r="E200" s="215" t="s">
        <v>343</v>
      </c>
      <c r="F200" s="216" t="s">
        <v>344</v>
      </c>
      <c r="G200" s="217" t="s">
        <v>239</v>
      </c>
      <c r="H200" s="218">
        <v>0.71999999999999997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159</v>
      </c>
      <c r="AT200" s="225" t="s">
        <v>154</v>
      </c>
      <c r="AU200" s="225" t="s">
        <v>81</v>
      </c>
      <c r="AY200" s="19" t="s">
        <v>152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159</v>
      </c>
      <c r="BM200" s="225" t="s">
        <v>1245</v>
      </c>
    </row>
    <row r="201" s="14" customFormat="1">
      <c r="A201" s="14"/>
      <c r="B201" s="243"/>
      <c r="C201" s="244"/>
      <c r="D201" s="234" t="s">
        <v>163</v>
      </c>
      <c r="E201" s="245" t="s">
        <v>19</v>
      </c>
      <c r="F201" s="246" t="s">
        <v>346</v>
      </c>
      <c r="G201" s="244"/>
      <c r="H201" s="247">
        <v>0.71999999999999997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163</v>
      </c>
      <c r="AU201" s="253" t="s">
        <v>81</v>
      </c>
      <c r="AV201" s="14" t="s">
        <v>81</v>
      </c>
      <c r="AW201" s="14" t="s">
        <v>33</v>
      </c>
      <c r="AX201" s="14" t="s">
        <v>79</v>
      </c>
      <c r="AY201" s="253" t="s">
        <v>152</v>
      </c>
    </row>
    <row r="202" s="2" customFormat="1" ht="16.5" customHeight="1">
      <c r="A202" s="40"/>
      <c r="B202" s="41"/>
      <c r="C202" s="214" t="s">
        <v>338</v>
      </c>
      <c r="D202" s="214" t="s">
        <v>154</v>
      </c>
      <c r="E202" s="215" t="s">
        <v>348</v>
      </c>
      <c r="F202" s="216" t="s">
        <v>349</v>
      </c>
      <c r="G202" s="217" t="s">
        <v>239</v>
      </c>
      <c r="H202" s="218">
        <v>4.5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159</v>
      </c>
      <c r="AT202" s="225" t="s">
        <v>154</v>
      </c>
      <c r="AU202" s="225" t="s">
        <v>81</v>
      </c>
      <c r="AY202" s="19" t="s">
        <v>152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159</v>
      </c>
      <c r="BM202" s="225" t="s">
        <v>1246</v>
      </c>
    </row>
    <row r="203" s="14" customFormat="1">
      <c r="A203" s="14"/>
      <c r="B203" s="243"/>
      <c r="C203" s="244"/>
      <c r="D203" s="234" t="s">
        <v>163</v>
      </c>
      <c r="E203" s="245" t="s">
        <v>19</v>
      </c>
      <c r="F203" s="246" t="s">
        <v>351</v>
      </c>
      <c r="G203" s="244"/>
      <c r="H203" s="247">
        <v>4.5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163</v>
      </c>
      <c r="AU203" s="253" t="s">
        <v>81</v>
      </c>
      <c r="AV203" s="14" t="s">
        <v>81</v>
      </c>
      <c r="AW203" s="14" t="s">
        <v>33</v>
      </c>
      <c r="AX203" s="14" t="s">
        <v>79</v>
      </c>
      <c r="AY203" s="253" t="s">
        <v>152</v>
      </c>
    </row>
    <row r="204" s="2" customFormat="1" ht="24.15" customHeight="1">
      <c r="A204" s="40"/>
      <c r="B204" s="41"/>
      <c r="C204" s="214" t="s">
        <v>342</v>
      </c>
      <c r="D204" s="214" t="s">
        <v>154</v>
      </c>
      <c r="E204" s="215" t="s">
        <v>353</v>
      </c>
      <c r="F204" s="216" t="s">
        <v>354</v>
      </c>
      <c r="G204" s="217" t="s">
        <v>328</v>
      </c>
      <c r="H204" s="218">
        <v>45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159</v>
      </c>
      <c r="AT204" s="225" t="s">
        <v>154</v>
      </c>
      <c r="AU204" s="225" t="s">
        <v>81</v>
      </c>
      <c r="AY204" s="19" t="s">
        <v>152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159</v>
      </c>
      <c r="BM204" s="225" t="s">
        <v>1247</v>
      </c>
    </row>
    <row r="205" s="2" customFormat="1" ht="21.75" customHeight="1">
      <c r="A205" s="40"/>
      <c r="B205" s="41"/>
      <c r="C205" s="214" t="s">
        <v>347</v>
      </c>
      <c r="D205" s="214" t="s">
        <v>154</v>
      </c>
      <c r="E205" s="215" t="s">
        <v>357</v>
      </c>
      <c r="F205" s="216" t="s">
        <v>358</v>
      </c>
      <c r="G205" s="217" t="s">
        <v>301</v>
      </c>
      <c r="H205" s="218">
        <v>0.90000000000000002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159</v>
      </c>
      <c r="AT205" s="225" t="s">
        <v>154</v>
      </c>
      <c r="AU205" s="225" t="s">
        <v>81</v>
      </c>
      <c r="AY205" s="19" t="s">
        <v>152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159</v>
      </c>
      <c r="BM205" s="225" t="s">
        <v>1248</v>
      </c>
    </row>
    <row r="206" s="2" customFormat="1" ht="16.5" customHeight="1">
      <c r="A206" s="40"/>
      <c r="B206" s="41"/>
      <c r="C206" s="214" t="s">
        <v>352</v>
      </c>
      <c r="D206" s="214" t="s">
        <v>154</v>
      </c>
      <c r="E206" s="215" t="s">
        <v>361</v>
      </c>
      <c r="F206" s="216" t="s">
        <v>362</v>
      </c>
      <c r="G206" s="217" t="s">
        <v>328</v>
      </c>
      <c r="H206" s="218">
        <v>9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159</v>
      </c>
      <c r="AT206" s="225" t="s">
        <v>154</v>
      </c>
      <c r="AU206" s="225" t="s">
        <v>81</v>
      </c>
      <c r="AY206" s="19" t="s">
        <v>152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159</v>
      </c>
      <c r="BM206" s="225" t="s">
        <v>1249</v>
      </c>
    </row>
    <row r="207" s="2" customFormat="1" ht="21.75" customHeight="1">
      <c r="A207" s="40"/>
      <c r="B207" s="41"/>
      <c r="C207" s="214" t="s">
        <v>219</v>
      </c>
      <c r="D207" s="214" t="s">
        <v>154</v>
      </c>
      <c r="E207" s="215" t="s">
        <v>365</v>
      </c>
      <c r="F207" s="216" t="s">
        <v>366</v>
      </c>
      <c r="G207" s="217" t="s">
        <v>328</v>
      </c>
      <c r="H207" s="218">
        <v>27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159</v>
      </c>
      <c r="AT207" s="225" t="s">
        <v>154</v>
      </c>
      <c r="AU207" s="225" t="s">
        <v>81</v>
      </c>
      <c r="AY207" s="19" t="s">
        <v>152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159</v>
      </c>
      <c r="BM207" s="225" t="s">
        <v>1250</v>
      </c>
    </row>
    <row r="208" s="14" customFormat="1">
      <c r="A208" s="14"/>
      <c r="B208" s="243"/>
      <c r="C208" s="244"/>
      <c r="D208" s="234" t="s">
        <v>163</v>
      </c>
      <c r="E208" s="245" t="s">
        <v>19</v>
      </c>
      <c r="F208" s="246" t="s">
        <v>368</v>
      </c>
      <c r="G208" s="244"/>
      <c r="H208" s="247">
        <v>27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163</v>
      </c>
      <c r="AU208" s="253" t="s">
        <v>81</v>
      </c>
      <c r="AV208" s="14" t="s">
        <v>81</v>
      </c>
      <c r="AW208" s="14" t="s">
        <v>33</v>
      </c>
      <c r="AX208" s="14" t="s">
        <v>79</v>
      </c>
      <c r="AY208" s="253" t="s">
        <v>152</v>
      </c>
    </row>
    <row r="209" s="2" customFormat="1" ht="21.75" customHeight="1">
      <c r="A209" s="40"/>
      <c r="B209" s="41"/>
      <c r="C209" s="214" t="s">
        <v>360</v>
      </c>
      <c r="D209" s="214" t="s">
        <v>154</v>
      </c>
      <c r="E209" s="215" t="s">
        <v>370</v>
      </c>
      <c r="F209" s="216" t="s">
        <v>371</v>
      </c>
      <c r="G209" s="217" t="s">
        <v>328</v>
      </c>
      <c r="H209" s="218">
        <v>27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159</v>
      </c>
      <c r="AT209" s="225" t="s">
        <v>154</v>
      </c>
      <c r="AU209" s="225" t="s">
        <v>81</v>
      </c>
      <c r="AY209" s="19" t="s">
        <v>152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159</v>
      </c>
      <c r="BM209" s="225" t="s">
        <v>1251</v>
      </c>
    </row>
    <row r="210" s="2" customFormat="1" ht="16.5" customHeight="1">
      <c r="A210" s="40"/>
      <c r="B210" s="41"/>
      <c r="C210" s="214" t="s">
        <v>364</v>
      </c>
      <c r="D210" s="214" t="s">
        <v>154</v>
      </c>
      <c r="E210" s="215" t="s">
        <v>374</v>
      </c>
      <c r="F210" s="216" t="s">
        <v>375</v>
      </c>
      <c r="G210" s="217" t="s">
        <v>328</v>
      </c>
      <c r="H210" s="218">
        <v>27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159</v>
      </c>
      <c r="AT210" s="225" t="s">
        <v>154</v>
      </c>
      <c r="AU210" s="225" t="s">
        <v>81</v>
      </c>
      <c r="AY210" s="19" t="s">
        <v>152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159</v>
      </c>
      <c r="BM210" s="225" t="s">
        <v>1252</v>
      </c>
    </row>
    <row r="211" s="2" customFormat="1" ht="21.75" customHeight="1">
      <c r="A211" s="40"/>
      <c r="B211" s="41"/>
      <c r="C211" s="214" t="s">
        <v>369</v>
      </c>
      <c r="D211" s="214" t="s">
        <v>154</v>
      </c>
      <c r="E211" s="215" t="s">
        <v>378</v>
      </c>
      <c r="F211" s="216" t="s">
        <v>379</v>
      </c>
      <c r="G211" s="217" t="s">
        <v>182</v>
      </c>
      <c r="H211" s="218">
        <v>9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159</v>
      </c>
      <c r="AT211" s="225" t="s">
        <v>154</v>
      </c>
      <c r="AU211" s="225" t="s">
        <v>81</v>
      </c>
      <c r="AY211" s="19" t="s">
        <v>152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159</v>
      </c>
      <c r="BM211" s="225" t="s">
        <v>1253</v>
      </c>
    </row>
    <row r="212" s="2" customFormat="1" ht="16.5" customHeight="1">
      <c r="A212" s="40"/>
      <c r="B212" s="41"/>
      <c r="C212" s="214" t="s">
        <v>373</v>
      </c>
      <c r="D212" s="214" t="s">
        <v>154</v>
      </c>
      <c r="E212" s="215" t="s">
        <v>382</v>
      </c>
      <c r="F212" s="216" t="s">
        <v>383</v>
      </c>
      <c r="G212" s="217" t="s">
        <v>182</v>
      </c>
      <c r="H212" s="218">
        <v>9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159</v>
      </c>
      <c r="AT212" s="225" t="s">
        <v>154</v>
      </c>
      <c r="AU212" s="225" t="s">
        <v>81</v>
      </c>
      <c r="AY212" s="19" t="s">
        <v>152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159</v>
      </c>
      <c r="BM212" s="225" t="s">
        <v>1254</v>
      </c>
    </row>
    <row r="213" s="2" customFormat="1" ht="21.75" customHeight="1">
      <c r="A213" s="40"/>
      <c r="B213" s="41"/>
      <c r="C213" s="214" t="s">
        <v>377</v>
      </c>
      <c r="D213" s="214" t="s">
        <v>154</v>
      </c>
      <c r="E213" s="215" t="s">
        <v>386</v>
      </c>
      <c r="F213" s="216" t="s">
        <v>387</v>
      </c>
      <c r="G213" s="217" t="s">
        <v>328</v>
      </c>
      <c r="H213" s="218">
        <v>9</v>
      </c>
      <c r="I213" s="219"/>
      <c r="J213" s="220">
        <f>ROUND(I213*H213,2)</f>
        <v>0</v>
      </c>
      <c r="K213" s="216" t="s">
        <v>19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159</v>
      </c>
      <c r="AT213" s="225" t="s">
        <v>154</v>
      </c>
      <c r="AU213" s="225" t="s">
        <v>81</v>
      </c>
      <c r="AY213" s="19" t="s">
        <v>152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159</v>
      </c>
      <c r="BM213" s="225" t="s">
        <v>1255</v>
      </c>
    </row>
    <row r="214" s="2" customFormat="1" ht="16.5" customHeight="1">
      <c r="A214" s="40"/>
      <c r="B214" s="41"/>
      <c r="C214" s="214" t="s">
        <v>381</v>
      </c>
      <c r="D214" s="214" t="s">
        <v>154</v>
      </c>
      <c r="E214" s="215" t="s">
        <v>390</v>
      </c>
      <c r="F214" s="216" t="s">
        <v>391</v>
      </c>
      <c r="G214" s="217" t="s">
        <v>239</v>
      </c>
      <c r="H214" s="218">
        <v>0.90000000000000002</v>
      </c>
      <c r="I214" s="219"/>
      <c r="J214" s="220">
        <f>ROUND(I214*H214,2)</f>
        <v>0</v>
      </c>
      <c r="K214" s="216" t="s">
        <v>19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159</v>
      </c>
      <c r="AT214" s="225" t="s">
        <v>154</v>
      </c>
      <c r="AU214" s="225" t="s">
        <v>81</v>
      </c>
      <c r="AY214" s="19" t="s">
        <v>152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159</v>
      </c>
      <c r="BM214" s="225" t="s">
        <v>1256</v>
      </c>
    </row>
    <row r="215" s="2" customFormat="1" ht="16.5" customHeight="1">
      <c r="A215" s="40"/>
      <c r="B215" s="41"/>
      <c r="C215" s="214" t="s">
        <v>385</v>
      </c>
      <c r="D215" s="214" t="s">
        <v>154</v>
      </c>
      <c r="E215" s="215" t="s">
        <v>394</v>
      </c>
      <c r="F215" s="216" t="s">
        <v>395</v>
      </c>
      <c r="G215" s="217" t="s">
        <v>328</v>
      </c>
      <c r="H215" s="218">
        <v>9</v>
      </c>
      <c r="I215" s="219"/>
      <c r="J215" s="220">
        <f>ROUND(I215*H215,2)</f>
        <v>0</v>
      </c>
      <c r="K215" s="216" t="s">
        <v>19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159</v>
      </c>
      <c r="AT215" s="225" t="s">
        <v>154</v>
      </c>
      <c r="AU215" s="225" t="s">
        <v>81</v>
      </c>
      <c r="AY215" s="19" t="s">
        <v>152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159</v>
      </c>
      <c r="BM215" s="225" t="s">
        <v>1257</v>
      </c>
    </row>
    <row r="216" s="2" customFormat="1" ht="16.5" customHeight="1">
      <c r="A216" s="40"/>
      <c r="B216" s="41"/>
      <c r="C216" s="214" t="s">
        <v>389</v>
      </c>
      <c r="D216" s="214" t="s">
        <v>154</v>
      </c>
      <c r="E216" s="215" t="s">
        <v>398</v>
      </c>
      <c r="F216" s="216" t="s">
        <v>399</v>
      </c>
      <c r="G216" s="217" t="s">
        <v>328</v>
      </c>
      <c r="H216" s="218">
        <v>9</v>
      </c>
      <c r="I216" s="219"/>
      <c r="J216" s="220">
        <f>ROUND(I216*H216,2)</f>
        <v>0</v>
      </c>
      <c r="K216" s="216" t="s">
        <v>19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159</v>
      </c>
      <c r="AT216" s="225" t="s">
        <v>154</v>
      </c>
      <c r="AU216" s="225" t="s">
        <v>81</v>
      </c>
      <c r="AY216" s="19" t="s">
        <v>152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159</v>
      </c>
      <c r="BM216" s="225" t="s">
        <v>1258</v>
      </c>
    </row>
    <row r="217" s="2" customFormat="1" ht="16.5" customHeight="1">
      <c r="A217" s="40"/>
      <c r="B217" s="41"/>
      <c r="C217" s="214" t="s">
        <v>393</v>
      </c>
      <c r="D217" s="214" t="s">
        <v>154</v>
      </c>
      <c r="E217" s="215" t="s">
        <v>402</v>
      </c>
      <c r="F217" s="216" t="s">
        <v>403</v>
      </c>
      <c r="G217" s="217" t="s">
        <v>282</v>
      </c>
      <c r="H217" s="218">
        <v>8.0999999999999996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159</v>
      </c>
      <c r="AT217" s="225" t="s">
        <v>154</v>
      </c>
      <c r="AU217" s="225" t="s">
        <v>81</v>
      </c>
      <c r="AY217" s="19" t="s">
        <v>152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159</v>
      </c>
      <c r="BM217" s="225" t="s">
        <v>1259</v>
      </c>
    </row>
    <row r="218" s="14" customFormat="1">
      <c r="A218" s="14"/>
      <c r="B218" s="243"/>
      <c r="C218" s="244"/>
      <c r="D218" s="234" t="s">
        <v>163</v>
      </c>
      <c r="E218" s="245" t="s">
        <v>19</v>
      </c>
      <c r="F218" s="246" t="s">
        <v>405</v>
      </c>
      <c r="G218" s="244"/>
      <c r="H218" s="247">
        <v>8.0999999999999996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163</v>
      </c>
      <c r="AU218" s="253" t="s">
        <v>81</v>
      </c>
      <c r="AV218" s="14" t="s">
        <v>81</v>
      </c>
      <c r="AW218" s="14" t="s">
        <v>33</v>
      </c>
      <c r="AX218" s="14" t="s">
        <v>79</v>
      </c>
      <c r="AY218" s="253" t="s">
        <v>152</v>
      </c>
    </row>
    <row r="219" s="12" customFormat="1" ht="22.8" customHeight="1">
      <c r="A219" s="12"/>
      <c r="B219" s="198"/>
      <c r="C219" s="199"/>
      <c r="D219" s="200" t="s">
        <v>71</v>
      </c>
      <c r="E219" s="212" t="s">
        <v>81</v>
      </c>
      <c r="F219" s="212" t="s">
        <v>406</v>
      </c>
      <c r="G219" s="199"/>
      <c r="H219" s="199"/>
      <c r="I219" s="202"/>
      <c r="J219" s="213">
        <f>BK219</f>
        <v>0</v>
      </c>
      <c r="K219" s="199"/>
      <c r="L219" s="204"/>
      <c r="M219" s="205"/>
      <c r="N219" s="206"/>
      <c r="O219" s="206"/>
      <c r="P219" s="207">
        <f>SUM(P220:P222)</f>
        <v>0</v>
      </c>
      <c r="Q219" s="206"/>
      <c r="R219" s="207">
        <f>SUM(R220:R222)</f>
        <v>36.858600000000003</v>
      </c>
      <c r="S219" s="206"/>
      <c r="T219" s="208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9" t="s">
        <v>79</v>
      </c>
      <c r="AT219" s="210" t="s">
        <v>71</v>
      </c>
      <c r="AU219" s="210" t="s">
        <v>79</v>
      </c>
      <c r="AY219" s="209" t="s">
        <v>152</v>
      </c>
      <c r="BK219" s="211">
        <f>SUM(BK220:BK222)</f>
        <v>0</v>
      </c>
    </row>
    <row r="220" s="2" customFormat="1" ht="33" customHeight="1">
      <c r="A220" s="40"/>
      <c r="B220" s="41"/>
      <c r="C220" s="214" t="s">
        <v>397</v>
      </c>
      <c r="D220" s="214" t="s">
        <v>154</v>
      </c>
      <c r="E220" s="215" t="s">
        <v>407</v>
      </c>
      <c r="F220" s="216" t="s">
        <v>408</v>
      </c>
      <c r="G220" s="217" t="s">
        <v>227</v>
      </c>
      <c r="H220" s="218">
        <v>180</v>
      </c>
      <c r="I220" s="219"/>
      <c r="J220" s="220">
        <f>ROUND(I220*H220,2)</f>
        <v>0</v>
      </c>
      <c r="K220" s="216" t="s">
        <v>158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0.20477000000000001</v>
      </c>
      <c r="R220" s="223">
        <f>Q220*H220</f>
        <v>36.858600000000003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159</v>
      </c>
      <c r="AT220" s="225" t="s">
        <v>154</v>
      </c>
      <c r="AU220" s="225" t="s">
        <v>81</v>
      </c>
      <c r="AY220" s="19" t="s">
        <v>152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159</v>
      </c>
      <c r="BM220" s="225" t="s">
        <v>409</v>
      </c>
    </row>
    <row r="221" s="2" customFormat="1">
      <c r="A221" s="40"/>
      <c r="B221" s="41"/>
      <c r="C221" s="42"/>
      <c r="D221" s="227" t="s">
        <v>161</v>
      </c>
      <c r="E221" s="42"/>
      <c r="F221" s="228" t="s">
        <v>410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161</v>
      </c>
      <c r="AU221" s="19" t="s">
        <v>81</v>
      </c>
    </row>
    <row r="222" s="2" customFormat="1" ht="16.5" customHeight="1">
      <c r="A222" s="40"/>
      <c r="B222" s="41"/>
      <c r="C222" s="214" t="s">
        <v>401</v>
      </c>
      <c r="D222" s="214" t="s">
        <v>154</v>
      </c>
      <c r="E222" s="215" t="s">
        <v>412</v>
      </c>
      <c r="F222" s="216" t="s">
        <v>413</v>
      </c>
      <c r="G222" s="217" t="s">
        <v>227</v>
      </c>
      <c r="H222" s="218">
        <v>70</v>
      </c>
      <c r="I222" s="219"/>
      <c r="J222" s="220">
        <f>ROUND(I222*H222,2)</f>
        <v>0</v>
      </c>
      <c r="K222" s="216" t="s">
        <v>19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159</v>
      </c>
      <c r="AT222" s="225" t="s">
        <v>154</v>
      </c>
      <c r="AU222" s="225" t="s">
        <v>81</v>
      </c>
      <c r="AY222" s="19" t="s">
        <v>152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159</v>
      </c>
      <c r="BM222" s="225" t="s">
        <v>414</v>
      </c>
    </row>
    <row r="223" s="12" customFormat="1" ht="22.8" customHeight="1">
      <c r="A223" s="12"/>
      <c r="B223" s="198"/>
      <c r="C223" s="199"/>
      <c r="D223" s="200" t="s">
        <v>71</v>
      </c>
      <c r="E223" s="212" t="s">
        <v>179</v>
      </c>
      <c r="F223" s="212" t="s">
        <v>415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SUM(P224:P301)</f>
        <v>0</v>
      </c>
      <c r="Q223" s="206"/>
      <c r="R223" s="207">
        <f>SUM(R224:R301)</f>
        <v>242.532535</v>
      </c>
      <c r="S223" s="206"/>
      <c r="T223" s="208">
        <f>SUM(T224:T301)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79</v>
      </c>
      <c r="AT223" s="210" t="s">
        <v>71</v>
      </c>
      <c r="AU223" s="210" t="s">
        <v>79</v>
      </c>
      <c r="AY223" s="209" t="s">
        <v>152</v>
      </c>
      <c r="BK223" s="211">
        <f>SUM(BK224:BK301)</f>
        <v>0</v>
      </c>
    </row>
    <row r="224" s="2" customFormat="1" ht="37.8" customHeight="1">
      <c r="A224" s="40"/>
      <c r="B224" s="41"/>
      <c r="C224" s="214" t="s">
        <v>210</v>
      </c>
      <c r="D224" s="214" t="s">
        <v>154</v>
      </c>
      <c r="E224" s="215" t="s">
        <v>417</v>
      </c>
      <c r="F224" s="216" t="s">
        <v>418</v>
      </c>
      <c r="G224" s="217" t="s">
        <v>182</v>
      </c>
      <c r="H224" s="218">
        <v>884.5</v>
      </c>
      <c r="I224" s="219"/>
      <c r="J224" s="220">
        <f>ROUND(I224*H224,2)</f>
        <v>0</v>
      </c>
      <c r="K224" s="216" t="s">
        <v>158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159</v>
      </c>
      <c r="AT224" s="225" t="s">
        <v>154</v>
      </c>
      <c r="AU224" s="225" t="s">
        <v>81</v>
      </c>
      <c r="AY224" s="19" t="s">
        <v>152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159</v>
      </c>
      <c r="BM224" s="225" t="s">
        <v>419</v>
      </c>
    </row>
    <row r="225" s="2" customFormat="1">
      <c r="A225" s="40"/>
      <c r="B225" s="41"/>
      <c r="C225" s="42"/>
      <c r="D225" s="227" t="s">
        <v>161</v>
      </c>
      <c r="E225" s="42"/>
      <c r="F225" s="228" t="s">
        <v>420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161</v>
      </c>
      <c r="AU225" s="19" t="s">
        <v>81</v>
      </c>
    </row>
    <row r="226" s="13" customFormat="1">
      <c r="A226" s="13"/>
      <c r="B226" s="232"/>
      <c r="C226" s="233"/>
      <c r="D226" s="234" t="s">
        <v>163</v>
      </c>
      <c r="E226" s="235" t="s">
        <v>19</v>
      </c>
      <c r="F226" s="236" t="s">
        <v>421</v>
      </c>
      <c r="G226" s="233"/>
      <c r="H226" s="235" t="s">
        <v>19</v>
      </c>
      <c r="I226" s="237"/>
      <c r="J226" s="233"/>
      <c r="K226" s="233"/>
      <c r="L226" s="238"/>
      <c r="M226" s="239"/>
      <c r="N226" s="240"/>
      <c r="O226" s="240"/>
      <c r="P226" s="240"/>
      <c r="Q226" s="240"/>
      <c r="R226" s="240"/>
      <c r="S226" s="240"/>
      <c r="T226" s="24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2" t="s">
        <v>163</v>
      </c>
      <c r="AU226" s="242" t="s">
        <v>81</v>
      </c>
      <c r="AV226" s="13" t="s">
        <v>79</v>
      </c>
      <c r="AW226" s="13" t="s">
        <v>33</v>
      </c>
      <c r="AX226" s="13" t="s">
        <v>72</v>
      </c>
      <c r="AY226" s="242" t="s">
        <v>152</v>
      </c>
    </row>
    <row r="227" s="14" customFormat="1">
      <c r="A227" s="14"/>
      <c r="B227" s="243"/>
      <c r="C227" s="244"/>
      <c r="D227" s="234" t="s">
        <v>163</v>
      </c>
      <c r="E227" s="245" t="s">
        <v>19</v>
      </c>
      <c r="F227" s="246" t="s">
        <v>1260</v>
      </c>
      <c r="G227" s="244"/>
      <c r="H227" s="247">
        <v>884.5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163</v>
      </c>
      <c r="AU227" s="253" t="s">
        <v>81</v>
      </c>
      <c r="AV227" s="14" t="s">
        <v>81</v>
      </c>
      <c r="AW227" s="14" t="s">
        <v>33</v>
      </c>
      <c r="AX227" s="14" t="s">
        <v>79</v>
      </c>
      <c r="AY227" s="253" t="s">
        <v>152</v>
      </c>
    </row>
    <row r="228" s="2" customFormat="1" ht="16.5" customHeight="1">
      <c r="A228" s="40"/>
      <c r="B228" s="41"/>
      <c r="C228" s="265" t="s">
        <v>411</v>
      </c>
      <c r="D228" s="265" t="s">
        <v>298</v>
      </c>
      <c r="E228" s="266" t="s">
        <v>424</v>
      </c>
      <c r="F228" s="267" t="s">
        <v>425</v>
      </c>
      <c r="G228" s="268" t="s">
        <v>282</v>
      </c>
      <c r="H228" s="269">
        <v>37.149000000000001</v>
      </c>
      <c r="I228" s="270"/>
      <c r="J228" s="271">
        <f>ROUND(I228*H228,2)</f>
        <v>0</v>
      </c>
      <c r="K228" s="267" t="s">
        <v>158</v>
      </c>
      <c r="L228" s="272"/>
      <c r="M228" s="273" t="s">
        <v>19</v>
      </c>
      <c r="N228" s="274" t="s">
        <v>43</v>
      </c>
      <c r="O228" s="86"/>
      <c r="P228" s="223">
        <f>O228*H228</f>
        <v>0</v>
      </c>
      <c r="Q228" s="223">
        <v>1</v>
      </c>
      <c r="R228" s="223">
        <f>Q228*H228</f>
        <v>37.149000000000001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199</v>
      </c>
      <c r="AT228" s="225" t="s">
        <v>298</v>
      </c>
      <c r="AU228" s="225" t="s">
        <v>81</v>
      </c>
      <c r="AY228" s="19" t="s">
        <v>152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159</v>
      </c>
      <c r="BM228" s="225" t="s">
        <v>426</v>
      </c>
    </row>
    <row r="229" s="13" customFormat="1">
      <c r="A229" s="13"/>
      <c r="B229" s="232"/>
      <c r="C229" s="233"/>
      <c r="D229" s="234" t="s">
        <v>163</v>
      </c>
      <c r="E229" s="235" t="s">
        <v>19</v>
      </c>
      <c r="F229" s="236" t="s">
        <v>427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163</v>
      </c>
      <c r="AU229" s="242" t="s">
        <v>81</v>
      </c>
      <c r="AV229" s="13" t="s">
        <v>79</v>
      </c>
      <c r="AW229" s="13" t="s">
        <v>33</v>
      </c>
      <c r="AX229" s="13" t="s">
        <v>72</v>
      </c>
      <c r="AY229" s="242" t="s">
        <v>152</v>
      </c>
    </row>
    <row r="230" s="14" customFormat="1">
      <c r="A230" s="14"/>
      <c r="B230" s="243"/>
      <c r="C230" s="244"/>
      <c r="D230" s="234" t="s">
        <v>163</v>
      </c>
      <c r="E230" s="245" t="s">
        <v>19</v>
      </c>
      <c r="F230" s="246" t="s">
        <v>1261</v>
      </c>
      <c r="G230" s="244"/>
      <c r="H230" s="247">
        <v>37.149000000000001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163</v>
      </c>
      <c r="AU230" s="253" t="s">
        <v>81</v>
      </c>
      <c r="AV230" s="14" t="s">
        <v>81</v>
      </c>
      <c r="AW230" s="14" t="s">
        <v>33</v>
      </c>
      <c r="AX230" s="14" t="s">
        <v>79</v>
      </c>
      <c r="AY230" s="253" t="s">
        <v>152</v>
      </c>
    </row>
    <row r="231" s="2" customFormat="1" ht="16.5" customHeight="1">
      <c r="A231" s="40"/>
      <c r="B231" s="41"/>
      <c r="C231" s="265" t="s">
        <v>416</v>
      </c>
      <c r="D231" s="265" t="s">
        <v>298</v>
      </c>
      <c r="E231" s="266" t="s">
        <v>430</v>
      </c>
      <c r="F231" s="267" t="s">
        <v>431</v>
      </c>
      <c r="G231" s="268" t="s">
        <v>282</v>
      </c>
      <c r="H231" s="269">
        <v>0.61899999999999999</v>
      </c>
      <c r="I231" s="270"/>
      <c r="J231" s="271">
        <f>ROUND(I231*H231,2)</f>
        <v>0</v>
      </c>
      <c r="K231" s="267" t="s">
        <v>158</v>
      </c>
      <c r="L231" s="272"/>
      <c r="M231" s="273" t="s">
        <v>19</v>
      </c>
      <c r="N231" s="274" t="s">
        <v>43</v>
      </c>
      <c r="O231" s="86"/>
      <c r="P231" s="223">
        <f>O231*H231</f>
        <v>0</v>
      </c>
      <c r="Q231" s="223">
        <v>1</v>
      </c>
      <c r="R231" s="223">
        <f>Q231*H231</f>
        <v>0.61899999999999999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199</v>
      </c>
      <c r="AT231" s="225" t="s">
        <v>298</v>
      </c>
      <c r="AU231" s="225" t="s">
        <v>81</v>
      </c>
      <c r="AY231" s="19" t="s">
        <v>152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159</v>
      </c>
      <c r="BM231" s="225" t="s">
        <v>432</v>
      </c>
    </row>
    <row r="232" s="13" customFormat="1">
      <c r="A232" s="13"/>
      <c r="B232" s="232"/>
      <c r="C232" s="233"/>
      <c r="D232" s="234" t="s">
        <v>163</v>
      </c>
      <c r="E232" s="235" t="s">
        <v>19</v>
      </c>
      <c r="F232" s="236" t="s">
        <v>433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163</v>
      </c>
      <c r="AU232" s="242" t="s">
        <v>81</v>
      </c>
      <c r="AV232" s="13" t="s">
        <v>79</v>
      </c>
      <c r="AW232" s="13" t="s">
        <v>33</v>
      </c>
      <c r="AX232" s="13" t="s">
        <v>72</v>
      </c>
      <c r="AY232" s="242" t="s">
        <v>152</v>
      </c>
    </row>
    <row r="233" s="14" customFormat="1">
      <c r="A233" s="14"/>
      <c r="B233" s="243"/>
      <c r="C233" s="244"/>
      <c r="D233" s="234" t="s">
        <v>163</v>
      </c>
      <c r="E233" s="245" t="s">
        <v>19</v>
      </c>
      <c r="F233" s="246" t="s">
        <v>1262</v>
      </c>
      <c r="G233" s="244"/>
      <c r="H233" s="247">
        <v>0.61899999999999999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163</v>
      </c>
      <c r="AU233" s="253" t="s">
        <v>81</v>
      </c>
      <c r="AV233" s="14" t="s">
        <v>81</v>
      </c>
      <c r="AW233" s="14" t="s">
        <v>33</v>
      </c>
      <c r="AX233" s="14" t="s">
        <v>79</v>
      </c>
      <c r="AY233" s="253" t="s">
        <v>152</v>
      </c>
    </row>
    <row r="234" s="2" customFormat="1" ht="21.75" customHeight="1">
      <c r="A234" s="40"/>
      <c r="B234" s="41"/>
      <c r="C234" s="214" t="s">
        <v>423</v>
      </c>
      <c r="D234" s="214" t="s">
        <v>154</v>
      </c>
      <c r="E234" s="215" t="s">
        <v>436</v>
      </c>
      <c r="F234" s="216" t="s">
        <v>437</v>
      </c>
      <c r="G234" s="217" t="s">
        <v>182</v>
      </c>
      <c r="H234" s="218">
        <v>740.10000000000002</v>
      </c>
      <c r="I234" s="219"/>
      <c r="J234" s="220">
        <f>ROUND(I234*H234,2)</f>
        <v>0</v>
      </c>
      <c r="K234" s="216" t="s">
        <v>158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159</v>
      </c>
      <c r="AT234" s="225" t="s">
        <v>154</v>
      </c>
      <c r="AU234" s="225" t="s">
        <v>81</v>
      </c>
      <c r="AY234" s="19" t="s">
        <v>152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159</v>
      </c>
      <c r="BM234" s="225" t="s">
        <v>438</v>
      </c>
    </row>
    <row r="235" s="2" customFormat="1">
      <c r="A235" s="40"/>
      <c r="B235" s="41"/>
      <c r="C235" s="42"/>
      <c r="D235" s="227" t="s">
        <v>161</v>
      </c>
      <c r="E235" s="42"/>
      <c r="F235" s="228" t="s">
        <v>439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161</v>
      </c>
      <c r="AU235" s="19" t="s">
        <v>81</v>
      </c>
    </row>
    <row r="236" s="13" customFormat="1">
      <c r="A236" s="13"/>
      <c r="B236" s="232"/>
      <c r="C236" s="233"/>
      <c r="D236" s="234" t="s">
        <v>163</v>
      </c>
      <c r="E236" s="235" t="s">
        <v>19</v>
      </c>
      <c r="F236" s="236" t="s">
        <v>440</v>
      </c>
      <c r="G236" s="233"/>
      <c r="H236" s="235" t="s">
        <v>19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2" t="s">
        <v>163</v>
      </c>
      <c r="AU236" s="242" t="s">
        <v>81</v>
      </c>
      <c r="AV236" s="13" t="s">
        <v>79</v>
      </c>
      <c r="AW236" s="13" t="s">
        <v>33</v>
      </c>
      <c r="AX236" s="13" t="s">
        <v>72</v>
      </c>
      <c r="AY236" s="242" t="s">
        <v>152</v>
      </c>
    </row>
    <row r="237" s="13" customFormat="1">
      <c r="A237" s="13"/>
      <c r="B237" s="232"/>
      <c r="C237" s="233"/>
      <c r="D237" s="234" t="s">
        <v>163</v>
      </c>
      <c r="E237" s="235" t="s">
        <v>19</v>
      </c>
      <c r="F237" s="236" t="s">
        <v>441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163</v>
      </c>
      <c r="AU237" s="242" t="s">
        <v>81</v>
      </c>
      <c r="AV237" s="13" t="s">
        <v>79</v>
      </c>
      <c r="AW237" s="13" t="s">
        <v>33</v>
      </c>
      <c r="AX237" s="13" t="s">
        <v>72</v>
      </c>
      <c r="AY237" s="242" t="s">
        <v>152</v>
      </c>
    </row>
    <row r="238" s="14" customFormat="1">
      <c r="A238" s="14"/>
      <c r="B238" s="243"/>
      <c r="C238" s="244"/>
      <c r="D238" s="234" t="s">
        <v>163</v>
      </c>
      <c r="E238" s="245" t="s">
        <v>19</v>
      </c>
      <c r="F238" s="246" t="s">
        <v>1263</v>
      </c>
      <c r="G238" s="244"/>
      <c r="H238" s="247">
        <v>275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163</v>
      </c>
      <c r="AU238" s="253" t="s">
        <v>81</v>
      </c>
      <c r="AV238" s="14" t="s">
        <v>81</v>
      </c>
      <c r="AW238" s="14" t="s">
        <v>33</v>
      </c>
      <c r="AX238" s="14" t="s">
        <v>72</v>
      </c>
      <c r="AY238" s="253" t="s">
        <v>152</v>
      </c>
    </row>
    <row r="239" s="13" customFormat="1">
      <c r="A239" s="13"/>
      <c r="B239" s="232"/>
      <c r="C239" s="233"/>
      <c r="D239" s="234" t="s">
        <v>163</v>
      </c>
      <c r="E239" s="235" t="s">
        <v>19</v>
      </c>
      <c r="F239" s="236" t="s">
        <v>443</v>
      </c>
      <c r="G239" s="233"/>
      <c r="H239" s="235" t="s">
        <v>19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163</v>
      </c>
      <c r="AU239" s="242" t="s">
        <v>81</v>
      </c>
      <c r="AV239" s="13" t="s">
        <v>79</v>
      </c>
      <c r="AW239" s="13" t="s">
        <v>33</v>
      </c>
      <c r="AX239" s="13" t="s">
        <v>72</v>
      </c>
      <c r="AY239" s="242" t="s">
        <v>152</v>
      </c>
    </row>
    <row r="240" s="13" customFormat="1">
      <c r="A240" s="13"/>
      <c r="B240" s="232"/>
      <c r="C240" s="233"/>
      <c r="D240" s="234" t="s">
        <v>163</v>
      </c>
      <c r="E240" s="235" t="s">
        <v>19</v>
      </c>
      <c r="F240" s="236" t="s">
        <v>444</v>
      </c>
      <c r="G240" s="233"/>
      <c r="H240" s="235" t="s">
        <v>19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163</v>
      </c>
      <c r="AU240" s="242" t="s">
        <v>81</v>
      </c>
      <c r="AV240" s="13" t="s">
        <v>79</v>
      </c>
      <c r="AW240" s="13" t="s">
        <v>33</v>
      </c>
      <c r="AX240" s="13" t="s">
        <v>72</v>
      </c>
      <c r="AY240" s="242" t="s">
        <v>152</v>
      </c>
    </row>
    <row r="241" s="14" customFormat="1">
      <c r="A241" s="14"/>
      <c r="B241" s="243"/>
      <c r="C241" s="244"/>
      <c r="D241" s="234" t="s">
        <v>163</v>
      </c>
      <c r="E241" s="245" t="s">
        <v>19</v>
      </c>
      <c r="F241" s="246" t="s">
        <v>1264</v>
      </c>
      <c r="G241" s="244"/>
      <c r="H241" s="247">
        <v>335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163</v>
      </c>
      <c r="AU241" s="253" t="s">
        <v>81</v>
      </c>
      <c r="AV241" s="14" t="s">
        <v>81</v>
      </c>
      <c r="AW241" s="14" t="s">
        <v>33</v>
      </c>
      <c r="AX241" s="14" t="s">
        <v>72</v>
      </c>
      <c r="AY241" s="253" t="s">
        <v>152</v>
      </c>
    </row>
    <row r="242" s="13" customFormat="1">
      <c r="A242" s="13"/>
      <c r="B242" s="232"/>
      <c r="C242" s="233"/>
      <c r="D242" s="234" t="s">
        <v>163</v>
      </c>
      <c r="E242" s="235" t="s">
        <v>19</v>
      </c>
      <c r="F242" s="236" t="s">
        <v>446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163</v>
      </c>
      <c r="AU242" s="242" t="s">
        <v>81</v>
      </c>
      <c r="AV242" s="13" t="s">
        <v>79</v>
      </c>
      <c r="AW242" s="13" t="s">
        <v>33</v>
      </c>
      <c r="AX242" s="13" t="s">
        <v>72</v>
      </c>
      <c r="AY242" s="242" t="s">
        <v>152</v>
      </c>
    </row>
    <row r="243" s="13" customFormat="1">
      <c r="A243" s="13"/>
      <c r="B243" s="232"/>
      <c r="C243" s="233"/>
      <c r="D243" s="234" t="s">
        <v>163</v>
      </c>
      <c r="E243" s="235" t="s">
        <v>19</v>
      </c>
      <c r="F243" s="236" t="s">
        <v>447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163</v>
      </c>
      <c r="AU243" s="242" t="s">
        <v>81</v>
      </c>
      <c r="AV243" s="13" t="s">
        <v>79</v>
      </c>
      <c r="AW243" s="13" t="s">
        <v>33</v>
      </c>
      <c r="AX243" s="13" t="s">
        <v>72</v>
      </c>
      <c r="AY243" s="242" t="s">
        <v>152</v>
      </c>
    </row>
    <row r="244" s="14" customFormat="1">
      <c r="A244" s="14"/>
      <c r="B244" s="243"/>
      <c r="C244" s="244"/>
      <c r="D244" s="234" t="s">
        <v>163</v>
      </c>
      <c r="E244" s="245" t="s">
        <v>19</v>
      </c>
      <c r="F244" s="246" t="s">
        <v>1265</v>
      </c>
      <c r="G244" s="244"/>
      <c r="H244" s="247">
        <v>130.09999999999999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163</v>
      </c>
      <c r="AU244" s="253" t="s">
        <v>81</v>
      </c>
      <c r="AV244" s="14" t="s">
        <v>81</v>
      </c>
      <c r="AW244" s="14" t="s">
        <v>33</v>
      </c>
      <c r="AX244" s="14" t="s">
        <v>72</v>
      </c>
      <c r="AY244" s="253" t="s">
        <v>152</v>
      </c>
    </row>
    <row r="245" s="15" customFormat="1">
      <c r="A245" s="15"/>
      <c r="B245" s="254"/>
      <c r="C245" s="255"/>
      <c r="D245" s="234" t="s">
        <v>163</v>
      </c>
      <c r="E245" s="256" t="s">
        <v>19</v>
      </c>
      <c r="F245" s="257" t="s">
        <v>212</v>
      </c>
      <c r="G245" s="255"/>
      <c r="H245" s="258">
        <v>740.10000000000002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4" t="s">
        <v>163</v>
      </c>
      <c r="AU245" s="264" t="s">
        <v>81</v>
      </c>
      <c r="AV245" s="15" t="s">
        <v>159</v>
      </c>
      <c r="AW245" s="15" t="s">
        <v>33</v>
      </c>
      <c r="AX245" s="15" t="s">
        <v>79</v>
      </c>
      <c r="AY245" s="264" t="s">
        <v>152</v>
      </c>
    </row>
    <row r="246" s="2" customFormat="1" ht="21.75" customHeight="1">
      <c r="A246" s="40"/>
      <c r="B246" s="41"/>
      <c r="C246" s="214" t="s">
        <v>429</v>
      </c>
      <c r="D246" s="214" t="s">
        <v>154</v>
      </c>
      <c r="E246" s="215" t="s">
        <v>450</v>
      </c>
      <c r="F246" s="216" t="s">
        <v>451</v>
      </c>
      <c r="G246" s="217" t="s">
        <v>182</v>
      </c>
      <c r="H246" s="218">
        <v>666.5</v>
      </c>
      <c r="I246" s="219"/>
      <c r="J246" s="220">
        <f>ROUND(I246*H246,2)</f>
        <v>0</v>
      </c>
      <c r="K246" s="216" t="s">
        <v>158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159</v>
      </c>
      <c r="AT246" s="225" t="s">
        <v>154</v>
      </c>
      <c r="AU246" s="225" t="s">
        <v>81</v>
      </c>
      <c r="AY246" s="19" t="s">
        <v>152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159</v>
      </c>
      <c r="BM246" s="225" t="s">
        <v>452</v>
      </c>
    </row>
    <row r="247" s="2" customFormat="1">
      <c r="A247" s="40"/>
      <c r="B247" s="41"/>
      <c r="C247" s="42"/>
      <c r="D247" s="227" t="s">
        <v>161</v>
      </c>
      <c r="E247" s="42"/>
      <c r="F247" s="228" t="s">
        <v>453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161</v>
      </c>
      <c r="AU247" s="19" t="s">
        <v>81</v>
      </c>
    </row>
    <row r="248" s="13" customFormat="1">
      <c r="A248" s="13"/>
      <c r="B248" s="232"/>
      <c r="C248" s="233"/>
      <c r="D248" s="234" t="s">
        <v>163</v>
      </c>
      <c r="E248" s="235" t="s">
        <v>19</v>
      </c>
      <c r="F248" s="236" t="s">
        <v>454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163</v>
      </c>
      <c r="AU248" s="242" t="s">
        <v>81</v>
      </c>
      <c r="AV248" s="13" t="s">
        <v>79</v>
      </c>
      <c r="AW248" s="13" t="s">
        <v>33</v>
      </c>
      <c r="AX248" s="13" t="s">
        <v>72</v>
      </c>
      <c r="AY248" s="242" t="s">
        <v>152</v>
      </c>
    </row>
    <row r="249" s="13" customFormat="1">
      <c r="A249" s="13"/>
      <c r="B249" s="232"/>
      <c r="C249" s="233"/>
      <c r="D249" s="234" t="s">
        <v>163</v>
      </c>
      <c r="E249" s="235" t="s">
        <v>19</v>
      </c>
      <c r="F249" s="236" t="s">
        <v>444</v>
      </c>
      <c r="G249" s="233"/>
      <c r="H249" s="235" t="s">
        <v>19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163</v>
      </c>
      <c r="AU249" s="242" t="s">
        <v>81</v>
      </c>
      <c r="AV249" s="13" t="s">
        <v>79</v>
      </c>
      <c r="AW249" s="13" t="s">
        <v>33</v>
      </c>
      <c r="AX249" s="13" t="s">
        <v>72</v>
      </c>
      <c r="AY249" s="242" t="s">
        <v>152</v>
      </c>
    </row>
    <row r="250" s="14" customFormat="1">
      <c r="A250" s="14"/>
      <c r="B250" s="243"/>
      <c r="C250" s="244"/>
      <c r="D250" s="234" t="s">
        <v>163</v>
      </c>
      <c r="E250" s="245" t="s">
        <v>19</v>
      </c>
      <c r="F250" s="246" t="s">
        <v>1266</v>
      </c>
      <c r="G250" s="244"/>
      <c r="H250" s="247">
        <v>331.5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163</v>
      </c>
      <c r="AU250" s="253" t="s">
        <v>81</v>
      </c>
      <c r="AV250" s="14" t="s">
        <v>81</v>
      </c>
      <c r="AW250" s="14" t="s">
        <v>33</v>
      </c>
      <c r="AX250" s="14" t="s">
        <v>72</v>
      </c>
      <c r="AY250" s="253" t="s">
        <v>152</v>
      </c>
    </row>
    <row r="251" s="13" customFormat="1">
      <c r="A251" s="13"/>
      <c r="B251" s="232"/>
      <c r="C251" s="233"/>
      <c r="D251" s="234" t="s">
        <v>163</v>
      </c>
      <c r="E251" s="235" t="s">
        <v>19</v>
      </c>
      <c r="F251" s="236" t="s">
        <v>443</v>
      </c>
      <c r="G251" s="233"/>
      <c r="H251" s="235" t="s">
        <v>19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163</v>
      </c>
      <c r="AU251" s="242" t="s">
        <v>81</v>
      </c>
      <c r="AV251" s="13" t="s">
        <v>79</v>
      </c>
      <c r="AW251" s="13" t="s">
        <v>33</v>
      </c>
      <c r="AX251" s="13" t="s">
        <v>72</v>
      </c>
      <c r="AY251" s="242" t="s">
        <v>152</v>
      </c>
    </row>
    <row r="252" s="13" customFormat="1">
      <c r="A252" s="13"/>
      <c r="B252" s="232"/>
      <c r="C252" s="233"/>
      <c r="D252" s="234" t="s">
        <v>163</v>
      </c>
      <c r="E252" s="235" t="s">
        <v>19</v>
      </c>
      <c r="F252" s="236" t="s">
        <v>447</v>
      </c>
      <c r="G252" s="233"/>
      <c r="H252" s="235" t="s">
        <v>19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163</v>
      </c>
      <c r="AU252" s="242" t="s">
        <v>81</v>
      </c>
      <c r="AV252" s="13" t="s">
        <v>79</v>
      </c>
      <c r="AW252" s="13" t="s">
        <v>33</v>
      </c>
      <c r="AX252" s="13" t="s">
        <v>72</v>
      </c>
      <c r="AY252" s="242" t="s">
        <v>152</v>
      </c>
    </row>
    <row r="253" s="14" customFormat="1">
      <c r="A253" s="14"/>
      <c r="B253" s="243"/>
      <c r="C253" s="244"/>
      <c r="D253" s="234" t="s">
        <v>163</v>
      </c>
      <c r="E253" s="245" t="s">
        <v>19</v>
      </c>
      <c r="F253" s="246" t="s">
        <v>1264</v>
      </c>
      <c r="G253" s="244"/>
      <c r="H253" s="247">
        <v>335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163</v>
      </c>
      <c r="AU253" s="253" t="s">
        <v>81</v>
      </c>
      <c r="AV253" s="14" t="s">
        <v>81</v>
      </c>
      <c r="AW253" s="14" t="s">
        <v>33</v>
      </c>
      <c r="AX253" s="14" t="s">
        <v>72</v>
      </c>
      <c r="AY253" s="253" t="s">
        <v>152</v>
      </c>
    </row>
    <row r="254" s="15" customFormat="1">
      <c r="A254" s="15"/>
      <c r="B254" s="254"/>
      <c r="C254" s="255"/>
      <c r="D254" s="234" t="s">
        <v>163</v>
      </c>
      <c r="E254" s="256" t="s">
        <v>19</v>
      </c>
      <c r="F254" s="257" t="s">
        <v>212</v>
      </c>
      <c r="G254" s="255"/>
      <c r="H254" s="258">
        <v>666.5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163</v>
      </c>
      <c r="AU254" s="264" t="s">
        <v>81</v>
      </c>
      <c r="AV254" s="15" t="s">
        <v>159</v>
      </c>
      <c r="AW254" s="15" t="s">
        <v>33</v>
      </c>
      <c r="AX254" s="15" t="s">
        <v>79</v>
      </c>
      <c r="AY254" s="264" t="s">
        <v>152</v>
      </c>
    </row>
    <row r="255" s="2" customFormat="1" ht="24.15" customHeight="1">
      <c r="A255" s="40"/>
      <c r="B255" s="41"/>
      <c r="C255" s="214" t="s">
        <v>435</v>
      </c>
      <c r="D255" s="214" t="s">
        <v>154</v>
      </c>
      <c r="E255" s="215" t="s">
        <v>457</v>
      </c>
      <c r="F255" s="216" t="s">
        <v>458</v>
      </c>
      <c r="G255" s="217" t="s">
        <v>182</v>
      </c>
      <c r="H255" s="218">
        <v>25</v>
      </c>
      <c r="I255" s="219"/>
      <c r="J255" s="220">
        <f>ROUND(I255*H255,2)</f>
        <v>0</v>
      </c>
      <c r="K255" s="216" t="s">
        <v>158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159</v>
      </c>
      <c r="AT255" s="225" t="s">
        <v>154</v>
      </c>
      <c r="AU255" s="225" t="s">
        <v>81</v>
      </c>
      <c r="AY255" s="19" t="s">
        <v>152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79</v>
      </c>
      <c r="BK255" s="226">
        <f>ROUND(I255*H255,2)</f>
        <v>0</v>
      </c>
      <c r="BL255" s="19" t="s">
        <v>159</v>
      </c>
      <c r="BM255" s="225" t="s">
        <v>459</v>
      </c>
    </row>
    <row r="256" s="2" customFormat="1">
      <c r="A256" s="40"/>
      <c r="B256" s="41"/>
      <c r="C256" s="42"/>
      <c r="D256" s="227" t="s">
        <v>161</v>
      </c>
      <c r="E256" s="42"/>
      <c r="F256" s="228" t="s">
        <v>460</v>
      </c>
      <c r="G256" s="42"/>
      <c r="H256" s="42"/>
      <c r="I256" s="229"/>
      <c r="J256" s="42"/>
      <c r="K256" s="42"/>
      <c r="L256" s="46"/>
      <c r="M256" s="230"/>
      <c r="N256" s="231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161</v>
      </c>
      <c r="AU256" s="19" t="s">
        <v>81</v>
      </c>
    </row>
    <row r="257" s="13" customFormat="1">
      <c r="A257" s="13"/>
      <c r="B257" s="232"/>
      <c r="C257" s="233"/>
      <c r="D257" s="234" t="s">
        <v>163</v>
      </c>
      <c r="E257" s="235" t="s">
        <v>19</v>
      </c>
      <c r="F257" s="236" t="s">
        <v>461</v>
      </c>
      <c r="G257" s="233"/>
      <c r="H257" s="235" t="s">
        <v>19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163</v>
      </c>
      <c r="AU257" s="242" t="s">
        <v>81</v>
      </c>
      <c r="AV257" s="13" t="s">
        <v>79</v>
      </c>
      <c r="AW257" s="13" t="s">
        <v>33</v>
      </c>
      <c r="AX257" s="13" t="s">
        <v>72</v>
      </c>
      <c r="AY257" s="242" t="s">
        <v>152</v>
      </c>
    </row>
    <row r="258" s="14" customFormat="1">
      <c r="A258" s="14"/>
      <c r="B258" s="243"/>
      <c r="C258" s="244"/>
      <c r="D258" s="234" t="s">
        <v>163</v>
      </c>
      <c r="E258" s="245" t="s">
        <v>19</v>
      </c>
      <c r="F258" s="246" t="s">
        <v>311</v>
      </c>
      <c r="G258" s="244"/>
      <c r="H258" s="247">
        <v>25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163</v>
      </c>
      <c r="AU258" s="253" t="s">
        <v>81</v>
      </c>
      <c r="AV258" s="14" t="s">
        <v>81</v>
      </c>
      <c r="AW258" s="14" t="s">
        <v>33</v>
      </c>
      <c r="AX258" s="14" t="s">
        <v>79</v>
      </c>
      <c r="AY258" s="253" t="s">
        <v>152</v>
      </c>
    </row>
    <row r="259" s="2" customFormat="1" ht="16.5" customHeight="1">
      <c r="A259" s="40"/>
      <c r="B259" s="41"/>
      <c r="C259" s="214" t="s">
        <v>449</v>
      </c>
      <c r="D259" s="214" t="s">
        <v>154</v>
      </c>
      <c r="E259" s="215" t="s">
        <v>463</v>
      </c>
      <c r="F259" s="216" t="s">
        <v>464</v>
      </c>
      <c r="G259" s="217" t="s">
        <v>182</v>
      </c>
      <c r="H259" s="218">
        <v>50</v>
      </c>
      <c r="I259" s="219"/>
      <c r="J259" s="220">
        <f>ROUND(I259*H259,2)</f>
        <v>0</v>
      </c>
      <c r="K259" s="216" t="s">
        <v>158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159</v>
      </c>
      <c r="AT259" s="225" t="s">
        <v>154</v>
      </c>
      <c r="AU259" s="225" t="s">
        <v>81</v>
      </c>
      <c r="AY259" s="19" t="s">
        <v>152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159</v>
      </c>
      <c r="BM259" s="225" t="s">
        <v>465</v>
      </c>
    </row>
    <row r="260" s="2" customFormat="1">
      <c r="A260" s="40"/>
      <c r="B260" s="41"/>
      <c r="C260" s="42"/>
      <c r="D260" s="227" t="s">
        <v>161</v>
      </c>
      <c r="E260" s="42"/>
      <c r="F260" s="228" t="s">
        <v>466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161</v>
      </c>
      <c r="AU260" s="19" t="s">
        <v>81</v>
      </c>
    </row>
    <row r="261" s="13" customFormat="1">
      <c r="A261" s="13"/>
      <c r="B261" s="232"/>
      <c r="C261" s="233"/>
      <c r="D261" s="234" t="s">
        <v>163</v>
      </c>
      <c r="E261" s="235" t="s">
        <v>19</v>
      </c>
      <c r="F261" s="236" t="s">
        <v>461</v>
      </c>
      <c r="G261" s="233"/>
      <c r="H261" s="235" t="s">
        <v>19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163</v>
      </c>
      <c r="AU261" s="242" t="s">
        <v>81</v>
      </c>
      <c r="AV261" s="13" t="s">
        <v>79</v>
      </c>
      <c r="AW261" s="13" t="s">
        <v>33</v>
      </c>
      <c r="AX261" s="13" t="s">
        <v>72</v>
      </c>
      <c r="AY261" s="242" t="s">
        <v>152</v>
      </c>
    </row>
    <row r="262" s="14" customFormat="1">
      <c r="A262" s="14"/>
      <c r="B262" s="243"/>
      <c r="C262" s="244"/>
      <c r="D262" s="234" t="s">
        <v>163</v>
      </c>
      <c r="E262" s="245" t="s">
        <v>19</v>
      </c>
      <c r="F262" s="246" t="s">
        <v>1267</v>
      </c>
      <c r="G262" s="244"/>
      <c r="H262" s="247">
        <v>50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163</v>
      </c>
      <c r="AU262" s="253" t="s">
        <v>81</v>
      </c>
      <c r="AV262" s="14" t="s">
        <v>81</v>
      </c>
      <c r="AW262" s="14" t="s">
        <v>33</v>
      </c>
      <c r="AX262" s="14" t="s">
        <v>79</v>
      </c>
      <c r="AY262" s="253" t="s">
        <v>152</v>
      </c>
    </row>
    <row r="263" s="2" customFormat="1" ht="16.5" customHeight="1">
      <c r="A263" s="40"/>
      <c r="B263" s="41"/>
      <c r="C263" s="214" t="s">
        <v>456</v>
      </c>
      <c r="D263" s="214" t="s">
        <v>154</v>
      </c>
      <c r="E263" s="215" t="s">
        <v>469</v>
      </c>
      <c r="F263" s="216" t="s">
        <v>470</v>
      </c>
      <c r="G263" s="217" t="s">
        <v>182</v>
      </c>
      <c r="H263" s="218">
        <v>884.5</v>
      </c>
      <c r="I263" s="219"/>
      <c r="J263" s="220">
        <f>ROUND(I263*H263,2)</f>
        <v>0</v>
      </c>
      <c r="K263" s="216" t="s">
        <v>158</v>
      </c>
      <c r="L263" s="46"/>
      <c r="M263" s="221" t="s">
        <v>19</v>
      </c>
      <c r="N263" s="222" t="s">
        <v>43</v>
      </c>
      <c r="O263" s="86"/>
      <c r="P263" s="223">
        <f>O263*H263</f>
        <v>0</v>
      </c>
      <c r="Q263" s="223">
        <v>0</v>
      </c>
      <c r="R263" s="223">
        <f>Q263*H263</f>
        <v>0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159</v>
      </c>
      <c r="AT263" s="225" t="s">
        <v>154</v>
      </c>
      <c r="AU263" s="225" t="s">
        <v>81</v>
      </c>
      <c r="AY263" s="19" t="s">
        <v>152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79</v>
      </c>
      <c r="BK263" s="226">
        <f>ROUND(I263*H263,2)</f>
        <v>0</v>
      </c>
      <c r="BL263" s="19" t="s">
        <v>159</v>
      </c>
      <c r="BM263" s="225" t="s">
        <v>471</v>
      </c>
    </row>
    <row r="264" s="2" customFormat="1">
      <c r="A264" s="40"/>
      <c r="B264" s="41"/>
      <c r="C264" s="42"/>
      <c r="D264" s="227" t="s">
        <v>161</v>
      </c>
      <c r="E264" s="42"/>
      <c r="F264" s="228" t="s">
        <v>472</v>
      </c>
      <c r="G264" s="42"/>
      <c r="H264" s="42"/>
      <c r="I264" s="229"/>
      <c r="J264" s="42"/>
      <c r="K264" s="42"/>
      <c r="L264" s="46"/>
      <c r="M264" s="230"/>
      <c r="N264" s="231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161</v>
      </c>
      <c r="AU264" s="19" t="s">
        <v>81</v>
      </c>
    </row>
    <row r="265" s="13" customFormat="1">
      <c r="A265" s="13"/>
      <c r="B265" s="232"/>
      <c r="C265" s="233"/>
      <c r="D265" s="234" t="s">
        <v>163</v>
      </c>
      <c r="E265" s="235" t="s">
        <v>19</v>
      </c>
      <c r="F265" s="236" t="s">
        <v>421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163</v>
      </c>
      <c r="AU265" s="242" t="s">
        <v>81</v>
      </c>
      <c r="AV265" s="13" t="s">
        <v>79</v>
      </c>
      <c r="AW265" s="13" t="s">
        <v>33</v>
      </c>
      <c r="AX265" s="13" t="s">
        <v>72</v>
      </c>
      <c r="AY265" s="242" t="s">
        <v>152</v>
      </c>
    </row>
    <row r="266" s="14" customFormat="1">
      <c r="A266" s="14"/>
      <c r="B266" s="243"/>
      <c r="C266" s="244"/>
      <c r="D266" s="234" t="s">
        <v>163</v>
      </c>
      <c r="E266" s="245" t="s">
        <v>19</v>
      </c>
      <c r="F266" s="246" t="s">
        <v>1260</v>
      </c>
      <c r="G266" s="244"/>
      <c r="H266" s="247">
        <v>884.5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163</v>
      </c>
      <c r="AU266" s="253" t="s">
        <v>81</v>
      </c>
      <c r="AV266" s="14" t="s">
        <v>81</v>
      </c>
      <c r="AW266" s="14" t="s">
        <v>33</v>
      </c>
      <c r="AX266" s="14" t="s">
        <v>79</v>
      </c>
      <c r="AY266" s="253" t="s">
        <v>152</v>
      </c>
    </row>
    <row r="267" s="2" customFormat="1" ht="24.15" customHeight="1">
      <c r="A267" s="40"/>
      <c r="B267" s="41"/>
      <c r="C267" s="214" t="s">
        <v>462</v>
      </c>
      <c r="D267" s="214" t="s">
        <v>154</v>
      </c>
      <c r="E267" s="215" t="s">
        <v>474</v>
      </c>
      <c r="F267" s="216" t="s">
        <v>475</v>
      </c>
      <c r="G267" s="217" t="s">
        <v>182</v>
      </c>
      <c r="H267" s="218">
        <v>25</v>
      </c>
      <c r="I267" s="219"/>
      <c r="J267" s="220">
        <f>ROUND(I267*H267,2)</f>
        <v>0</v>
      </c>
      <c r="K267" s="216" t="s">
        <v>158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159</v>
      </c>
      <c r="AT267" s="225" t="s">
        <v>154</v>
      </c>
      <c r="AU267" s="225" t="s">
        <v>81</v>
      </c>
      <c r="AY267" s="19" t="s">
        <v>152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159</v>
      </c>
      <c r="BM267" s="225" t="s">
        <v>476</v>
      </c>
    </row>
    <row r="268" s="2" customFormat="1">
      <c r="A268" s="40"/>
      <c r="B268" s="41"/>
      <c r="C268" s="42"/>
      <c r="D268" s="227" t="s">
        <v>161</v>
      </c>
      <c r="E268" s="42"/>
      <c r="F268" s="228" t="s">
        <v>477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161</v>
      </c>
      <c r="AU268" s="19" t="s">
        <v>81</v>
      </c>
    </row>
    <row r="269" s="13" customFormat="1">
      <c r="A269" s="13"/>
      <c r="B269" s="232"/>
      <c r="C269" s="233"/>
      <c r="D269" s="234" t="s">
        <v>163</v>
      </c>
      <c r="E269" s="235" t="s">
        <v>19</v>
      </c>
      <c r="F269" s="236" t="s">
        <v>461</v>
      </c>
      <c r="G269" s="233"/>
      <c r="H269" s="235" t="s">
        <v>19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163</v>
      </c>
      <c r="AU269" s="242" t="s">
        <v>81</v>
      </c>
      <c r="AV269" s="13" t="s">
        <v>79</v>
      </c>
      <c r="AW269" s="13" t="s">
        <v>33</v>
      </c>
      <c r="AX269" s="13" t="s">
        <v>72</v>
      </c>
      <c r="AY269" s="242" t="s">
        <v>152</v>
      </c>
    </row>
    <row r="270" s="14" customFormat="1">
      <c r="A270" s="14"/>
      <c r="B270" s="243"/>
      <c r="C270" s="244"/>
      <c r="D270" s="234" t="s">
        <v>163</v>
      </c>
      <c r="E270" s="245" t="s">
        <v>19</v>
      </c>
      <c r="F270" s="246" t="s">
        <v>311</v>
      </c>
      <c r="G270" s="244"/>
      <c r="H270" s="247">
        <v>25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163</v>
      </c>
      <c r="AU270" s="253" t="s">
        <v>81</v>
      </c>
      <c r="AV270" s="14" t="s">
        <v>81</v>
      </c>
      <c r="AW270" s="14" t="s">
        <v>33</v>
      </c>
      <c r="AX270" s="14" t="s">
        <v>79</v>
      </c>
      <c r="AY270" s="253" t="s">
        <v>152</v>
      </c>
    </row>
    <row r="271" s="2" customFormat="1" ht="24.15" customHeight="1">
      <c r="A271" s="40"/>
      <c r="B271" s="41"/>
      <c r="C271" s="214" t="s">
        <v>468</v>
      </c>
      <c r="D271" s="214" t="s">
        <v>154</v>
      </c>
      <c r="E271" s="215" t="s">
        <v>479</v>
      </c>
      <c r="F271" s="216" t="s">
        <v>480</v>
      </c>
      <c r="G271" s="217" t="s">
        <v>182</v>
      </c>
      <c r="H271" s="218">
        <v>884.5</v>
      </c>
      <c r="I271" s="219"/>
      <c r="J271" s="220">
        <f>ROUND(I271*H271,2)</f>
        <v>0</v>
      </c>
      <c r="K271" s="216" t="s">
        <v>158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159</v>
      </c>
      <c r="AT271" s="225" t="s">
        <v>154</v>
      </c>
      <c r="AU271" s="225" t="s">
        <v>81</v>
      </c>
      <c r="AY271" s="19" t="s">
        <v>152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159</v>
      </c>
      <c r="BM271" s="225" t="s">
        <v>481</v>
      </c>
    </row>
    <row r="272" s="2" customFormat="1">
      <c r="A272" s="40"/>
      <c r="B272" s="41"/>
      <c r="C272" s="42"/>
      <c r="D272" s="227" t="s">
        <v>161</v>
      </c>
      <c r="E272" s="42"/>
      <c r="F272" s="228" t="s">
        <v>482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161</v>
      </c>
      <c r="AU272" s="19" t="s">
        <v>81</v>
      </c>
    </row>
    <row r="273" s="13" customFormat="1">
      <c r="A273" s="13"/>
      <c r="B273" s="232"/>
      <c r="C273" s="233"/>
      <c r="D273" s="234" t="s">
        <v>163</v>
      </c>
      <c r="E273" s="235" t="s">
        <v>19</v>
      </c>
      <c r="F273" s="236" t="s">
        <v>421</v>
      </c>
      <c r="G273" s="233"/>
      <c r="H273" s="235" t="s">
        <v>19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163</v>
      </c>
      <c r="AU273" s="242" t="s">
        <v>81</v>
      </c>
      <c r="AV273" s="13" t="s">
        <v>79</v>
      </c>
      <c r="AW273" s="13" t="s">
        <v>33</v>
      </c>
      <c r="AX273" s="13" t="s">
        <v>72</v>
      </c>
      <c r="AY273" s="242" t="s">
        <v>152</v>
      </c>
    </row>
    <row r="274" s="14" customFormat="1">
      <c r="A274" s="14"/>
      <c r="B274" s="243"/>
      <c r="C274" s="244"/>
      <c r="D274" s="234" t="s">
        <v>163</v>
      </c>
      <c r="E274" s="245" t="s">
        <v>19</v>
      </c>
      <c r="F274" s="246" t="s">
        <v>1260</v>
      </c>
      <c r="G274" s="244"/>
      <c r="H274" s="247">
        <v>884.5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163</v>
      </c>
      <c r="AU274" s="253" t="s">
        <v>81</v>
      </c>
      <c r="AV274" s="14" t="s">
        <v>81</v>
      </c>
      <c r="AW274" s="14" t="s">
        <v>33</v>
      </c>
      <c r="AX274" s="14" t="s">
        <v>79</v>
      </c>
      <c r="AY274" s="253" t="s">
        <v>152</v>
      </c>
    </row>
    <row r="275" s="2" customFormat="1" ht="37.8" customHeight="1">
      <c r="A275" s="40"/>
      <c r="B275" s="41"/>
      <c r="C275" s="214" t="s">
        <v>473</v>
      </c>
      <c r="D275" s="214" t="s">
        <v>154</v>
      </c>
      <c r="E275" s="215" t="s">
        <v>484</v>
      </c>
      <c r="F275" s="216" t="s">
        <v>485</v>
      </c>
      <c r="G275" s="217" t="s">
        <v>182</v>
      </c>
      <c r="H275" s="218">
        <v>331.5</v>
      </c>
      <c r="I275" s="219"/>
      <c r="J275" s="220">
        <f>ROUND(I275*H275,2)</f>
        <v>0</v>
      </c>
      <c r="K275" s="216" t="s">
        <v>158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0.089219999999999994</v>
      </c>
      <c r="R275" s="223">
        <f>Q275*H275</f>
        <v>29.576429999999998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159</v>
      </c>
      <c r="AT275" s="225" t="s">
        <v>154</v>
      </c>
      <c r="AU275" s="225" t="s">
        <v>81</v>
      </c>
      <c r="AY275" s="19" t="s">
        <v>152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159</v>
      </c>
      <c r="BM275" s="225" t="s">
        <v>486</v>
      </c>
    </row>
    <row r="276" s="2" customFormat="1">
      <c r="A276" s="40"/>
      <c r="B276" s="41"/>
      <c r="C276" s="42"/>
      <c r="D276" s="227" t="s">
        <v>161</v>
      </c>
      <c r="E276" s="42"/>
      <c r="F276" s="228" t="s">
        <v>487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161</v>
      </c>
      <c r="AU276" s="19" t="s">
        <v>81</v>
      </c>
    </row>
    <row r="277" s="13" customFormat="1">
      <c r="A277" s="13"/>
      <c r="B277" s="232"/>
      <c r="C277" s="233"/>
      <c r="D277" s="234" t="s">
        <v>163</v>
      </c>
      <c r="E277" s="235" t="s">
        <v>19</v>
      </c>
      <c r="F277" s="236" t="s">
        <v>454</v>
      </c>
      <c r="G277" s="233"/>
      <c r="H277" s="235" t="s">
        <v>19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163</v>
      </c>
      <c r="AU277" s="242" t="s">
        <v>81</v>
      </c>
      <c r="AV277" s="13" t="s">
        <v>79</v>
      </c>
      <c r="AW277" s="13" t="s">
        <v>33</v>
      </c>
      <c r="AX277" s="13" t="s">
        <v>72</v>
      </c>
      <c r="AY277" s="242" t="s">
        <v>152</v>
      </c>
    </row>
    <row r="278" s="14" customFormat="1">
      <c r="A278" s="14"/>
      <c r="B278" s="243"/>
      <c r="C278" s="244"/>
      <c r="D278" s="234" t="s">
        <v>163</v>
      </c>
      <c r="E278" s="245" t="s">
        <v>19</v>
      </c>
      <c r="F278" s="246" t="s">
        <v>1266</v>
      </c>
      <c r="G278" s="244"/>
      <c r="H278" s="247">
        <v>331.5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163</v>
      </c>
      <c r="AU278" s="253" t="s">
        <v>81</v>
      </c>
      <c r="AV278" s="14" t="s">
        <v>81</v>
      </c>
      <c r="AW278" s="14" t="s">
        <v>33</v>
      </c>
      <c r="AX278" s="14" t="s">
        <v>79</v>
      </c>
      <c r="AY278" s="253" t="s">
        <v>152</v>
      </c>
    </row>
    <row r="279" s="2" customFormat="1" ht="16.5" customHeight="1">
      <c r="A279" s="40"/>
      <c r="B279" s="41"/>
      <c r="C279" s="265" t="s">
        <v>478</v>
      </c>
      <c r="D279" s="265" t="s">
        <v>298</v>
      </c>
      <c r="E279" s="266" t="s">
        <v>489</v>
      </c>
      <c r="F279" s="267" t="s">
        <v>490</v>
      </c>
      <c r="G279" s="268" t="s">
        <v>182</v>
      </c>
      <c r="H279" s="269">
        <v>309.565</v>
      </c>
      <c r="I279" s="270"/>
      <c r="J279" s="271">
        <f>ROUND(I279*H279,2)</f>
        <v>0</v>
      </c>
      <c r="K279" s="267" t="s">
        <v>158</v>
      </c>
      <c r="L279" s="272"/>
      <c r="M279" s="273" t="s">
        <v>19</v>
      </c>
      <c r="N279" s="274" t="s">
        <v>43</v>
      </c>
      <c r="O279" s="86"/>
      <c r="P279" s="223">
        <f>O279*H279</f>
        <v>0</v>
      </c>
      <c r="Q279" s="223">
        <v>0.13100000000000001</v>
      </c>
      <c r="R279" s="223">
        <f>Q279*H279</f>
        <v>40.553015000000002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199</v>
      </c>
      <c r="AT279" s="225" t="s">
        <v>298</v>
      </c>
      <c r="AU279" s="225" t="s">
        <v>81</v>
      </c>
      <c r="AY279" s="19" t="s">
        <v>152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159</v>
      </c>
      <c r="BM279" s="225" t="s">
        <v>491</v>
      </c>
    </row>
    <row r="280" s="14" customFormat="1">
      <c r="A280" s="14"/>
      <c r="B280" s="243"/>
      <c r="C280" s="244"/>
      <c r="D280" s="234" t="s">
        <v>163</v>
      </c>
      <c r="E280" s="245" t="s">
        <v>19</v>
      </c>
      <c r="F280" s="246" t="s">
        <v>1268</v>
      </c>
      <c r="G280" s="244"/>
      <c r="H280" s="247">
        <v>306.5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163</v>
      </c>
      <c r="AU280" s="253" t="s">
        <v>81</v>
      </c>
      <c r="AV280" s="14" t="s">
        <v>81</v>
      </c>
      <c r="AW280" s="14" t="s">
        <v>33</v>
      </c>
      <c r="AX280" s="14" t="s">
        <v>79</v>
      </c>
      <c r="AY280" s="253" t="s">
        <v>152</v>
      </c>
    </row>
    <row r="281" s="14" customFormat="1">
      <c r="A281" s="14"/>
      <c r="B281" s="243"/>
      <c r="C281" s="244"/>
      <c r="D281" s="234" t="s">
        <v>163</v>
      </c>
      <c r="E281" s="244"/>
      <c r="F281" s="246" t="s">
        <v>1269</v>
      </c>
      <c r="G281" s="244"/>
      <c r="H281" s="247">
        <v>309.565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163</v>
      </c>
      <c r="AU281" s="253" t="s">
        <v>81</v>
      </c>
      <c r="AV281" s="14" t="s">
        <v>81</v>
      </c>
      <c r="AW281" s="14" t="s">
        <v>4</v>
      </c>
      <c r="AX281" s="14" t="s">
        <v>79</v>
      </c>
      <c r="AY281" s="253" t="s">
        <v>152</v>
      </c>
    </row>
    <row r="282" s="2" customFormat="1" ht="16.5" customHeight="1">
      <c r="A282" s="40"/>
      <c r="B282" s="41"/>
      <c r="C282" s="265" t="s">
        <v>483</v>
      </c>
      <c r="D282" s="265" t="s">
        <v>298</v>
      </c>
      <c r="E282" s="266" t="s">
        <v>495</v>
      </c>
      <c r="F282" s="267" t="s">
        <v>496</v>
      </c>
      <c r="G282" s="268" t="s">
        <v>182</v>
      </c>
      <c r="H282" s="269">
        <v>25.25</v>
      </c>
      <c r="I282" s="270"/>
      <c r="J282" s="271">
        <f>ROUND(I282*H282,2)</f>
        <v>0</v>
      </c>
      <c r="K282" s="267" t="s">
        <v>158</v>
      </c>
      <c r="L282" s="272"/>
      <c r="M282" s="273" t="s">
        <v>19</v>
      </c>
      <c r="N282" s="274" t="s">
        <v>43</v>
      </c>
      <c r="O282" s="86"/>
      <c r="P282" s="223">
        <f>O282*H282</f>
        <v>0</v>
      </c>
      <c r="Q282" s="223">
        <v>0.13100000000000001</v>
      </c>
      <c r="R282" s="223">
        <f>Q282*H282</f>
        <v>3.30775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199</v>
      </c>
      <c r="AT282" s="225" t="s">
        <v>298</v>
      </c>
      <c r="AU282" s="225" t="s">
        <v>81</v>
      </c>
      <c r="AY282" s="19" t="s">
        <v>152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159</v>
      </c>
      <c r="BM282" s="225" t="s">
        <v>497</v>
      </c>
    </row>
    <row r="283" s="14" customFormat="1">
      <c r="A283" s="14"/>
      <c r="B283" s="243"/>
      <c r="C283" s="244"/>
      <c r="D283" s="234" t="s">
        <v>163</v>
      </c>
      <c r="E283" s="245" t="s">
        <v>19</v>
      </c>
      <c r="F283" s="246" t="s">
        <v>311</v>
      </c>
      <c r="G283" s="244"/>
      <c r="H283" s="247">
        <v>25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163</v>
      </c>
      <c r="AU283" s="253" t="s">
        <v>81</v>
      </c>
      <c r="AV283" s="14" t="s">
        <v>81</v>
      </c>
      <c r="AW283" s="14" t="s">
        <v>33</v>
      </c>
      <c r="AX283" s="14" t="s">
        <v>79</v>
      </c>
      <c r="AY283" s="253" t="s">
        <v>152</v>
      </c>
    </row>
    <row r="284" s="14" customFormat="1">
      <c r="A284" s="14"/>
      <c r="B284" s="243"/>
      <c r="C284" s="244"/>
      <c r="D284" s="234" t="s">
        <v>163</v>
      </c>
      <c r="E284" s="244"/>
      <c r="F284" s="246" t="s">
        <v>1270</v>
      </c>
      <c r="G284" s="244"/>
      <c r="H284" s="247">
        <v>25.25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163</v>
      </c>
      <c r="AU284" s="253" t="s">
        <v>81</v>
      </c>
      <c r="AV284" s="14" t="s">
        <v>81</v>
      </c>
      <c r="AW284" s="14" t="s">
        <v>4</v>
      </c>
      <c r="AX284" s="14" t="s">
        <v>79</v>
      </c>
      <c r="AY284" s="253" t="s">
        <v>152</v>
      </c>
    </row>
    <row r="285" s="2" customFormat="1" ht="44.25" customHeight="1">
      <c r="A285" s="40"/>
      <c r="B285" s="41"/>
      <c r="C285" s="214" t="s">
        <v>488</v>
      </c>
      <c r="D285" s="214" t="s">
        <v>154</v>
      </c>
      <c r="E285" s="215" t="s">
        <v>501</v>
      </c>
      <c r="F285" s="216" t="s">
        <v>502</v>
      </c>
      <c r="G285" s="217" t="s">
        <v>182</v>
      </c>
      <c r="H285" s="218">
        <v>335</v>
      </c>
      <c r="I285" s="219"/>
      <c r="J285" s="220">
        <f>ROUND(I285*H285,2)</f>
        <v>0</v>
      </c>
      <c r="K285" s="216" t="s">
        <v>158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0.11162</v>
      </c>
      <c r="R285" s="223">
        <f>Q285*H285</f>
        <v>37.392699999999998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159</v>
      </c>
      <c r="AT285" s="225" t="s">
        <v>154</v>
      </c>
      <c r="AU285" s="225" t="s">
        <v>81</v>
      </c>
      <c r="AY285" s="19" t="s">
        <v>152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79</v>
      </c>
      <c r="BK285" s="226">
        <f>ROUND(I285*H285,2)</f>
        <v>0</v>
      </c>
      <c r="BL285" s="19" t="s">
        <v>159</v>
      </c>
      <c r="BM285" s="225" t="s">
        <v>503</v>
      </c>
    </row>
    <row r="286" s="2" customFormat="1">
      <c r="A286" s="40"/>
      <c r="B286" s="41"/>
      <c r="C286" s="42"/>
      <c r="D286" s="227" t="s">
        <v>161</v>
      </c>
      <c r="E286" s="42"/>
      <c r="F286" s="228" t="s">
        <v>504</v>
      </c>
      <c r="G286" s="42"/>
      <c r="H286" s="42"/>
      <c r="I286" s="229"/>
      <c r="J286" s="42"/>
      <c r="K286" s="42"/>
      <c r="L286" s="46"/>
      <c r="M286" s="230"/>
      <c r="N286" s="231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161</v>
      </c>
      <c r="AU286" s="19" t="s">
        <v>81</v>
      </c>
    </row>
    <row r="287" s="13" customFormat="1">
      <c r="A287" s="13"/>
      <c r="B287" s="232"/>
      <c r="C287" s="233"/>
      <c r="D287" s="234" t="s">
        <v>163</v>
      </c>
      <c r="E287" s="235" t="s">
        <v>19</v>
      </c>
      <c r="F287" s="236" t="s">
        <v>443</v>
      </c>
      <c r="G287" s="233"/>
      <c r="H287" s="235" t="s">
        <v>19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163</v>
      </c>
      <c r="AU287" s="242" t="s">
        <v>81</v>
      </c>
      <c r="AV287" s="13" t="s">
        <v>79</v>
      </c>
      <c r="AW287" s="13" t="s">
        <v>33</v>
      </c>
      <c r="AX287" s="13" t="s">
        <v>72</v>
      </c>
      <c r="AY287" s="242" t="s">
        <v>152</v>
      </c>
    </row>
    <row r="288" s="14" customFormat="1">
      <c r="A288" s="14"/>
      <c r="B288" s="243"/>
      <c r="C288" s="244"/>
      <c r="D288" s="234" t="s">
        <v>163</v>
      </c>
      <c r="E288" s="245" t="s">
        <v>19</v>
      </c>
      <c r="F288" s="246" t="s">
        <v>1264</v>
      </c>
      <c r="G288" s="244"/>
      <c r="H288" s="247">
        <v>335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163</v>
      </c>
      <c r="AU288" s="253" t="s">
        <v>81</v>
      </c>
      <c r="AV288" s="14" t="s">
        <v>81</v>
      </c>
      <c r="AW288" s="14" t="s">
        <v>33</v>
      </c>
      <c r="AX288" s="14" t="s">
        <v>79</v>
      </c>
      <c r="AY288" s="253" t="s">
        <v>152</v>
      </c>
    </row>
    <row r="289" s="2" customFormat="1" ht="16.5" customHeight="1">
      <c r="A289" s="40"/>
      <c r="B289" s="41"/>
      <c r="C289" s="265" t="s">
        <v>494</v>
      </c>
      <c r="D289" s="265" t="s">
        <v>298</v>
      </c>
      <c r="E289" s="266" t="s">
        <v>506</v>
      </c>
      <c r="F289" s="267" t="s">
        <v>507</v>
      </c>
      <c r="G289" s="268" t="s">
        <v>182</v>
      </c>
      <c r="H289" s="269">
        <v>325.88999999999999</v>
      </c>
      <c r="I289" s="270"/>
      <c r="J289" s="271">
        <f>ROUND(I289*H289,2)</f>
        <v>0</v>
      </c>
      <c r="K289" s="267" t="s">
        <v>158</v>
      </c>
      <c r="L289" s="272"/>
      <c r="M289" s="273" t="s">
        <v>19</v>
      </c>
      <c r="N289" s="274" t="s">
        <v>43</v>
      </c>
      <c r="O289" s="86"/>
      <c r="P289" s="223">
        <f>O289*H289</f>
        <v>0</v>
      </c>
      <c r="Q289" s="223">
        <v>0.17599999999999999</v>
      </c>
      <c r="R289" s="223">
        <f>Q289*H289</f>
        <v>57.356639999999992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199</v>
      </c>
      <c r="AT289" s="225" t="s">
        <v>298</v>
      </c>
      <c r="AU289" s="225" t="s">
        <v>81</v>
      </c>
      <c r="AY289" s="19" t="s">
        <v>152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79</v>
      </c>
      <c r="BK289" s="226">
        <f>ROUND(I289*H289,2)</f>
        <v>0</v>
      </c>
      <c r="BL289" s="19" t="s">
        <v>159</v>
      </c>
      <c r="BM289" s="225" t="s">
        <v>508</v>
      </c>
    </row>
    <row r="290" s="14" customFormat="1">
      <c r="A290" s="14"/>
      <c r="B290" s="243"/>
      <c r="C290" s="244"/>
      <c r="D290" s="234" t="s">
        <v>163</v>
      </c>
      <c r="E290" s="245" t="s">
        <v>19</v>
      </c>
      <c r="F290" s="246" t="s">
        <v>1271</v>
      </c>
      <c r="G290" s="244"/>
      <c r="H290" s="247">
        <v>319.5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163</v>
      </c>
      <c r="AU290" s="253" t="s">
        <v>81</v>
      </c>
      <c r="AV290" s="14" t="s">
        <v>81</v>
      </c>
      <c r="AW290" s="14" t="s">
        <v>33</v>
      </c>
      <c r="AX290" s="14" t="s">
        <v>79</v>
      </c>
      <c r="AY290" s="253" t="s">
        <v>152</v>
      </c>
    </row>
    <row r="291" s="14" customFormat="1">
      <c r="A291" s="14"/>
      <c r="B291" s="243"/>
      <c r="C291" s="244"/>
      <c r="D291" s="234" t="s">
        <v>163</v>
      </c>
      <c r="E291" s="244"/>
      <c r="F291" s="246" t="s">
        <v>1272</v>
      </c>
      <c r="G291" s="244"/>
      <c r="H291" s="247">
        <v>325.88999999999999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163</v>
      </c>
      <c r="AU291" s="253" t="s">
        <v>81</v>
      </c>
      <c r="AV291" s="14" t="s">
        <v>81</v>
      </c>
      <c r="AW291" s="14" t="s">
        <v>4</v>
      </c>
      <c r="AX291" s="14" t="s">
        <v>79</v>
      </c>
      <c r="AY291" s="253" t="s">
        <v>152</v>
      </c>
    </row>
    <row r="292" s="2" customFormat="1" ht="16.5" customHeight="1">
      <c r="A292" s="40"/>
      <c r="B292" s="41"/>
      <c r="C292" s="265" t="s">
        <v>500</v>
      </c>
      <c r="D292" s="265" t="s">
        <v>298</v>
      </c>
      <c r="E292" s="266" t="s">
        <v>512</v>
      </c>
      <c r="F292" s="267" t="s">
        <v>513</v>
      </c>
      <c r="G292" s="268" t="s">
        <v>182</v>
      </c>
      <c r="H292" s="269">
        <v>15.810000000000001</v>
      </c>
      <c r="I292" s="270"/>
      <c r="J292" s="271">
        <f>ROUND(I292*H292,2)</f>
        <v>0</v>
      </c>
      <c r="K292" s="267" t="s">
        <v>158</v>
      </c>
      <c r="L292" s="272"/>
      <c r="M292" s="273" t="s">
        <v>19</v>
      </c>
      <c r="N292" s="274" t="s">
        <v>43</v>
      </c>
      <c r="O292" s="86"/>
      <c r="P292" s="223">
        <f>O292*H292</f>
        <v>0</v>
      </c>
      <c r="Q292" s="223">
        <v>0.17499999999999999</v>
      </c>
      <c r="R292" s="223">
        <f>Q292*H292</f>
        <v>2.76675</v>
      </c>
      <c r="S292" s="223">
        <v>0</v>
      </c>
      <c r="T292" s="224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5" t="s">
        <v>199</v>
      </c>
      <c r="AT292" s="225" t="s">
        <v>298</v>
      </c>
      <c r="AU292" s="225" t="s">
        <v>81</v>
      </c>
      <c r="AY292" s="19" t="s">
        <v>152</v>
      </c>
      <c r="BE292" s="226">
        <f>IF(N292="základní",J292,0)</f>
        <v>0</v>
      </c>
      <c r="BF292" s="226">
        <f>IF(N292="snížená",J292,0)</f>
        <v>0</v>
      </c>
      <c r="BG292" s="226">
        <f>IF(N292="zákl. přenesená",J292,0)</f>
        <v>0</v>
      </c>
      <c r="BH292" s="226">
        <f>IF(N292="sníž. přenesená",J292,0)</f>
        <v>0</v>
      </c>
      <c r="BI292" s="226">
        <f>IF(N292="nulová",J292,0)</f>
        <v>0</v>
      </c>
      <c r="BJ292" s="19" t="s">
        <v>79</v>
      </c>
      <c r="BK292" s="226">
        <f>ROUND(I292*H292,2)</f>
        <v>0</v>
      </c>
      <c r="BL292" s="19" t="s">
        <v>159</v>
      </c>
      <c r="BM292" s="225" t="s">
        <v>514</v>
      </c>
    </row>
    <row r="293" s="14" customFormat="1">
      <c r="A293" s="14"/>
      <c r="B293" s="243"/>
      <c r="C293" s="244"/>
      <c r="D293" s="234" t="s">
        <v>163</v>
      </c>
      <c r="E293" s="245" t="s">
        <v>19</v>
      </c>
      <c r="F293" s="246" t="s">
        <v>1273</v>
      </c>
      <c r="G293" s="244"/>
      <c r="H293" s="247">
        <v>15.5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163</v>
      </c>
      <c r="AU293" s="253" t="s">
        <v>81</v>
      </c>
      <c r="AV293" s="14" t="s">
        <v>81</v>
      </c>
      <c r="AW293" s="14" t="s">
        <v>33</v>
      </c>
      <c r="AX293" s="14" t="s">
        <v>79</v>
      </c>
      <c r="AY293" s="253" t="s">
        <v>152</v>
      </c>
    </row>
    <row r="294" s="14" customFormat="1">
      <c r="A294" s="14"/>
      <c r="B294" s="243"/>
      <c r="C294" s="244"/>
      <c r="D294" s="234" t="s">
        <v>163</v>
      </c>
      <c r="E294" s="244"/>
      <c r="F294" s="246" t="s">
        <v>1274</v>
      </c>
      <c r="G294" s="244"/>
      <c r="H294" s="247">
        <v>15.810000000000001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163</v>
      </c>
      <c r="AU294" s="253" t="s">
        <v>81</v>
      </c>
      <c r="AV294" s="14" t="s">
        <v>81</v>
      </c>
      <c r="AW294" s="14" t="s">
        <v>4</v>
      </c>
      <c r="AX294" s="14" t="s">
        <v>79</v>
      </c>
      <c r="AY294" s="253" t="s">
        <v>152</v>
      </c>
    </row>
    <row r="295" s="2" customFormat="1" ht="37.8" customHeight="1">
      <c r="A295" s="40"/>
      <c r="B295" s="41"/>
      <c r="C295" s="214" t="s">
        <v>505</v>
      </c>
      <c r="D295" s="214" t="s">
        <v>154</v>
      </c>
      <c r="E295" s="215" t="s">
        <v>518</v>
      </c>
      <c r="F295" s="216" t="s">
        <v>519</v>
      </c>
      <c r="G295" s="217" t="s">
        <v>182</v>
      </c>
      <c r="H295" s="218">
        <v>137.5</v>
      </c>
      <c r="I295" s="219"/>
      <c r="J295" s="220">
        <f>ROUND(I295*H295,2)</f>
        <v>0</v>
      </c>
      <c r="K295" s="216" t="s">
        <v>158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0.098000000000000004</v>
      </c>
      <c r="R295" s="223">
        <f>Q295*H295</f>
        <v>13.475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159</v>
      </c>
      <c r="AT295" s="225" t="s">
        <v>154</v>
      </c>
      <c r="AU295" s="225" t="s">
        <v>81</v>
      </c>
      <c r="AY295" s="19" t="s">
        <v>152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159</v>
      </c>
      <c r="BM295" s="225" t="s">
        <v>520</v>
      </c>
    </row>
    <row r="296" s="2" customFormat="1">
      <c r="A296" s="40"/>
      <c r="B296" s="41"/>
      <c r="C296" s="42"/>
      <c r="D296" s="227" t="s">
        <v>161</v>
      </c>
      <c r="E296" s="42"/>
      <c r="F296" s="228" t="s">
        <v>521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161</v>
      </c>
      <c r="AU296" s="19" t="s">
        <v>81</v>
      </c>
    </row>
    <row r="297" s="13" customFormat="1">
      <c r="A297" s="13"/>
      <c r="B297" s="232"/>
      <c r="C297" s="233"/>
      <c r="D297" s="234" t="s">
        <v>163</v>
      </c>
      <c r="E297" s="235" t="s">
        <v>19</v>
      </c>
      <c r="F297" s="236" t="s">
        <v>440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163</v>
      </c>
      <c r="AU297" s="242" t="s">
        <v>81</v>
      </c>
      <c r="AV297" s="13" t="s">
        <v>79</v>
      </c>
      <c r="AW297" s="13" t="s">
        <v>33</v>
      </c>
      <c r="AX297" s="13" t="s">
        <v>72</v>
      </c>
      <c r="AY297" s="242" t="s">
        <v>152</v>
      </c>
    </row>
    <row r="298" s="14" customFormat="1">
      <c r="A298" s="14"/>
      <c r="B298" s="243"/>
      <c r="C298" s="244"/>
      <c r="D298" s="234" t="s">
        <v>163</v>
      </c>
      <c r="E298" s="245" t="s">
        <v>19</v>
      </c>
      <c r="F298" s="246" t="s">
        <v>1275</v>
      </c>
      <c r="G298" s="244"/>
      <c r="H298" s="247">
        <v>137.5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163</v>
      </c>
      <c r="AU298" s="253" t="s">
        <v>81</v>
      </c>
      <c r="AV298" s="14" t="s">
        <v>81</v>
      </c>
      <c r="AW298" s="14" t="s">
        <v>33</v>
      </c>
      <c r="AX298" s="14" t="s">
        <v>79</v>
      </c>
      <c r="AY298" s="253" t="s">
        <v>152</v>
      </c>
    </row>
    <row r="299" s="2" customFormat="1" ht="16.5" customHeight="1">
      <c r="A299" s="40"/>
      <c r="B299" s="41"/>
      <c r="C299" s="265" t="s">
        <v>511</v>
      </c>
      <c r="D299" s="265" t="s">
        <v>298</v>
      </c>
      <c r="E299" s="266" t="s">
        <v>524</v>
      </c>
      <c r="F299" s="267" t="s">
        <v>525</v>
      </c>
      <c r="G299" s="268" t="s">
        <v>182</v>
      </c>
      <c r="H299" s="269">
        <v>140.25</v>
      </c>
      <c r="I299" s="270"/>
      <c r="J299" s="271">
        <f>ROUND(I299*H299,2)</f>
        <v>0</v>
      </c>
      <c r="K299" s="267" t="s">
        <v>19</v>
      </c>
      <c r="L299" s="272"/>
      <c r="M299" s="273" t="s">
        <v>19</v>
      </c>
      <c r="N299" s="274" t="s">
        <v>43</v>
      </c>
      <c r="O299" s="86"/>
      <c r="P299" s="223">
        <f>O299*H299</f>
        <v>0</v>
      </c>
      <c r="Q299" s="223">
        <v>0.14499999999999999</v>
      </c>
      <c r="R299" s="223">
        <f>Q299*H299</f>
        <v>20.33625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199</v>
      </c>
      <c r="AT299" s="225" t="s">
        <v>298</v>
      </c>
      <c r="AU299" s="225" t="s">
        <v>81</v>
      </c>
      <c r="AY299" s="19" t="s">
        <v>152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159</v>
      </c>
      <c r="BM299" s="225" t="s">
        <v>526</v>
      </c>
    </row>
    <row r="300" s="14" customFormat="1">
      <c r="A300" s="14"/>
      <c r="B300" s="243"/>
      <c r="C300" s="244"/>
      <c r="D300" s="234" t="s">
        <v>163</v>
      </c>
      <c r="E300" s="244"/>
      <c r="F300" s="246" t="s">
        <v>1276</v>
      </c>
      <c r="G300" s="244"/>
      <c r="H300" s="247">
        <v>140.25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163</v>
      </c>
      <c r="AU300" s="253" t="s">
        <v>81</v>
      </c>
      <c r="AV300" s="14" t="s">
        <v>81</v>
      </c>
      <c r="AW300" s="14" t="s">
        <v>4</v>
      </c>
      <c r="AX300" s="14" t="s">
        <v>79</v>
      </c>
      <c r="AY300" s="253" t="s">
        <v>152</v>
      </c>
    </row>
    <row r="301" s="2" customFormat="1" ht="16.5" customHeight="1">
      <c r="A301" s="40"/>
      <c r="B301" s="41"/>
      <c r="C301" s="214" t="s">
        <v>517</v>
      </c>
      <c r="D301" s="214" t="s">
        <v>154</v>
      </c>
      <c r="E301" s="215" t="s">
        <v>529</v>
      </c>
      <c r="F301" s="216" t="s">
        <v>530</v>
      </c>
      <c r="G301" s="217" t="s">
        <v>182</v>
      </c>
      <c r="H301" s="218">
        <v>2</v>
      </c>
      <c r="I301" s="219"/>
      <c r="J301" s="220">
        <f>ROUND(I301*H301,2)</f>
        <v>0</v>
      </c>
      <c r="K301" s="216" t="s">
        <v>19</v>
      </c>
      <c r="L301" s="46"/>
      <c r="M301" s="221" t="s">
        <v>19</v>
      </c>
      <c r="N301" s="222" t="s">
        <v>43</v>
      </c>
      <c r="O301" s="86"/>
      <c r="P301" s="223">
        <f>O301*H301</f>
        <v>0</v>
      </c>
      <c r="Q301" s="223">
        <v>0</v>
      </c>
      <c r="R301" s="223">
        <f>Q301*H301</f>
        <v>0</v>
      </c>
      <c r="S301" s="223">
        <v>0</v>
      </c>
      <c r="T301" s="224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5" t="s">
        <v>159</v>
      </c>
      <c r="AT301" s="225" t="s">
        <v>154</v>
      </c>
      <c r="AU301" s="225" t="s">
        <v>81</v>
      </c>
      <c r="AY301" s="19" t="s">
        <v>152</v>
      </c>
      <c r="BE301" s="226">
        <f>IF(N301="základní",J301,0)</f>
        <v>0</v>
      </c>
      <c r="BF301" s="226">
        <f>IF(N301="snížená",J301,0)</f>
        <v>0</v>
      </c>
      <c r="BG301" s="226">
        <f>IF(N301="zákl. přenesená",J301,0)</f>
        <v>0</v>
      </c>
      <c r="BH301" s="226">
        <f>IF(N301="sníž. přenesená",J301,0)</f>
        <v>0</v>
      </c>
      <c r="BI301" s="226">
        <f>IF(N301="nulová",J301,0)</f>
        <v>0</v>
      </c>
      <c r="BJ301" s="19" t="s">
        <v>79</v>
      </c>
      <c r="BK301" s="226">
        <f>ROUND(I301*H301,2)</f>
        <v>0</v>
      </c>
      <c r="BL301" s="19" t="s">
        <v>159</v>
      </c>
      <c r="BM301" s="225" t="s">
        <v>531</v>
      </c>
    </row>
    <row r="302" s="12" customFormat="1" ht="22.8" customHeight="1">
      <c r="A302" s="12"/>
      <c r="B302" s="198"/>
      <c r="C302" s="199"/>
      <c r="D302" s="200" t="s">
        <v>71</v>
      </c>
      <c r="E302" s="212" t="s">
        <v>204</v>
      </c>
      <c r="F302" s="212" t="s">
        <v>532</v>
      </c>
      <c r="G302" s="199"/>
      <c r="H302" s="199"/>
      <c r="I302" s="202"/>
      <c r="J302" s="213">
        <f>BK302</f>
        <v>0</v>
      </c>
      <c r="K302" s="199"/>
      <c r="L302" s="204"/>
      <c r="M302" s="205"/>
      <c r="N302" s="206"/>
      <c r="O302" s="206"/>
      <c r="P302" s="207">
        <f>SUM(P303:P344)</f>
        <v>0</v>
      </c>
      <c r="Q302" s="206"/>
      <c r="R302" s="207">
        <f>SUM(R303:R344)</f>
        <v>135.8275768</v>
      </c>
      <c r="S302" s="206"/>
      <c r="T302" s="208">
        <f>SUM(T303:T344)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9" t="s">
        <v>79</v>
      </c>
      <c r="AT302" s="210" t="s">
        <v>71</v>
      </c>
      <c r="AU302" s="210" t="s">
        <v>79</v>
      </c>
      <c r="AY302" s="209" t="s">
        <v>152</v>
      </c>
      <c r="BK302" s="211">
        <f>SUM(BK303:BK344)</f>
        <v>0</v>
      </c>
    </row>
    <row r="303" s="2" customFormat="1" ht="21.75" customHeight="1">
      <c r="A303" s="40"/>
      <c r="B303" s="41"/>
      <c r="C303" s="214" t="s">
        <v>523</v>
      </c>
      <c r="D303" s="214" t="s">
        <v>154</v>
      </c>
      <c r="E303" s="215" t="s">
        <v>534</v>
      </c>
      <c r="F303" s="216" t="s">
        <v>535</v>
      </c>
      <c r="G303" s="217" t="s">
        <v>182</v>
      </c>
      <c r="H303" s="218">
        <v>60</v>
      </c>
      <c r="I303" s="219"/>
      <c r="J303" s="220">
        <f>ROUND(I303*H303,2)</f>
        <v>0</v>
      </c>
      <c r="K303" s="216" t="s">
        <v>158</v>
      </c>
      <c r="L303" s="46"/>
      <c r="M303" s="221" t="s">
        <v>19</v>
      </c>
      <c r="N303" s="222" t="s">
        <v>43</v>
      </c>
      <c r="O303" s="86"/>
      <c r="P303" s="223">
        <f>O303*H303</f>
        <v>0</v>
      </c>
      <c r="Q303" s="223">
        <v>0.0025999999999999999</v>
      </c>
      <c r="R303" s="223">
        <f>Q303*H303</f>
        <v>0.156</v>
      </c>
      <c r="S303" s="223">
        <v>0</v>
      </c>
      <c r="T303" s="224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5" t="s">
        <v>159</v>
      </c>
      <c r="AT303" s="225" t="s">
        <v>154</v>
      </c>
      <c r="AU303" s="225" t="s">
        <v>81</v>
      </c>
      <c r="AY303" s="19" t="s">
        <v>152</v>
      </c>
      <c r="BE303" s="226">
        <f>IF(N303="základní",J303,0)</f>
        <v>0</v>
      </c>
      <c r="BF303" s="226">
        <f>IF(N303="snížená",J303,0)</f>
        <v>0</v>
      </c>
      <c r="BG303" s="226">
        <f>IF(N303="zákl. přenesená",J303,0)</f>
        <v>0</v>
      </c>
      <c r="BH303" s="226">
        <f>IF(N303="sníž. přenesená",J303,0)</f>
        <v>0</v>
      </c>
      <c r="BI303" s="226">
        <f>IF(N303="nulová",J303,0)</f>
        <v>0</v>
      </c>
      <c r="BJ303" s="19" t="s">
        <v>79</v>
      </c>
      <c r="BK303" s="226">
        <f>ROUND(I303*H303,2)</f>
        <v>0</v>
      </c>
      <c r="BL303" s="19" t="s">
        <v>159</v>
      </c>
      <c r="BM303" s="225" t="s">
        <v>536</v>
      </c>
    </row>
    <row r="304" s="2" customFormat="1">
      <c r="A304" s="40"/>
      <c r="B304" s="41"/>
      <c r="C304" s="42"/>
      <c r="D304" s="227" t="s">
        <v>161</v>
      </c>
      <c r="E304" s="42"/>
      <c r="F304" s="228" t="s">
        <v>537</v>
      </c>
      <c r="G304" s="42"/>
      <c r="H304" s="42"/>
      <c r="I304" s="229"/>
      <c r="J304" s="42"/>
      <c r="K304" s="42"/>
      <c r="L304" s="46"/>
      <c r="M304" s="230"/>
      <c r="N304" s="231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161</v>
      </c>
      <c r="AU304" s="19" t="s">
        <v>81</v>
      </c>
    </row>
    <row r="305" s="13" customFormat="1">
      <c r="A305" s="13"/>
      <c r="B305" s="232"/>
      <c r="C305" s="233"/>
      <c r="D305" s="234" t="s">
        <v>163</v>
      </c>
      <c r="E305" s="235" t="s">
        <v>19</v>
      </c>
      <c r="F305" s="236" t="s">
        <v>538</v>
      </c>
      <c r="G305" s="233"/>
      <c r="H305" s="235" t="s">
        <v>19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163</v>
      </c>
      <c r="AU305" s="242" t="s">
        <v>81</v>
      </c>
      <c r="AV305" s="13" t="s">
        <v>79</v>
      </c>
      <c r="AW305" s="13" t="s">
        <v>33</v>
      </c>
      <c r="AX305" s="13" t="s">
        <v>72</v>
      </c>
      <c r="AY305" s="242" t="s">
        <v>152</v>
      </c>
    </row>
    <row r="306" s="14" customFormat="1">
      <c r="A306" s="14"/>
      <c r="B306" s="243"/>
      <c r="C306" s="244"/>
      <c r="D306" s="234" t="s">
        <v>163</v>
      </c>
      <c r="E306" s="245" t="s">
        <v>19</v>
      </c>
      <c r="F306" s="246" t="s">
        <v>539</v>
      </c>
      <c r="G306" s="244"/>
      <c r="H306" s="247">
        <v>60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163</v>
      </c>
      <c r="AU306" s="253" t="s">
        <v>81</v>
      </c>
      <c r="AV306" s="14" t="s">
        <v>81</v>
      </c>
      <c r="AW306" s="14" t="s">
        <v>33</v>
      </c>
      <c r="AX306" s="14" t="s">
        <v>79</v>
      </c>
      <c r="AY306" s="253" t="s">
        <v>152</v>
      </c>
    </row>
    <row r="307" s="2" customFormat="1" ht="33" customHeight="1">
      <c r="A307" s="40"/>
      <c r="B307" s="41"/>
      <c r="C307" s="214" t="s">
        <v>528</v>
      </c>
      <c r="D307" s="214" t="s">
        <v>154</v>
      </c>
      <c r="E307" s="215" t="s">
        <v>541</v>
      </c>
      <c r="F307" s="216" t="s">
        <v>542</v>
      </c>
      <c r="G307" s="217" t="s">
        <v>227</v>
      </c>
      <c r="H307" s="218">
        <v>584.79999999999995</v>
      </c>
      <c r="I307" s="219"/>
      <c r="J307" s="220">
        <f>ROUND(I307*H307,2)</f>
        <v>0</v>
      </c>
      <c r="K307" s="216" t="s">
        <v>19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0.15540000000000001</v>
      </c>
      <c r="R307" s="223">
        <f>Q307*H307</f>
        <v>90.877920000000003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159</v>
      </c>
      <c r="AT307" s="225" t="s">
        <v>154</v>
      </c>
      <c r="AU307" s="225" t="s">
        <v>81</v>
      </c>
      <c r="AY307" s="19" t="s">
        <v>152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79</v>
      </c>
      <c r="BK307" s="226">
        <f>ROUND(I307*H307,2)</f>
        <v>0</v>
      </c>
      <c r="BL307" s="19" t="s">
        <v>159</v>
      </c>
      <c r="BM307" s="225" t="s">
        <v>543</v>
      </c>
    </row>
    <row r="308" s="13" customFormat="1">
      <c r="A308" s="13"/>
      <c r="B308" s="232"/>
      <c r="C308" s="233"/>
      <c r="D308" s="234" t="s">
        <v>163</v>
      </c>
      <c r="E308" s="235" t="s">
        <v>19</v>
      </c>
      <c r="F308" s="236" t="s">
        <v>544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163</v>
      </c>
      <c r="AU308" s="242" t="s">
        <v>81</v>
      </c>
      <c r="AV308" s="13" t="s">
        <v>79</v>
      </c>
      <c r="AW308" s="13" t="s">
        <v>33</v>
      </c>
      <c r="AX308" s="13" t="s">
        <v>72</v>
      </c>
      <c r="AY308" s="242" t="s">
        <v>152</v>
      </c>
    </row>
    <row r="309" s="14" customFormat="1">
      <c r="A309" s="14"/>
      <c r="B309" s="243"/>
      <c r="C309" s="244"/>
      <c r="D309" s="234" t="s">
        <v>163</v>
      </c>
      <c r="E309" s="245" t="s">
        <v>19</v>
      </c>
      <c r="F309" s="246" t="s">
        <v>1277</v>
      </c>
      <c r="G309" s="244"/>
      <c r="H309" s="247">
        <v>281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163</v>
      </c>
      <c r="AU309" s="253" t="s">
        <v>81</v>
      </c>
      <c r="AV309" s="14" t="s">
        <v>81</v>
      </c>
      <c r="AW309" s="14" t="s">
        <v>33</v>
      </c>
      <c r="AX309" s="14" t="s">
        <v>72</v>
      </c>
      <c r="AY309" s="253" t="s">
        <v>152</v>
      </c>
    </row>
    <row r="310" s="13" customFormat="1">
      <c r="A310" s="13"/>
      <c r="B310" s="232"/>
      <c r="C310" s="233"/>
      <c r="D310" s="234" t="s">
        <v>163</v>
      </c>
      <c r="E310" s="235" t="s">
        <v>19</v>
      </c>
      <c r="F310" s="236" t="s">
        <v>546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163</v>
      </c>
      <c r="AU310" s="242" t="s">
        <v>81</v>
      </c>
      <c r="AV310" s="13" t="s">
        <v>79</v>
      </c>
      <c r="AW310" s="13" t="s">
        <v>33</v>
      </c>
      <c r="AX310" s="13" t="s">
        <v>72</v>
      </c>
      <c r="AY310" s="242" t="s">
        <v>152</v>
      </c>
    </row>
    <row r="311" s="14" customFormat="1">
      <c r="A311" s="14"/>
      <c r="B311" s="243"/>
      <c r="C311" s="244"/>
      <c r="D311" s="234" t="s">
        <v>163</v>
      </c>
      <c r="E311" s="245" t="s">
        <v>19</v>
      </c>
      <c r="F311" s="246" t="s">
        <v>1278</v>
      </c>
      <c r="G311" s="244"/>
      <c r="H311" s="247">
        <v>12.800000000000001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163</v>
      </c>
      <c r="AU311" s="253" t="s">
        <v>81</v>
      </c>
      <c r="AV311" s="14" t="s">
        <v>81</v>
      </c>
      <c r="AW311" s="14" t="s">
        <v>33</v>
      </c>
      <c r="AX311" s="14" t="s">
        <v>72</v>
      </c>
      <c r="AY311" s="253" t="s">
        <v>152</v>
      </c>
    </row>
    <row r="312" s="13" customFormat="1">
      <c r="A312" s="13"/>
      <c r="B312" s="232"/>
      <c r="C312" s="233"/>
      <c r="D312" s="234" t="s">
        <v>163</v>
      </c>
      <c r="E312" s="235" t="s">
        <v>19</v>
      </c>
      <c r="F312" s="236" t="s">
        <v>547</v>
      </c>
      <c r="G312" s="233"/>
      <c r="H312" s="235" t="s">
        <v>19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163</v>
      </c>
      <c r="AU312" s="242" t="s">
        <v>81</v>
      </c>
      <c r="AV312" s="13" t="s">
        <v>79</v>
      </c>
      <c r="AW312" s="13" t="s">
        <v>33</v>
      </c>
      <c r="AX312" s="13" t="s">
        <v>72</v>
      </c>
      <c r="AY312" s="242" t="s">
        <v>152</v>
      </c>
    </row>
    <row r="313" s="14" customFormat="1">
      <c r="A313" s="14"/>
      <c r="B313" s="243"/>
      <c r="C313" s="244"/>
      <c r="D313" s="234" t="s">
        <v>163</v>
      </c>
      <c r="E313" s="245" t="s">
        <v>19</v>
      </c>
      <c r="F313" s="246" t="s">
        <v>1279</v>
      </c>
      <c r="G313" s="244"/>
      <c r="H313" s="247">
        <v>114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163</v>
      </c>
      <c r="AU313" s="253" t="s">
        <v>81</v>
      </c>
      <c r="AV313" s="14" t="s">
        <v>81</v>
      </c>
      <c r="AW313" s="14" t="s">
        <v>33</v>
      </c>
      <c r="AX313" s="14" t="s">
        <v>72</v>
      </c>
      <c r="AY313" s="253" t="s">
        <v>152</v>
      </c>
    </row>
    <row r="314" s="13" customFormat="1">
      <c r="A314" s="13"/>
      <c r="B314" s="232"/>
      <c r="C314" s="233"/>
      <c r="D314" s="234" t="s">
        <v>163</v>
      </c>
      <c r="E314" s="235" t="s">
        <v>19</v>
      </c>
      <c r="F314" s="236" t="s">
        <v>549</v>
      </c>
      <c r="G314" s="233"/>
      <c r="H314" s="235" t="s">
        <v>19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163</v>
      </c>
      <c r="AU314" s="242" t="s">
        <v>81</v>
      </c>
      <c r="AV314" s="13" t="s">
        <v>79</v>
      </c>
      <c r="AW314" s="13" t="s">
        <v>33</v>
      </c>
      <c r="AX314" s="13" t="s">
        <v>72</v>
      </c>
      <c r="AY314" s="242" t="s">
        <v>152</v>
      </c>
    </row>
    <row r="315" s="14" customFormat="1">
      <c r="A315" s="14"/>
      <c r="B315" s="243"/>
      <c r="C315" s="244"/>
      <c r="D315" s="234" t="s">
        <v>163</v>
      </c>
      <c r="E315" s="245" t="s">
        <v>19</v>
      </c>
      <c r="F315" s="246" t="s">
        <v>1280</v>
      </c>
      <c r="G315" s="244"/>
      <c r="H315" s="247">
        <v>26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163</v>
      </c>
      <c r="AU315" s="253" t="s">
        <v>81</v>
      </c>
      <c r="AV315" s="14" t="s">
        <v>81</v>
      </c>
      <c r="AW315" s="14" t="s">
        <v>33</v>
      </c>
      <c r="AX315" s="14" t="s">
        <v>72</v>
      </c>
      <c r="AY315" s="253" t="s">
        <v>152</v>
      </c>
    </row>
    <row r="316" s="13" customFormat="1">
      <c r="A316" s="13"/>
      <c r="B316" s="232"/>
      <c r="C316" s="233"/>
      <c r="D316" s="234" t="s">
        <v>163</v>
      </c>
      <c r="E316" s="235" t="s">
        <v>19</v>
      </c>
      <c r="F316" s="236" t="s">
        <v>551</v>
      </c>
      <c r="G316" s="233"/>
      <c r="H316" s="235" t="s">
        <v>19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163</v>
      </c>
      <c r="AU316" s="242" t="s">
        <v>81</v>
      </c>
      <c r="AV316" s="13" t="s">
        <v>79</v>
      </c>
      <c r="AW316" s="13" t="s">
        <v>33</v>
      </c>
      <c r="AX316" s="13" t="s">
        <v>72</v>
      </c>
      <c r="AY316" s="242" t="s">
        <v>152</v>
      </c>
    </row>
    <row r="317" s="14" customFormat="1">
      <c r="A317" s="14"/>
      <c r="B317" s="243"/>
      <c r="C317" s="244"/>
      <c r="D317" s="234" t="s">
        <v>163</v>
      </c>
      <c r="E317" s="245" t="s">
        <v>19</v>
      </c>
      <c r="F317" s="246" t="s">
        <v>1281</v>
      </c>
      <c r="G317" s="244"/>
      <c r="H317" s="247">
        <v>151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163</v>
      </c>
      <c r="AU317" s="253" t="s">
        <v>81</v>
      </c>
      <c r="AV317" s="14" t="s">
        <v>81</v>
      </c>
      <c r="AW317" s="14" t="s">
        <v>33</v>
      </c>
      <c r="AX317" s="14" t="s">
        <v>72</v>
      </c>
      <c r="AY317" s="253" t="s">
        <v>152</v>
      </c>
    </row>
    <row r="318" s="15" customFormat="1">
      <c r="A318" s="15"/>
      <c r="B318" s="254"/>
      <c r="C318" s="255"/>
      <c r="D318" s="234" t="s">
        <v>163</v>
      </c>
      <c r="E318" s="256" t="s">
        <v>19</v>
      </c>
      <c r="F318" s="257" t="s">
        <v>212</v>
      </c>
      <c r="G318" s="255"/>
      <c r="H318" s="258">
        <v>584.79999999999995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4" t="s">
        <v>163</v>
      </c>
      <c r="AU318" s="264" t="s">
        <v>81</v>
      </c>
      <c r="AV318" s="15" t="s">
        <v>159</v>
      </c>
      <c r="AW318" s="15" t="s">
        <v>33</v>
      </c>
      <c r="AX318" s="15" t="s">
        <v>79</v>
      </c>
      <c r="AY318" s="264" t="s">
        <v>152</v>
      </c>
    </row>
    <row r="319" s="2" customFormat="1" ht="16.5" customHeight="1">
      <c r="A319" s="40"/>
      <c r="B319" s="41"/>
      <c r="C319" s="265" t="s">
        <v>533</v>
      </c>
      <c r="D319" s="265" t="s">
        <v>298</v>
      </c>
      <c r="E319" s="266" t="s">
        <v>554</v>
      </c>
      <c r="F319" s="267" t="s">
        <v>555</v>
      </c>
      <c r="G319" s="268" t="s">
        <v>227</v>
      </c>
      <c r="H319" s="269">
        <v>292.24000000000001</v>
      </c>
      <c r="I319" s="270"/>
      <c r="J319" s="271">
        <f>ROUND(I319*H319,2)</f>
        <v>0</v>
      </c>
      <c r="K319" s="267" t="s">
        <v>158</v>
      </c>
      <c r="L319" s="272"/>
      <c r="M319" s="273" t="s">
        <v>19</v>
      </c>
      <c r="N319" s="274" t="s">
        <v>43</v>
      </c>
      <c r="O319" s="86"/>
      <c r="P319" s="223">
        <f>O319*H319</f>
        <v>0</v>
      </c>
      <c r="Q319" s="223">
        <v>0.080000000000000002</v>
      </c>
      <c r="R319" s="223">
        <f>Q319*H319</f>
        <v>23.379200000000001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199</v>
      </c>
      <c r="AT319" s="225" t="s">
        <v>298</v>
      </c>
      <c r="AU319" s="225" t="s">
        <v>81</v>
      </c>
      <c r="AY319" s="19" t="s">
        <v>152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79</v>
      </c>
      <c r="BK319" s="226">
        <f>ROUND(I319*H319,2)</f>
        <v>0</v>
      </c>
      <c r="BL319" s="19" t="s">
        <v>159</v>
      </c>
      <c r="BM319" s="225" t="s">
        <v>556</v>
      </c>
    </row>
    <row r="320" s="14" customFormat="1">
      <c r="A320" s="14"/>
      <c r="B320" s="243"/>
      <c r="C320" s="244"/>
      <c r="D320" s="234" t="s">
        <v>163</v>
      </c>
      <c r="E320" s="245" t="s">
        <v>19</v>
      </c>
      <c r="F320" s="246" t="s">
        <v>1277</v>
      </c>
      <c r="G320" s="244"/>
      <c r="H320" s="247">
        <v>281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163</v>
      </c>
      <c r="AU320" s="253" t="s">
        <v>81</v>
      </c>
      <c r="AV320" s="14" t="s">
        <v>81</v>
      </c>
      <c r="AW320" s="14" t="s">
        <v>33</v>
      </c>
      <c r="AX320" s="14" t="s">
        <v>79</v>
      </c>
      <c r="AY320" s="253" t="s">
        <v>152</v>
      </c>
    </row>
    <row r="321" s="14" customFormat="1">
      <c r="A321" s="14"/>
      <c r="B321" s="243"/>
      <c r="C321" s="244"/>
      <c r="D321" s="234" t="s">
        <v>163</v>
      </c>
      <c r="E321" s="244"/>
      <c r="F321" s="246" t="s">
        <v>1282</v>
      </c>
      <c r="G321" s="244"/>
      <c r="H321" s="247">
        <v>292.24000000000001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163</v>
      </c>
      <c r="AU321" s="253" t="s">
        <v>81</v>
      </c>
      <c r="AV321" s="14" t="s">
        <v>81</v>
      </c>
      <c r="AW321" s="14" t="s">
        <v>4</v>
      </c>
      <c r="AX321" s="14" t="s">
        <v>79</v>
      </c>
      <c r="AY321" s="253" t="s">
        <v>152</v>
      </c>
    </row>
    <row r="322" s="2" customFormat="1" ht="16.5" customHeight="1">
      <c r="A322" s="40"/>
      <c r="B322" s="41"/>
      <c r="C322" s="265" t="s">
        <v>540</v>
      </c>
      <c r="D322" s="265" t="s">
        <v>298</v>
      </c>
      <c r="E322" s="266" t="s">
        <v>559</v>
      </c>
      <c r="F322" s="267" t="s">
        <v>560</v>
      </c>
      <c r="G322" s="268" t="s">
        <v>227</v>
      </c>
      <c r="H322" s="269">
        <v>13.311999999999999</v>
      </c>
      <c r="I322" s="270"/>
      <c r="J322" s="271">
        <f>ROUND(I322*H322,2)</f>
        <v>0</v>
      </c>
      <c r="K322" s="267" t="s">
        <v>158</v>
      </c>
      <c r="L322" s="272"/>
      <c r="M322" s="273" t="s">
        <v>19</v>
      </c>
      <c r="N322" s="274" t="s">
        <v>43</v>
      </c>
      <c r="O322" s="86"/>
      <c r="P322" s="223">
        <f>O322*H322</f>
        <v>0</v>
      </c>
      <c r="Q322" s="223">
        <v>0.14000000000000001</v>
      </c>
      <c r="R322" s="223">
        <f>Q322*H322</f>
        <v>1.86368</v>
      </c>
      <c r="S322" s="223">
        <v>0</v>
      </c>
      <c r="T322" s="224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5" t="s">
        <v>199</v>
      </c>
      <c r="AT322" s="225" t="s">
        <v>298</v>
      </c>
      <c r="AU322" s="225" t="s">
        <v>81</v>
      </c>
      <c r="AY322" s="19" t="s">
        <v>152</v>
      </c>
      <c r="BE322" s="226">
        <f>IF(N322="základní",J322,0)</f>
        <v>0</v>
      </c>
      <c r="BF322" s="226">
        <f>IF(N322="snížená",J322,0)</f>
        <v>0</v>
      </c>
      <c r="BG322" s="226">
        <f>IF(N322="zákl. přenesená",J322,0)</f>
        <v>0</v>
      </c>
      <c r="BH322" s="226">
        <f>IF(N322="sníž. přenesená",J322,0)</f>
        <v>0</v>
      </c>
      <c r="BI322" s="226">
        <f>IF(N322="nulová",J322,0)</f>
        <v>0</v>
      </c>
      <c r="BJ322" s="19" t="s">
        <v>79</v>
      </c>
      <c r="BK322" s="226">
        <f>ROUND(I322*H322,2)</f>
        <v>0</v>
      </c>
      <c r="BL322" s="19" t="s">
        <v>159</v>
      </c>
      <c r="BM322" s="225" t="s">
        <v>561</v>
      </c>
    </row>
    <row r="323" s="14" customFormat="1">
      <c r="A323" s="14"/>
      <c r="B323" s="243"/>
      <c r="C323" s="244"/>
      <c r="D323" s="234" t="s">
        <v>163</v>
      </c>
      <c r="E323" s="245" t="s">
        <v>19</v>
      </c>
      <c r="F323" s="246" t="s">
        <v>1278</v>
      </c>
      <c r="G323" s="244"/>
      <c r="H323" s="247">
        <v>12.800000000000001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163</v>
      </c>
      <c r="AU323" s="253" t="s">
        <v>81</v>
      </c>
      <c r="AV323" s="14" t="s">
        <v>81</v>
      </c>
      <c r="AW323" s="14" t="s">
        <v>33</v>
      </c>
      <c r="AX323" s="14" t="s">
        <v>79</v>
      </c>
      <c r="AY323" s="253" t="s">
        <v>152</v>
      </c>
    </row>
    <row r="324" s="14" customFormat="1">
      <c r="A324" s="14"/>
      <c r="B324" s="243"/>
      <c r="C324" s="244"/>
      <c r="D324" s="234" t="s">
        <v>163</v>
      </c>
      <c r="E324" s="244"/>
      <c r="F324" s="246" t="s">
        <v>1283</v>
      </c>
      <c r="G324" s="244"/>
      <c r="H324" s="247">
        <v>13.311999999999999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163</v>
      </c>
      <c r="AU324" s="253" t="s">
        <v>81</v>
      </c>
      <c r="AV324" s="14" t="s">
        <v>81</v>
      </c>
      <c r="AW324" s="14" t="s">
        <v>4</v>
      </c>
      <c r="AX324" s="14" t="s">
        <v>79</v>
      </c>
      <c r="AY324" s="253" t="s">
        <v>152</v>
      </c>
    </row>
    <row r="325" s="2" customFormat="1" ht="16.5" customHeight="1">
      <c r="A325" s="40"/>
      <c r="B325" s="41"/>
      <c r="C325" s="265" t="s">
        <v>553</v>
      </c>
      <c r="D325" s="265" t="s">
        <v>298</v>
      </c>
      <c r="E325" s="266" t="s">
        <v>564</v>
      </c>
      <c r="F325" s="267" t="s">
        <v>565</v>
      </c>
      <c r="G325" s="268" t="s">
        <v>227</v>
      </c>
      <c r="H325" s="269">
        <v>118.56</v>
      </c>
      <c r="I325" s="270"/>
      <c r="J325" s="271">
        <f>ROUND(I325*H325,2)</f>
        <v>0</v>
      </c>
      <c r="K325" s="267" t="s">
        <v>158</v>
      </c>
      <c r="L325" s="272"/>
      <c r="M325" s="273" t="s">
        <v>19</v>
      </c>
      <c r="N325" s="274" t="s">
        <v>43</v>
      </c>
      <c r="O325" s="86"/>
      <c r="P325" s="223">
        <f>O325*H325</f>
        <v>0</v>
      </c>
      <c r="Q325" s="223">
        <v>0.055</v>
      </c>
      <c r="R325" s="223">
        <f>Q325*H325</f>
        <v>6.5208000000000004</v>
      </c>
      <c r="S325" s="223">
        <v>0</v>
      </c>
      <c r="T325" s="224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5" t="s">
        <v>199</v>
      </c>
      <c r="AT325" s="225" t="s">
        <v>298</v>
      </c>
      <c r="AU325" s="225" t="s">
        <v>81</v>
      </c>
      <c r="AY325" s="19" t="s">
        <v>152</v>
      </c>
      <c r="BE325" s="226">
        <f>IF(N325="základní",J325,0)</f>
        <v>0</v>
      </c>
      <c r="BF325" s="226">
        <f>IF(N325="snížená",J325,0)</f>
        <v>0</v>
      </c>
      <c r="BG325" s="226">
        <f>IF(N325="zákl. přenesená",J325,0)</f>
        <v>0</v>
      </c>
      <c r="BH325" s="226">
        <f>IF(N325="sníž. přenesená",J325,0)</f>
        <v>0</v>
      </c>
      <c r="BI325" s="226">
        <f>IF(N325="nulová",J325,0)</f>
        <v>0</v>
      </c>
      <c r="BJ325" s="19" t="s">
        <v>79</v>
      </c>
      <c r="BK325" s="226">
        <f>ROUND(I325*H325,2)</f>
        <v>0</v>
      </c>
      <c r="BL325" s="19" t="s">
        <v>159</v>
      </c>
      <c r="BM325" s="225" t="s">
        <v>566</v>
      </c>
    </row>
    <row r="326" s="14" customFormat="1">
      <c r="A326" s="14"/>
      <c r="B326" s="243"/>
      <c r="C326" s="244"/>
      <c r="D326" s="234" t="s">
        <v>163</v>
      </c>
      <c r="E326" s="245" t="s">
        <v>19</v>
      </c>
      <c r="F326" s="246" t="s">
        <v>1279</v>
      </c>
      <c r="G326" s="244"/>
      <c r="H326" s="247">
        <v>114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163</v>
      </c>
      <c r="AU326" s="253" t="s">
        <v>81</v>
      </c>
      <c r="AV326" s="14" t="s">
        <v>81</v>
      </c>
      <c r="AW326" s="14" t="s">
        <v>33</v>
      </c>
      <c r="AX326" s="14" t="s">
        <v>79</v>
      </c>
      <c r="AY326" s="253" t="s">
        <v>152</v>
      </c>
    </row>
    <row r="327" s="14" customFormat="1">
      <c r="A327" s="14"/>
      <c r="B327" s="243"/>
      <c r="C327" s="244"/>
      <c r="D327" s="234" t="s">
        <v>163</v>
      </c>
      <c r="E327" s="244"/>
      <c r="F327" s="246" t="s">
        <v>1284</v>
      </c>
      <c r="G327" s="244"/>
      <c r="H327" s="247">
        <v>118.56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163</v>
      </c>
      <c r="AU327" s="253" t="s">
        <v>81</v>
      </c>
      <c r="AV327" s="14" t="s">
        <v>81</v>
      </c>
      <c r="AW327" s="14" t="s">
        <v>4</v>
      </c>
      <c r="AX327" s="14" t="s">
        <v>79</v>
      </c>
      <c r="AY327" s="253" t="s">
        <v>152</v>
      </c>
    </row>
    <row r="328" s="2" customFormat="1" ht="16.5" customHeight="1">
      <c r="A328" s="40"/>
      <c r="B328" s="41"/>
      <c r="C328" s="265" t="s">
        <v>558</v>
      </c>
      <c r="D328" s="265" t="s">
        <v>298</v>
      </c>
      <c r="E328" s="266" t="s">
        <v>569</v>
      </c>
      <c r="F328" s="267" t="s">
        <v>570</v>
      </c>
      <c r="G328" s="268" t="s">
        <v>227</v>
      </c>
      <c r="H328" s="269">
        <v>27.039999999999999</v>
      </c>
      <c r="I328" s="270"/>
      <c r="J328" s="271">
        <f>ROUND(I328*H328,2)</f>
        <v>0</v>
      </c>
      <c r="K328" s="267" t="s">
        <v>158</v>
      </c>
      <c r="L328" s="272"/>
      <c r="M328" s="273" t="s">
        <v>19</v>
      </c>
      <c r="N328" s="274" t="s">
        <v>43</v>
      </c>
      <c r="O328" s="86"/>
      <c r="P328" s="223">
        <f>O328*H328</f>
        <v>0</v>
      </c>
      <c r="Q328" s="223">
        <v>0.065670000000000006</v>
      </c>
      <c r="R328" s="223">
        <f>Q328*H328</f>
        <v>1.7757168000000001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199</v>
      </c>
      <c r="AT328" s="225" t="s">
        <v>298</v>
      </c>
      <c r="AU328" s="225" t="s">
        <v>81</v>
      </c>
      <c r="AY328" s="19" t="s">
        <v>152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79</v>
      </c>
      <c r="BK328" s="226">
        <f>ROUND(I328*H328,2)</f>
        <v>0</v>
      </c>
      <c r="BL328" s="19" t="s">
        <v>159</v>
      </c>
      <c r="BM328" s="225" t="s">
        <v>571</v>
      </c>
    </row>
    <row r="329" s="14" customFormat="1">
      <c r="A329" s="14"/>
      <c r="B329" s="243"/>
      <c r="C329" s="244"/>
      <c r="D329" s="234" t="s">
        <v>163</v>
      </c>
      <c r="E329" s="245" t="s">
        <v>19</v>
      </c>
      <c r="F329" s="246" t="s">
        <v>1280</v>
      </c>
      <c r="G329" s="244"/>
      <c r="H329" s="247">
        <v>26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163</v>
      </c>
      <c r="AU329" s="253" t="s">
        <v>81</v>
      </c>
      <c r="AV329" s="14" t="s">
        <v>81</v>
      </c>
      <c r="AW329" s="14" t="s">
        <v>33</v>
      </c>
      <c r="AX329" s="14" t="s">
        <v>79</v>
      </c>
      <c r="AY329" s="253" t="s">
        <v>152</v>
      </c>
    </row>
    <row r="330" s="14" customFormat="1">
      <c r="A330" s="14"/>
      <c r="B330" s="243"/>
      <c r="C330" s="244"/>
      <c r="D330" s="234" t="s">
        <v>163</v>
      </c>
      <c r="E330" s="244"/>
      <c r="F330" s="246" t="s">
        <v>1285</v>
      </c>
      <c r="G330" s="244"/>
      <c r="H330" s="247">
        <v>27.039999999999999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163</v>
      </c>
      <c r="AU330" s="253" t="s">
        <v>81</v>
      </c>
      <c r="AV330" s="14" t="s">
        <v>81</v>
      </c>
      <c r="AW330" s="14" t="s">
        <v>4</v>
      </c>
      <c r="AX330" s="14" t="s">
        <v>79</v>
      </c>
      <c r="AY330" s="253" t="s">
        <v>152</v>
      </c>
    </row>
    <row r="331" s="2" customFormat="1" ht="16.5" customHeight="1">
      <c r="A331" s="40"/>
      <c r="B331" s="41"/>
      <c r="C331" s="265" t="s">
        <v>563</v>
      </c>
      <c r="D331" s="265" t="s">
        <v>298</v>
      </c>
      <c r="E331" s="266" t="s">
        <v>574</v>
      </c>
      <c r="F331" s="267" t="s">
        <v>575</v>
      </c>
      <c r="G331" s="268" t="s">
        <v>227</v>
      </c>
      <c r="H331" s="269">
        <v>157.03999999999999</v>
      </c>
      <c r="I331" s="270"/>
      <c r="J331" s="271">
        <f>ROUND(I331*H331,2)</f>
        <v>0</v>
      </c>
      <c r="K331" s="267" t="s">
        <v>158</v>
      </c>
      <c r="L331" s="272"/>
      <c r="M331" s="273" t="s">
        <v>19</v>
      </c>
      <c r="N331" s="274" t="s">
        <v>43</v>
      </c>
      <c r="O331" s="86"/>
      <c r="P331" s="223">
        <f>O331*H331</f>
        <v>0</v>
      </c>
      <c r="Q331" s="223">
        <v>0.056000000000000001</v>
      </c>
      <c r="R331" s="223">
        <f>Q331*H331</f>
        <v>8.7942400000000003</v>
      </c>
      <c r="S331" s="223">
        <v>0</v>
      </c>
      <c r="T331" s="224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5" t="s">
        <v>199</v>
      </c>
      <c r="AT331" s="225" t="s">
        <v>298</v>
      </c>
      <c r="AU331" s="225" t="s">
        <v>81</v>
      </c>
      <c r="AY331" s="19" t="s">
        <v>152</v>
      </c>
      <c r="BE331" s="226">
        <f>IF(N331="základní",J331,0)</f>
        <v>0</v>
      </c>
      <c r="BF331" s="226">
        <f>IF(N331="snížená",J331,0)</f>
        <v>0</v>
      </c>
      <c r="BG331" s="226">
        <f>IF(N331="zákl. přenesená",J331,0)</f>
        <v>0</v>
      </c>
      <c r="BH331" s="226">
        <f>IF(N331="sníž. přenesená",J331,0)</f>
        <v>0</v>
      </c>
      <c r="BI331" s="226">
        <f>IF(N331="nulová",J331,0)</f>
        <v>0</v>
      </c>
      <c r="BJ331" s="19" t="s">
        <v>79</v>
      </c>
      <c r="BK331" s="226">
        <f>ROUND(I331*H331,2)</f>
        <v>0</v>
      </c>
      <c r="BL331" s="19" t="s">
        <v>159</v>
      </c>
      <c r="BM331" s="225" t="s">
        <v>576</v>
      </c>
    </row>
    <row r="332" s="14" customFormat="1">
      <c r="A332" s="14"/>
      <c r="B332" s="243"/>
      <c r="C332" s="244"/>
      <c r="D332" s="234" t="s">
        <v>163</v>
      </c>
      <c r="E332" s="245" t="s">
        <v>19</v>
      </c>
      <c r="F332" s="246" t="s">
        <v>1281</v>
      </c>
      <c r="G332" s="244"/>
      <c r="H332" s="247">
        <v>151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163</v>
      </c>
      <c r="AU332" s="253" t="s">
        <v>81</v>
      </c>
      <c r="AV332" s="14" t="s">
        <v>81</v>
      </c>
      <c r="AW332" s="14" t="s">
        <v>33</v>
      </c>
      <c r="AX332" s="14" t="s">
        <v>79</v>
      </c>
      <c r="AY332" s="253" t="s">
        <v>152</v>
      </c>
    </row>
    <row r="333" s="14" customFormat="1">
      <c r="A333" s="14"/>
      <c r="B333" s="243"/>
      <c r="C333" s="244"/>
      <c r="D333" s="234" t="s">
        <v>163</v>
      </c>
      <c r="E333" s="244"/>
      <c r="F333" s="246" t="s">
        <v>1286</v>
      </c>
      <c r="G333" s="244"/>
      <c r="H333" s="247">
        <v>157.03999999999999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163</v>
      </c>
      <c r="AU333" s="253" t="s">
        <v>81</v>
      </c>
      <c r="AV333" s="14" t="s">
        <v>81</v>
      </c>
      <c r="AW333" s="14" t="s">
        <v>4</v>
      </c>
      <c r="AX333" s="14" t="s">
        <v>79</v>
      </c>
      <c r="AY333" s="253" t="s">
        <v>152</v>
      </c>
    </row>
    <row r="334" s="2" customFormat="1" ht="24.15" customHeight="1">
      <c r="A334" s="40"/>
      <c r="B334" s="41"/>
      <c r="C334" s="214" t="s">
        <v>568</v>
      </c>
      <c r="D334" s="214" t="s">
        <v>154</v>
      </c>
      <c r="E334" s="215" t="s">
        <v>579</v>
      </c>
      <c r="F334" s="216" t="s">
        <v>580</v>
      </c>
      <c r="G334" s="217" t="s">
        <v>227</v>
      </c>
      <c r="H334" s="218">
        <v>14</v>
      </c>
      <c r="I334" s="219"/>
      <c r="J334" s="220">
        <f>ROUND(I334*H334,2)</f>
        <v>0</v>
      </c>
      <c r="K334" s="216" t="s">
        <v>158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0.1295</v>
      </c>
      <c r="R334" s="223">
        <f>Q334*H334</f>
        <v>1.8130000000000002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159</v>
      </c>
      <c r="AT334" s="225" t="s">
        <v>154</v>
      </c>
      <c r="AU334" s="225" t="s">
        <v>81</v>
      </c>
      <c r="AY334" s="19" t="s">
        <v>152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79</v>
      </c>
      <c r="BK334" s="226">
        <f>ROUND(I334*H334,2)</f>
        <v>0</v>
      </c>
      <c r="BL334" s="19" t="s">
        <v>159</v>
      </c>
      <c r="BM334" s="225" t="s">
        <v>581</v>
      </c>
    </row>
    <row r="335" s="2" customFormat="1">
      <c r="A335" s="40"/>
      <c r="B335" s="41"/>
      <c r="C335" s="42"/>
      <c r="D335" s="227" t="s">
        <v>161</v>
      </c>
      <c r="E335" s="42"/>
      <c r="F335" s="228" t="s">
        <v>582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161</v>
      </c>
      <c r="AU335" s="19" t="s">
        <v>81</v>
      </c>
    </row>
    <row r="336" s="13" customFormat="1">
      <c r="A336" s="13"/>
      <c r="B336" s="232"/>
      <c r="C336" s="233"/>
      <c r="D336" s="234" t="s">
        <v>163</v>
      </c>
      <c r="E336" s="235" t="s">
        <v>19</v>
      </c>
      <c r="F336" s="236" t="s">
        <v>583</v>
      </c>
      <c r="G336" s="233"/>
      <c r="H336" s="235" t="s">
        <v>19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163</v>
      </c>
      <c r="AU336" s="242" t="s">
        <v>81</v>
      </c>
      <c r="AV336" s="13" t="s">
        <v>79</v>
      </c>
      <c r="AW336" s="13" t="s">
        <v>33</v>
      </c>
      <c r="AX336" s="13" t="s">
        <v>72</v>
      </c>
      <c r="AY336" s="242" t="s">
        <v>152</v>
      </c>
    </row>
    <row r="337" s="14" customFormat="1">
      <c r="A337" s="14"/>
      <c r="B337" s="243"/>
      <c r="C337" s="244"/>
      <c r="D337" s="234" t="s">
        <v>163</v>
      </c>
      <c r="E337" s="245" t="s">
        <v>19</v>
      </c>
      <c r="F337" s="246" t="s">
        <v>236</v>
      </c>
      <c r="G337" s="244"/>
      <c r="H337" s="247">
        <v>14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163</v>
      </c>
      <c r="AU337" s="253" t="s">
        <v>81</v>
      </c>
      <c r="AV337" s="14" t="s">
        <v>81</v>
      </c>
      <c r="AW337" s="14" t="s">
        <v>33</v>
      </c>
      <c r="AX337" s="14" t="s">
        <v>79</v>
      </c>
      <c r="AY337" s="253" t="s">
        <v>152</v>
      </c>
    </row>
    <row r="338" s="2" customFormat="1" ht="16.5" customHeight="1">
      <c r="A338" s="40"/>
      <c r="B338" s="41"/>
      <c r="C338" s="265" t="s">
        <v>573</v>
      </c>
      <c r="D338" s="265" t="s">
        <v>298</v>
      </c>
      <c r="E338" s="266" t="s">
        <v>585</v>
      </c>
      <c r="F338" s="267" t="s">
        <v>586</v>
      </c>
      <c r="G338" s="268" t="s">
        <v>227</v>
      </c>
      <c r="H338" s="269">
        <v>14.279999999999999</v>
      </c>
      <c r="I338" s="270"/>
      <c r="J338" s="271">
        <f>ROUND(I338*H338,2)</f>
        <v>0</v>
      </c>
      <c r="K338" s="267" t="s">
        <v>158</v>
      </c>
      <c r="L338" s="272"/>
      <c r="M338" s="273" t="s">
        <v>19</v>
      </c>
      <c r="N338" s="274" t="s">
        <v>43</v>
      </c>
      <c r="O338" s="86"/>
      <c r="P338" s="223">
        <f>O338*H338</f>
        <v>0</v>
      </c>
      <c r="Q338" s="223">
        <v>0.044999999999999998</v>
      </c>
      <c r="R338" s="223">
        <f>Q338*H338</f>
        <v>0.64259999999999995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199</v>
      </c>
      <c r="AT338" s="225" t="s">
        <v>298</v>
      </c>
      <c r="AU338" s="225" t="s">
        <v>81</v>
      </c>
      <c r="AY338" s="19" t="s">
        <v>152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79</v>
      </c>
      <c r="BK338" s="226">
        <f>ROUND(I338*H338,2)</f>
        <v>0</v>
      </c>
      <c r="BL338" s="19" t="s">
        <v>159</v>
      </c>
      <c r="BM338" s="225" t="s">
        <v>587</v>
      </c>
    </row>
    <row r="339" s="14" customFormat="1">
      <c r="A339" s="14"/>
      <c r="B339" s="243"/>
      <c r="C339" s="244"/>
      <c r="D339" s="234" t="s">
        <v>163</v>
      </c>
      <c r="E339" s="244"/>
      <c r="F339" s="246" t="s">
        <v>1287</v>
      </c>
      <c r="G339" s="244"/>
      <c r="H339" s="247">
        <v>14.279999999999999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163</v>
      </c>
      <c r="AU339" s="253" t="s">
        <v>81</v>
      </c>
      <c r="AV339" s="14" t="s">
        <v>81</v>
      </c>
      <c r="AW339" s="14" t="s">
        <v>4</v>
      </c>
      <c r="AX339" s="14" t="s">
        <v>79</v>
      </c>
      <c r="AY339" s="253" t="s">
        <v>152</v>
      </c>
    </row>
    <row r="340" s="2" customFormat="1" ht="24.15" customHeight="1">
      <c r="A340" s="40"/>
      <c r="B340" s="41"/>
      <c r="C340" s="214" t="s">
        <v>578</v>
      </c>
      <c r="D340" s="214" t="s">
        <v>154</v>
      </c>
      <c r="E340" s="215" t="s">
        <v>590</v>
      </c>
      <c r="F340" s="216" t="s">
        <v>591</v>
      </c>
      <c r="G340" s="217" t="s">
        <v>227</v>
      </c>
      <c r="H340" s="218">
        <v>13</v>
      </c>
      <c r="I340" s="219"/>
      <c r="J340" s="220">
        <f>ROUND(I340*H340,2)</f>
        <v>0</v>
      </c>
      <c r="K340" s="216" t="s">
        <v>158</v>
      </c>
      <c r="L340" s="46"/>
      <c r="M340" s="221" t="s">
        <v>19</v>
      </c>
      <c r="N340" s="222" t="s">
        <v>43</v>
      </c>
      <c r="O340" s="86"/>
      <c r="P340" s="223">
        <f>O340*H340</f>
        <v>0</v>
      </c>
      <c r="Q340" s="223">
        <v>0.00034000000000000002</v>
      </c>
      <c r="R340" s="223">
        <f>Q340*H340</f>
        <v>0.0044200000000000003</v>
      </c>
      <c r="S340" s="223">
        <v>0</v>
      </c>
      <c r="T340" s="224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5" t="s">
        <v>159</v>
      </c>
      <c r="AT340" s="225" t="s">
        <v>154</v>
      </c>
      <c r="AU340" s="225" t="s">
        <v>81</v>
      </c>
      <c r="AY340" s="19" t="s">
        <v>152</v>
      </c>
      <c r="BE340" s="226">
        <f>IF(N340="základní",J340,0)</f>
        <v>0</v>
      </c>
      <c r="BF340" s="226">
        <f>IF(N340="snížená",J340,0)</f>
        <v>0</v>
      </c>
      <c r="BG340" s="226">
        <f>IF(N340="zákl. přenesená",J340,0)</f>
        <v>0</v>
      </c>
      <c r="BH340" s="226">
        <f>IF(N340="sníž. přenesená",J340,0)</f>
        <v>0</v>
      </c>
      <c r="BI340" s="226">
        <f>IF(N340="nulová",J340,0)</f>
        <v>0</v>
      </c>
      <c r="BJ340" s="19" t="s">
        <v>79</v>
      </c>
      <c r="BK340" s="226">
        <f>ROUND(I340*H340,2)</f>
        <v>0</v>
      </c>
      <c r="BL340" s="19" t="s">
        <v>159</v>
      </c>
      <c r="BM340" s="225" t="s">
        <v>592</v>
      </c>
    </row>
    <row r="341" s="2" customFormat="1">
      <c r="A341" s="40"/>
      <c r="B341" s="41"/>
      <c r="C341" s="42"/>
      <c r="D341" s="227" t="s">
        <v>161</v>
      </c>
      <c r="E341" s="42"/>
      <c r="F341" s="228" t="s">
        <v>593</v>
      </c>
      <c r="G341" s="42"/>
      <c r="H341" s="42"/>
      <c r="I341" s="229"/>
      <c r="J341" s="42"/>
      <c r="K341" s="42"/>
      <c r="L341" s="46"/>
      <c r="M341" s="230"/>
      <c r="N341" s="231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161</v>
      </c>
      <c r="AU341" s="19" t="s">
        <v>81</v>
      </c>
    </row>
    <row r="342" s="2" customFormat="1" ht="16.5" customHeight="1">
      <c r="A342" s="40"/>
      <c r="B342" s="41"/>
      <c r="C342" s="214" t="s">
        <v>584</v>
      </c>
      <c r="D342" s="214" t="s">
        <v>154</v>
      </c>
      <c r="E342" s="215" t="s">
        <v>595</v>
      </c>
      <c r="F342" s="216" t="s">
        <v>596</v>
      </c>
      <c r="G342" s="217" t="s">
        <v>227</v>
      </c>
      <c r="H342" s="218">
        <v>13</v>
      </c>
      <c r="I342" s="219"/>
      <c r="J342" s="220">
        <f>ROUND(I342*H342,2)</f>
        <v>0</v>
      </c>
      <c r="K342" s="216" t="s">
        <v>158</v>
      </c>
      <c r="L342" s="46"/>
      <c r="M342" s="221" t="s">
        <v>19</v>
      </c>
      <c r="N342" s="222" t="s">
        <v>43</v>
      </c>
      <c r="O342" s="86"/>
      <c r="P342" s="223">
        <f>O342*H342</f>
        <v>0</v>
      </c>
      <c r="Q342" s="223">
        <v>0</v>
      </c>
      <c r="R342" s="223">
        <f>Q342*H342</f>
        <v>0</v>
      </c>
      <c r="S342" s="223">
        <v>0</v>
      </c>
      <c r="T342" s="224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5" t="s">
        <v>159</v>
      </c>
      <c r="AT342" s="225" t="s">
        <v>154</v>
      </c>
      <c r="AU342" s="225" t="s">
        <v>81</v>
      </c>
      <c r="AY342" s="19" t="s">
        <v>152</v>
      </c>
      <c r="BE342" s="226">
        <f>IF(N342="základní",J342,0)</f>
        <v>0</v>
      </c>
      <c r="BF342" s="226">
        <f>IF(N342="snížená",J342,0)</f>
        <v>0</v>
      </c>
      <c r="BG342" s="226">
        <f>IF(N342="zákl. přenesená",J342,0)</f>
        <v>0</v>
      </c>
      <c r="BH342" s="226">
        <f>IF(N342="sníž. přenesená",J342,0)</f>
        <v>0</v>
      </c>
      <c r="BI342" s="226">
        <f>IF(N342="nulová",J342,0)</f>
        <v>0</v>
      </c>
      <c r="BJ342" s="19" t="s">
        <v>79</v>
      </c>
      <c r="BK342" s="226">
        <f>ROUND(I342*H342,2)</f>
        <v>0</v>
      </c>
      <c r="BL342" s="19" t="s">
        <v>159</v>
      </c>
      <c r="BM342" s="225" t="s">
        <v>597</v>
      </c>
    </row>
    <row r="343" s="2" customFormat="1">
      <c r="A343" s="40"/>
      <c r="B343" s="41"/>
      <c r="C343" s="42"/>
      <c r="D343" s="227" t="s">
        <v>161</v>
      </c>
      <c r="E343" s="42"/>
      <c r="F343" s="228" t="s">
        <v>598</v>
      </c>
      <c r="G343" s="42"/>
      <c r="H343" s="42"/>
      <c r="I343" s="229"/>
      <c r="J343" s="42"/>
      <c r="K343" s="42"/>
      <c r="L343" s="46"/>
      <c r="M343" s="230"/>
      <c r="N343" s="231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161</v>
      </c>
      <c r="AU343" s="19" t="s">
        <v>81</v>
      </c>
    </row>
    <row r="344" s="14" customFormat="1">
      <c r="A344" s="14"/>
      <c r="B344" s="243"/>
      <c r="C344" s="244"/>
      <c r="D344" s="234" t="s">
        <v>163</v>
      </c>
      <c r="E344" s="245" t="s">
        <v>19</v>
      </c>
      <c r="F344" s="246" t="s">
        <v>231</v>
      </c>
      <c r="G344" s="244"/>
      <c r="H344" s="247">
        <v>13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163</v>
      </c>
      <c r="AU344" s="253" t="s">
        <v>81</v>
      </c>
      <c r="AV344" s="14" t="s">
        <v>81</v>
      </c>
      <c r="AW344" s="14" t="s">
        <v>33</v>
      </c>
      <c r="AX344" s="14" t="s">
        <v>79</v>
      </c>
      <c r="AY344" s="253" t="s">
        <v>152</v>
      </c>
    </row>
    <row r="345" s="12" customFormat="1" ht="22.8" customHeight="1">
      <c r="A345" s="12"/>
      <c r="B345" s="198"/>
      <c r="C345" s="199"/>
      <c r="D345" s="200" t="s">
        <v>71</v>
      </c>
      <c r="E345" s="212" t="s">
        <v>599</v>
      </c>
      <c r="F345" s="212" t="s">
        <v>600</v>
      </c>
      <c r="G345" s="199"/>
      <c r="H345" s="199"/>
      <c r="I345" s="202"/>
      <c r="J345" s="213">
        <f>BK345</f>
        <v>0</v>
      </c>
      <c r="K345" s="199"/>
      <c r="L345" s="204"/>
      <c r="M345" s="205"/>
      <c r="N345" s="206"/>
      <c r="O345" s="206"/>
      <c r="P345" s="207">
        <f>SUM(P346:P367)</f>
        <v>0</v>
      </c>
      <c r="Q345" s="206"/>
      <c r="R345" s="207">
        <f>SUM(R346:R367)</f>
        <v>0</v>
      </c>
      <c r="S345" s="206"/>
      <c r="T345" s="208">
        <f>SUM(T346:T367)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9" t="s">
        <v>79</v>
      </c>
      <c r="AT345" s="210" t="s">
        <v>71</v>
      </c>
      <c r="AU345" s="210" t="s">
        <v>79</v>
      </c>
      <c r="AY345" s="209" t="s">
        <v>152</v>
      </c>
      <c r="BK345" s="211">
        <f>SUM(BK346:BK367)</f>
        <v>0</v>
      </c>
    </row>
    <row r="346" s="2" customFormat="1" ht="24.15" customHeight="1">
      <c r="A346" s="40"/>
      <c r="B346" s="41"/>
      <c r="C346" s="214" t="s">
        <v>589</v>
      </c>
      <c r="D346" s="214" t="s">
        <v>154</v>
      </c>
      <c r="E346" s="215" t="s">
        <v>602</v>
      </c>
      <c r="F346" s="216" t="s">
        <v>603</v>
      </c>
      <c r="G346" s="217" t="s">
        <v>282</v>
      </c>
      <c r="H346" s="218">
        <v>309.33999999999997</v>
      </c>
      <c r="I346" s="219"/>
      <c r="J346" s="220">
        <f>ROUND(I346*H346,2)</f>
        <v>0</v>
      </c>
      <c r="K346" s="216" t="s">
        <v>158</v>
      </c>
      <c r="L346" s="46"/>
      <c r="M346" s="221" t="s">
        <v>19</v>
      </c>
      <c r="N346" s="222" t="s">
        <v>43</v>
      </c>
      <c r="O346" s="86"/>
      <c r="P346" s="223">
        <f>O346*H346</f>
        <v>0</v>
      </c>
      <c r="Q346" s="223">
        <v>0</v>
      </c>
      <c r="R346" s="223">
        <f>Q346*H346</f>
        <v>0</v>
      </c>
      <c r="S346" s="223">
        <v>0</v>
      </c>
      <c r="T346" s="224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5" t="s">
        <v>159</v>
      </c>
      <c r="AT346" s="225" t="s">
        <v>154</v>
      </c>
      <c r="AU346" s="225" t="s">
        <v>81</v>
      </c>
      <c r="AY346" s="19" t="s">
        <v>152</v>
      </c>
      <c r="BE346" s="226">
        <f>IF(N346="základní",J346,0)</f>
        <v>0</v>
      </c>
      <c r="BF346" s="226">
        <f>IF(N346="snížená",J346,0)</f>
        <v>0</v>
      </c>
      <c r="BG346" s="226">
        <f>IF(N346="zákl. přenesená",J346,0)</f>
        <v>0</v>
      </c>
      <c r="BH346" s="226">
        <f>IF(N346="sníž. přenesená",J346,0)</f>
        <v>0</v>
      </c>
      <c r="BI346" s="226">
        <f>IF(N346="nulová",J346,0)</f>
        <v>0</v>
      </c>
      <c r="BJ346" s="19" t="s">
        <v>79</v>
      </c>
      <c r="BK346" s="226">
        <f>ROUND(I346*H346,2)</f>
        <v>0</v>
      </c>
      <c r="BL346" s="19" t="s">
        <v>159</v>
      </c>
      <c r="BM346" s="225" t="s">
        <v>604</v>
      </c>
    </row>
    <row r="347" s="2" customFormat="1">
      <c r="A347" s="40"/>
      <c r="B347" s="41"/>
      <c r="C347" s="42"/>
      <c r="D347" s="227" t="s">
        <v>161</v>
      </c>
      <c r="E347" s="42"/>
      <c r="F347" s="228" t="s">
        <v>605</v>
      </c>
      <c r="G347" s="42"/>
      <c r="H347" s="42"/>
      <c r="I347" s="229"/>
      <c r="J347" s="42"/>
      <c r="K347" s="42"/>
      <c r="L347" s="46"/>
      <c r="M347" s="230"/>
      <c r="N347" s="231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161</v>
      </c>
      <c r="AU347" s="19" t="s">
        <v>81</v>
      </c>
    </row>
    <row r="348" s="14" customFormat="1">
      <c r="A348" s="14"/>
      <c r="B348" s="243"/>
      <c r="C348" s="244"/>
      <c r="D348" s="234" t="s">
        <v>163</v>
      </c>
      <c r="E348" s="245" t="s">
        <v>19</v>
      </c>
      <c r="F348" s="246" t="s">
        <v>1288</v>
      </c>
      <c r="G348" s="244"/>
      <c r="H348" s="247">
        <v>1197.6400000000001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163</v>
      </c>
      <c r="AU348" s="253" t="s">
        <v>81</v>
      </c>
      <c r="AV348" s="14" t="s">
        <v>81</v>
      </c>
      <c r="AW348" s="14" t="s">
        <v>33</v>
      </c>
      <c r="AX348" s="14" t="s">
        <v>72</v>
      </c>
      <c r="AY348" s="253" t="s">
        <v>152</v>
      </c>
    </row>
    <row r="349" s="13" customFormat="1">
      <c r="A349" s="13"/>
      <c r="B349" s="232"/>
      <c r="C349" s="233"/>
      <c r="D349" s="234" t="s">
        <v>163</v>
      </c>
      <c r="E349" s="235" t="s">
        <v>19</v>
      </c>
      <c r="F349" s="236" t="s">
        <v>607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163</v>
      </c>
      <c r="AU349" s="242" t="s">
        <v>81</v>
      </c>
      <c r="AV349" s="13" t="s">
        <v>79</v>
      </c>
      <c r="AW349" s="13" t="s">
        <v>33</v>
      </c>
      <c r="AX349" s="13" t="s">
        <v>72</v>
      </c>
      <c r="AY349" s="242" t="s">
        <v>152</v>
      </c>
    </row>
    <row r="350" s="14" customFormat="1">
      <c r="A350" s="14"/>
      <c r="B350" s="243"/>
      <c r="C350" s="244"/>
      <c r="D350" s="234" t="s">
        <v>163</v>
      </c>
      <c r="E350" s="245" t="s">
        <v>19</v>
      </c>
      <c r="F350" s="246" t="s">
        <v>1289</v>
      </c>
      <c r="G350" s="244"/>
      <c r="H350" s="247">
        <v>-517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163</v>
      </c>
      <c r="AU350" s="253" t="s">
        <v>81</v>
      </c>
      <c r="AV350" s="14" t="s">
        <v>81</v>
      </c>
      <c r="AW350" s="14" t="s">
        <v>33</v>
      </c>
      <c r="AX350" s="14" t="s">
        <v>72</v>
      </c>
      <c r="AY350" s="253" t="s">
        <v>152</v>
      </c>
    </row>
    <row r="351" s="14" customFormat="1">
      <c r="A351" s="14"/>
      <c r="B351" s="243"/>
      <c r="C351" s="244"/>
      <c r="D351" s="234" t="s">
        <v>163</v>
      </c>
      <c r="E351" s="245" t="s">
        <v>19</v>
      </c>
      <c r="F351" s="246" t="s">
        <v>1290</v>
      </c>
      <c r="G351" s="244"/>
      <c r="H351" s="247">
        <v>-371.30000000000001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163</v>
      </c>
      <c r="AU351" s="253" t="s">
        <v>81</v>
      </c>
      <c r="AV351" s="14" t="s">
        <v>81</v>
      </c>
      <c r="AW351" s="14" t="s">
        <v>33</v>
      </c>
      <c r="AX351" s="14" t="s">
        <v>72</v>
      </c>
      <c r="AY351" s="253" t="s">
        <v>152</v>
      </c>
    </row>
    <row r="352" s="15" customFormat="1">
      <c r="A352" s="15"/>
      <c r="B352" s="254"/>
      <c r="C352" s="255"/>
      <c r="D352" s="234" t="s">
        <v>163</v>
      </c>
      <c r="E352" s="256" t="s">
        <v>19</v>
      </c>
      <c r="F352" s="257" t="s">
        <v>212</v>
      </c>
      <c r="G352" s="255"/>
      <c r="H352" s="258">
        <v>309.33999999999997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163</v>
      </c>
      <c r="AU352" s="264" t="s">
        <v>81</v>
      </c>
      <c r="AV352" s="15" t="s">
        <v>159</v>
      </c>
      <c r="AW352" s="15" t="s">
        <v>33</v>
      </c>
      <c r="AX352" s="15" t="s">
        <v>79</v>
      </c>
      <c r="AY352" s="264" t="s">
        <v>152</v>
      </c>
    </row>
    <row r="353" s="2" customFormat="1" ht="24.15" customHeight="1">
      <c r="A353" s="40"/>
      <c r="B353" s="41"/>
      <c r="C353" s="214" t="s">
        <v>594</v>
      </c>
      <c r="D353" s="214" t="s">
        <v>154</v>
      </c>
      <c r="E353" s="215" t="s">
        <v>611</v>
      </c>
      <c r="F353" s="216" t="s">
        <v>612</v>
      </c>
      <c r="G353" s="217" t="s">
        <v>282</v>
      </c>
      <c r="H353" s="218">
        <v>7424.1599999999999</v>
      </c>
      <c r="I353" s="219"/>
      <c r="J353" s="220">
        <f>ROUND(I353*H353,2)</f>
        <v>0</v>
      </c>
      <c r="K353" s="216" t="s">
        <v>158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159</v>
      </c>
      <c r="AT353" s="225" t="s">
        <v>154</v>
      </c>
      <c r="AU353" s="225" t="s">
        <v>81</v>
      </c>
      <c r="AY353" s="19" t="s">
        <v>152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79</v>
      </c>
      <c r="BK353" s="226">
        <f>ROUND(I353*H353,2)</f>
        <v>0</v>
      </c>
      <c r="BL353" s="19" t="s">
        <v>159</v>
      </c>
      <c r="BM353" s="225" t="s">
        <v>613</v>
      </c>
    </row>
    <row r="354" s="2" customFormat="1">
      <c r="A354" s="40"/>
      <c r="B354" s="41"/>
      <c r="C354" s="42"/>
      <c r="D354" s="227" t="s">
        <v>161</v>
      </c>
      <c r="E354" s="42"/>
      <c r="F354" s="228" t="s">
        <v>614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161</v>
      </c>
      <c r="AU354" s="19" t="s">
        <v>81</v>
      </c>
    </row>
    <row r="355" s="14" customFormat="1">
      <c r="A355" s="14"/>
      <c r="B355" s="243"/>
      <c r="C355" s="244"/>
      <c r="D355" s="234" t="s">
        <v>163</v>
      </c>
      <c r="E355" s="245" t="s">
        <v>19</v>
      </c>
      <c r="F355" s="246" t="s">
        <v>1291</v>
      </c>
      <c r="G355" s="244"/>
      <c r="H355" s="247">
        <v>7424.1599999999999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163</v>
      </c>
      <c r="AU355" s="253" t="s">
        <v>81</v>
      </c>
      <c r="AV355" s="14" t="s">
        <v>81</v>
      </c>
      <c r="AW355" s="14" t="s">
        <v>33</v>
      </c>
      <c r="AX355" s="14" t="s">
        <v>79</v>
      </c>
      <c r="AY355" s="253" t="s">
        <v>152</v>
      </c>
    </row>
    <row r="356" s="2" customFormat="1" ht="16.5" customHeight="1">
      <c r="A356" s="40"/>
      <c r="B356" s="41"/>
      <c r="C356" s="214" t="s">
        <v>601</v>
      </c>
      <c r="D356" s="214" t="s">
        <v>154</v>
      </c>
      <c r="E356" s="215" t="s">
        <v>617</v>
      </c>
      <c r="F356" s="216" t="s">
        <v>618</v>
      </c>
      <c r="G356" s="217" t="s">
        <v>282</v>
      </c>
      <c r="H356" s="218">
        <v>309.33999999999997</v>
      </c>
      <c r="I356" s="219"/>
      <c r="J356" s="220">
        <f>ROUND(I356*H356,2)</f>
        <v>0</v>
      </c>
      <c r="K356" s="216" t="s">
        <v>158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159</v>
      </c>
      <c r="AT356" s="225" t="s">
        <v>154</v>
      </c>
      <c r="AU356" s="225" t="s">
        <v>81</v>
      </c>
      <c r="AY356" s="19" t="s">
        <v>152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79</v>
      </c>
      <c r="BK356" s="226">
        <f>ROUND(I356*H356,2)</f>
        <v>0</v>
      </c>
      <c r="BL356" s="19" t="s">
        <v>159</v>
      </c>
      <c r="BM356" s="225" t="s">
        <v>619</v>
      </c>
    </row>
    <row r="357" s="2" customFormat="1">
      <c r="A357" s="40"/>
      <c r="B357" s="41"/>
      <c r="C357" s="42"/>
      <c r="D357" s="227" t="s">
        <v>161</v>
      </c>
      <c r="E357" s="42"/>
      <c r="F357" s="228" t="s">
        <v>620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161</v>
      </c>
      <c r="AU357" s="19" t="s">
        <v>81</v>
      </c>
    </row>
    <row r="358" s="14" customFormat="1">
      <c r="A358" s="14"/>
      <c r="B358" s="243"/>
      <c r="C358" s="244"/>
      <c r="D358" s="234" t="s">
        <v>163</v>
      </c>
      <c r="E358" s="245" t="s">
        <v>19</v>
      </c>
      <c r="F358" s="246" t="s">
        <v>1292</v>
      </c>
      <c r="G358" s="244"/>
      <c r="H358" s="247">
        <v>309.33999999999997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163</v>
      </c>
      <c r="AU358" s="253" t="s">
        <v>81</v>
      </c>
      <c r="AV358" s="14" t="s">
        <v>81</v>
      </c>
      <c r="AW358" s="14" t="s">
        <v>33</v>
      </c>
      <c r="AX358" s="14" t="s">
        <v>79</v>
      </c>
      <c r="AY358" s="253" t="s">
        <v>152</v>
      </c>
    </row>
    <row r="359" s="2" customFormat="1" ht="24.15" customHeight="1">
      <c r="A359" s="40"/>
      <c r="B359" s="41"/>
      <c r="C359" s="214" t="s">
        <v>610</v>
      </c>
      <c r="D359" s="214" t="s">
        <v>154</v>
      </c>
      <c r="E359" s="215" t="s">
        <v>623</v>
      </c>
      <c r="F359" s="216" t="s">
        <v>624</v>
      </c>
      <c r="G359" s="217" t="s">
        <v>282</v>
      </c>
      <c r="H359" s="218">
        <v>195.22999999999999</v>
      </c>
      <c r="I359" s="219"/>
      <c r="J359" s="220">
        <f>ROUND(I359*H359,2)</f>
        <v>0</v>
      </c>
      <c r="K359" s="216" t="s">
        <v>158</v>
      </c>
      <c r="L359" s="46"/>
      <c r="M359" s="221" t="s">
        <v>19</v>
      </c>
      <c r="N359" s="222" t="s">
        <v>43</v>
      </c>
      <c r="O359" s="86"/>
      <c r="P359" s="223">
        <f>O359*H359</f>
        <v>0</v>
      </c>
      <c r="Q359" s="223">
        <v>0</v>
      </c>
      <c r="R359" s="223">
        <f>Q359*H359</f>
        <v>0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159</v>
      </c>
      <c r="AT359" s="225" t="s">
        <v>154</v>
      </c>
      <c r="AU359" s="225" t="s">
        <v>81</v>
      </c>
      <c r="AY359" s="19" t="s">
        <v>152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79</v>
      </c>
      <c r="BK359" s="226">
        <f>ROUND(I359*H359,2)</f>
        <v>0</v>
      </c>
      <c r="BL359" s="19" t="s">
        <v>159</v>
      </c>
      <c r="BM359" s="225" t="s">
        <v>625</v>
      </c>
    </row>
    <row r="360" s="2" customFormat="1">
      <c r="A360" s="40"/>
      <c r="B360" s="41"/>
      <c r="C360" s="42"/>
      <c r="D360" s="227" t="s">
        <v>161</v>
      </c>
      <c r="E360" s="42"/>
      <c r="F360" s="228" t="s">
        <v>626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161</v>
      </c>
      <c r="AU360" s="19" t="s">
        <v>81</v>
      </c>
    </row>
    <row r="361" s="14" customFormat="1">
      <c r="A361" s="14"/>
      <c r="B361" s="243"/>
      <c r="C361" s="244"/>
      <c r="D361" s="234" t="s">
        <v>163</v>
      </c>
      <c r="E361" s="245" t="s">
        <v>19</v>
      </c>
      <c r="F361" s="246" t="s">
        <v>1293</v>
      </c>
      <c r="G361" s="244"/>
      <c r="H361" s="247">
        <v>195.22999999999999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163</v>
      </c>
      <c r="AU361" s="253" t="s">
        <v>81</v>
      </c>
      <c r="AV361" s="14" t="s">
        <v>81</v>
      </c>
      <c r="AW361" s="14" t="s">
        <v>33</v>
      </c>
      <c r="AX361" s="14" t="s">
        <v>79</v>
      </c>
      <c r="AY361" s="253" t="s">
        <v>152</v>
      </c>
    </row>
    <row r="362" s="2" customFormat="1" ht="24.15" customHeight="1">
      <c r="A362" s="40"/>
      <c r="B362" s="41"/>
      <c r="C362" s="214" t="s">
        <v>616</v>
      </c>
      <c r="D362" s="214" t="s">
        <v>154</v>
      </c>
      <c r="E362" s="215" t="s">
        <v>629</v>
      </c>
      <c r="F362" s="216" t="s">
        <v>281</v>
      </c>
      <c r="G362" s="217" t="s">
        <v>282</v>
      </c>
      <c r="H362" s="218">
        <v>108.36</v>
      </c>
      <c r="I362" s="219"/>
      <c r="J362" s="220">
        <f>ROUND(I362*H362,2)</f>
        <v>0</v>
      </c>
      <c r="K362" s="216" t="s">
        <v>158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</v>
      </c>
      <c r="R362" s="223">
        <f>Q362*H362</f>
        <v>0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159</v>
      </c>
      <c r="AT362" s="225" t="s">
        <v>154</v>
      </c>
      <c r="AU362" s="225" t="s">
        <v>81</v>
      </c>
      <c r="AY362" s="19" t="s">
        <v>152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79</v>
      </c>
      <c r="BK362" s="226">
        <f>ROUND(I362*H362,2)</f>
        <v>0</v>
      </c>
      <c r="BL362" s="19" t="s">
        <v>159</v>
      </c>
      <c r="BM362" s="225" t="s">
        <v>630</v>
      </c>
    </row>
    <row r="363" s="2" customFormat="1">
      <c r="A363" s="40"/>
      <c r="B363" s="41"/>
      <c r="C363" s="42"/>
      <c r="D363" s="227" t="s">
        <v>161</v>
      </c>
      <c r="E363" s="42"/>
      <c r="F363" s="228" t="s">
        <v>631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161</v>
      </c>
      <c r="AU363" s="19" t="s">
        <v>81</v>
      </c>
    </row>
    <row r="364" s="14" customFormat="1">
      <c r="A364" s="14"/>
      <c r="B364" s="243"/>
      <c r="C364" s="244"/>
      <c r="D364" s="234" t="s">
        <v>163</v>
      </c>
      <c r="E364" s="245" t="s">
        <v>19</v>
      </c>
      <c r="F364" s="246" t="s">
        <v>1294</v>
      </c>
      <c r="G364" s="244"/>
      <c r="H364" s="247">
        <v>108.36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163</v>
      </c>
      <c r="AU364" s="253" t="s">
        <v>81</v>
      </c>
      <c r="AV364" s="14" t="s">
        <v>81</v>
      </c>
      <c r="AW364" s="14" t="s">
        <v>33</v>
      </c>
      <c r="AX364" s="14" t="s">
        <v>79</v>
      </c>
      <c r="AY364" s="253" t="s">
        <v>152</v>
      </c>
    </row>
    <row r="365" s="2" customFormat="1" ht="24.15" customHeight="1">
      <c r="A365" s="40"/>
      <c r="B365" s="41"/>
      <c r="C365" s="214" t="s">
        <v>622</v>
      </c>
      <c r="D365" s="214" t="s">
        <v>154</v>
      </c>
      <c r="E365" s="215" t="s">
        <v>634</v>
      </c>
      <c r="F365" s="216" t="s">
        <v>635</v>
      </c>
      <c r="G365" s="217" t="s">
        <v>282</v>
      </c>
      <c r="H365" s="218">
        <v>5.75</v>
      </c>
      <c r="I365" s="219"/>
      <c r="J365" s="220">
        <f>ROUND(I365*H365,2)</f>
        <v>0</v>
      </c>
      <c r="K365" s="216" t="s">
        <v>158</v>
      </c>
      <c r="L365" s="46"/>
      <c r="M365" s="221" t="s">
        <v>19</v>
      </c>
      <c r="N365" s="222" t="s">
        <v>43</v>
      </c>
      <c r="O365" s="86"/>
      <c r="P365" s="223">
        <f>O365*H365</f>
        <v>0</v>
      </c>
      <c r="Q365" s="223">
        <v>0</v>
      </c>
      <c r="R365" s="223">
        <f>Q365*H365</f>
        <v>0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159</v>
      </c>
      <c r="AT365" s="225" t="s">
        <v>154</v>
      </c>
      <c r="AU365" s="225" t="s">
        <v>81</v>
      </c>
      <c r="AY365" s="19" t="s">
        <v>152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79</v>
      </c>
      <c r="BK365" s="226">
        <f>ROUND(I365*H365,2)</f>
        <v>0</v>
      </c>
      <c r="BL365" s="19" t="s">
        <v>159</v>
      </c>
      <c r="BM365" s="225" t="s">
        <v>636</v>
      </c>
    </row>
    <row r="366" s="2" customFormat="1">
      <c r="A366" s="40"/>
      <c r="B366" s="41"/>
      <c r="C366" s="42"/>
      <c r="D366" s="227" t="s">
        <v>161</v>
      </c>
      <c r="E366" s="42"/>
      <c r="F366" s="228" t="s">
        <v>637</v>
      </c>
      <c r="G366" s="42"/>
      <c r="H366" s="42"/>
      <c r="I366" s="229"/>
      <c r="J366" s="42"/>
      <c r="K366" s="42"/>
      <c r="L366" s="46"/>
      <c r="M366" s="230"/>
      <c r="N366" s="231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161</v>
      </c>
      <c r="AU366" s="19" t="s">
        <v>81</v>
      </c>
    </row>
    <row r="367" s="14" customFormat="1">
      <c r="A367" s="14"/>
      <c r="B367" s="243"/>
      <c r="C367" s="244"/>
      <c r="D367" s="234" t="s">
        <v>163</v>
      </c>
      <c r="E367" s="245" t="s">
        <v>19</v>
      </c>
      <c r="F367" s="246" t="s">
        <v>1295</v>
      </c>
      <c r="G367" s="244"/>
      <c r="H367" s="247">
        <v>5.75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163</v>
      </c>
      <c r="AU367" s="253" t="s">
        <v>81</v>
      </c>
      <c r="AV367" s="14" t="s">
        <v>81</v>
      </c>
      <c r="AW367" s="14" t="s">
        <v>33</v>
      </c>
      <c r="AX367" s="14" t="s">
        <v>79</v>
      </c>
      <c r="AY367" s="253" t="s">
        <v>152</v>
      </c>
    </row>
    <row r="368" s="12" customFormat="1" ht="22.8" customHeight="1">
      <c r="A368" s="12"/>
      <c r="B368" s="198"/>
      <c r="C368" s="199"/>
      <c r="D368" s="200" t="s">
        <v>71</v>
      </c>
      <c r="E368" s="212" t="s">
        <v>639</v>
      </c>
      <c r="F368" s="212" t="s">
        <v>640</v>
      </c>
      <c r="G368" s="199"/>
      <c r="H368" s="199"/>
      <c r="I368" s="202"/>
      <c r="J368" s="213">
        <f>BK368</f>
        <v>0</v>
      </c>
      <c r="K368" s="199"/>
      <c r="L368" s="204"/>
      <c r="M368" s="205"/>
      <c r="N368" s="206"/>
      <c r="O368" s="206"/>
      <c r="P368" s="207">
        <f>SUM(P369:P370)</f>
        <v>0</v>
      </c>
      <c r="Q368" s="206"/>
      <c r="R368" s="207">
        <f>SUM(R369:R370)</f>
        <v>0</v>
      </c>
      <c r="S368" s="206"/>
      <c r="T368" s="208">
        <f>SUM(T369:T370)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9" t="s">
        <v>79</v>
      </c>
      <c r="AT368" s="210" t="s">
        <v>71</v>
      </c>
      <c r="AU368" s="210" t="s">
        <v>79</v>
      </c>
      <c r="AY368" s="209" t="s">
        <v>152</v>
      </c>
      <c r="BK368" s="211">
        <f>SUM(BK369:BK370)</f>
        <v>0</v>
      </c>
    </row>
    <row r="369" s="2" customFormat="1" ht="24.15" customHeight="1">
      <c r="A369" s="40"/>
      <c r="B369" s="41"/>
      <c r="C369" s="214" t="s">
        <v>628</v>
      </c>
      <c r="D369" s="214" t="s">
        <v>154</v>
      </c>
      <c r="E369" s="215" t="s">
        <v>642</v>
      </c>
      <c r="F369" s="216" t="s">
        <v>643</v>
      </c>
      <c r="G369" s="217" t="s">
        <v>282</v>
      </c>
      <c r="H369" s="218">
        <v>465.31299999999999</v>
      </c>
      <c r="I369" s="219"/>
      <c r="J369" s="220">
        <f>ROUND(I369*H369,2)</f>
        <v>0</v>
      </c>
      <c r="K369" s="216" t="s">
        <v>158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159</v>
      </c>
      <c r="AT369" s="225" t="s">
        <v>154</v>
      </c>
      <c r="AU369" s="225" t="s">
        <v>81</v>
      </c>
      <c r="AY369" s="19" t="s">
        <v>152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79</v>
      </c>
      <c r="BK369" s="226">
        <f>ROUND(I369*H369,2)</f>
        <v>0</v>
      </c>
      <c r="BL369" s="19" t="s">
        <v>159</v>
      </c>
      <c r="BM369" s="225" t="s">
        <v>644</v>
      </c>
    </row>
    <row r="370" s="2" customFormat="1">
      <c r="A370" s="40"/>
      <c r="B370" s="41"/>
      <c r="C370" s="42"/>
      <c r="D370" s="227" t="s">
        <v>161</v>
      </c>
      <c r="E370" s="42"/>
      <c r="F370" s="228" t="s">
        <v>645</v>
      </c>
      <c r="G370" s="42"/>
      <c r="H370" s="42"/>
      <c r="I370" s="229"/>
      <c r="J370" s="42"/>
      <c r="K370" s="42"/>
      <c r="L370" s="46"/>
      <c r="M370" s="230"/>
      <c r="N370" s="231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161</v>
      </c>
      <c r="AU370" s="19" t="s">
        <v>81</v>
      </c>
    </row>
    <row r="371" s="12" customFormat="1" ht="25.92" customHeight="1">
      <c r="A371" s="12"/>
      <c r="B371" s="198"/>
      <c r="C371" s="199"/>
      <c r="D371" s="200" t="s">
        <v>71</v>
      </c>
      <c r="E371" s="201" t="s">
        <v>646</v>
      </c>
      <c r="F371" s="201" t="s">
        <v>647</v>
      </c>
      <c r="G371" s="199"/>
      <c r="H371" s="199"/>
      <c r="I371" s="202"/>
      <c r="J371" s="203">
        <f>BK371</f>
        <v>0</v>
      </c>
      <c r="K371" s="199"/>
      <c r="L371" s="204"/>
      <c r="M371" s="205"/>
      <c r="N371" s="206"/>
      <c r="O371" s="206"/>
      <c r="P371" s="207">
        <f>P372</f>
        <v>0</v>
      </c>
      <c r="Q371" s="206"/>
      <c r="R371" s="207">
        <f>R372</f>
        <v>0.039004799999999999</v>
      </c>
      <c r="S371" s="206"/>
      <c r="T371" s="208">
        <f>T372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09" t="s">
        <v>81</v>
      </c>
      <c r="AT371" s="210" t="s">
        <v>71</v>
      </c>
      <c r="AU371" s="210" t="s">
        <v>72</v>
      </c>
      <c r="AY371" s="209" t="s">
        <v>152</v>
      </c>
      <c r="BK371" s="211">
        <f>BK372</f>
        <v>0</v>
      </c>
    </row>
    <row r="372" s="12" customFormat="1" ht="22.8" customHeight="1">
      <c r="A372" s="12"/>
      <c r="B372" s="198"/>
      <c r="C372" s="199"/>
      <c r="D372" s="200" t="s">
        <v>71</v>
      </c>
      <c r="E372" s="212" t="s">
        <v>648</v>
      </c>
      <c r="F372" s="212" t="s">
        <v>649</v>
      </c>
      <c r="G372" s="199"/>
      <c r="H372" s="199"/>
      <c r="I372" s="202"/>
      <c r="J372" s="213">
        <f>BK372</f>
        <v>0</v>
      </c>
      <c r="K372" s="199"/>
      <c r="L372" s="204"/>
      <c r="M372" s="205"/>
      <c r="N372" s="206"/>
      <c r="O372" s="206"/>
      <c r="P372" s="207">
        <f>SUM(P373:P380)</f>
        <v>0</v>
      </c>
      <c r="Q372" s="206"/>
      <c r="R372" s="207">
        <f>SUM(R373:R380)</f>
        <v>0.039004799999999999</v>
      </c>
      <c r="S372" s="206"/>
      <c r="T372" s="208">
        <f>SUM(T373:T380)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9" t="s">
        <v>81</v>
      </c>
      <c r="AT372" s="210" t="s">
        <v>71</v>
      </c>
      <c r="AU372" s="210" t="s">
        <v>79</v>
      </c>
      <c r="AY372" s="209" t="s">
        <v>152</v>
      </c>
      <c r="BK372" s="211">
        <f>SUM(BK373:BK380)</f>
        <v>0</v>
      </c>
    </row>
    <row r="373" s="2" customFormat="1" ht="16.5" customHeight="1">
      <c r="A373" s="40"/>
      <c r="B373" s="41"/>
      <c r="C373" s="214" t="s">
        <v>633</v>
      </c>
      <c r="D373" s="214" t="s">
        <v>154</v>
      </c>
      <c r="E373" s="215" t="s">
        <v>651</v>
      </c>
      <c r="F373" s="216" t="s">
        <v>652</v>
      </c>
      <c r="G373" s="217" t="s">
        <v>182</v>
      </c>
      <c r="H373" s="218">
        <v>96</v>
      </c>
      <c r="I373" s="219"/>
      <c r="J373" s="220">
        <f>ROUND(I373*H373,2)</f>
        <v>0</v>
      </c>
      <c r="K373" s="216" t="s">
        <v>158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4.0000000000000003E-05</v>
      </c>
      <c r="R373" s="223">
        <f>Q373*H373</f>
        <v>0.0038400000000000005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253</v>
      </c>
      <c r="AT373" s="225" t="s">
        <v>154</v>
      </c>
      <c r="AU373" s="225" t="s">
        <v>81</v>
      </c>
      <c r="AY373" s="19" t="s">
        <v>152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79</v>
      </c>
      <c r="BK373" s="226">
        <f>ROUND(I373*H373,2)</f>
        <v>0</v>
      </c>
      <c r="BL373" s="19" t="s">
        <v>253</v>
      </c>
      <c r="BM373" s="225" t="s">
        <v>653</v>
      </c>
    </row>
    <row r="374" s="2" customFormat="1">
      <c r="A374" s="40"/>
      <c r="B374" s="41"/>
      <c r="C374" s="42"/>
      <c r="D374" s="227" t="s">
        <v>161</v>
      </c>
      <c r="E374" s="42"/>
      <c r="F374" s="228" t="s">
        <v>654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161</v>
      </c>
      <c r="AU374" s="19" t="s">
        <v>81</v>
      </c>
    </row>
    <row r="375" s="13" customFormat="1">
      <c r="A375" s="13"/>
      <c r="B375" s="232"/>
      <c r="C375" s="233"/>
      <c r="D375" s="234" t="s">
        <v>163</v>
      </c>
      <c r="E375" s="235" t="s">
        <v>19</v>
      </c>
      <c r="F375" s="236" t="s">
        <v>655</v>
      </c>
      <c r="G375" s="233"/>
      <c r="H375" s="235" t="s">
        <v>19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163</v>
      </c>
      <c r="AU375" s="242" t="s">
        <v>81</v>
      </c>
      <c r="AV375" s="13" t="s">
        <v>79</v>
      </c>
      <c r="AW375" s="13" t="s">
        <v>33</v>
      </c>
      <c r="AX375" s="13" t="s">
        <v>72</v>
      </c>
      <c r="AY375" s="242" t="s">
        <v>152</v>
      </c>
    </row>
    <row r="376" s="14" customFormat="1">
      <c r="A376" s="14"/>
      <c r="B376" s="243"/>
      <c r="C376" s="244"/>
      <c r="D376" s="234" t="s">
        <v>163</v>
      </c>
      <c r="E376" s="245" t="s">
        <v>19</v>
      </c>
      <c r="F376" s="246" t="s">
        <v>1296</v>
      </c>
      <c r="G376" s="244"/>
      <c r="H376" s="247">
        <v>96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163</v>
      </c>
      <c r="AU376" s="253" t="s">
        <v>81</v>
      </c>
      <c r="AV376" s="14" t="s">
        <v>81</v>
      </c>
      <c r="AW376" s="14" t="s">
        <v>33</v>
      </c>
      <c r="AX376" s="14" t="s">
        <v>79</v>
      </c>
      <c r="AY376" s="253" t="s">
        <v>152</v>
      </c>
    </row>
    <row r="377" s="2" customFormat="1" ht="16.5" customHeight="1">
      <c r="A377" s="40"/>
      <c r="B377" s="41"/>
      <c r="C377" s="265" t="s">
        <v>641</v>
      </c>
      <c r="D377" s="265" t="s">
        <v>298</v>
      </c>
      <c r="E377" s="266" t="s">
        <v>658</v>
      </c>
      <c r="F377" s="267" t="s">
        <v>659</v>
      </c>
      <c r="G377" s="268" t="s">
        <v>182</v>
      </c>
      <c r="H377" s="269">
        <v>117.21599999999999</v>
      </c>
      <c r="I377" s="270"/>
      <c r="J377" s="271">
        <f>ROUND(I377*H377,2)</f>
        <v>0</v>
      </c>
      <c r="K377" s="267" t="s">
        <v>158</v>
      </c>
      <c r="L377" s="272"/>
      <c r="M377" s="273" t="s">
        <v>19</v>
      </c>
      <c r="N377" s="274" t="s">
        <v>43</v>
      </c>
      <c r="O377" s="86"/>
      <c r="P377" s="223">
        <f>O377*H377</f>
        <v>0</v>
      </c>
      <c r="Q377" s="223">
        <v>0.00029999999999999997</v>
      </c>
      <c r="R377" s="223">
        <f>Q377*H377</f>
        <v>0.035164799999999996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347</v>
      </c>
      <c r="AT377" s="225" t="s">
        <v>298</v>
      </c>
      <c r="AU377" s="225" t="s">
        <v>81</v>
      </c>
      <c r="AY377" s="19" t="s">
        <v>152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79</v>
      </c>
      <c r="BK377" s="226">
        <f>ROUND(I377*H377,2)</f>
        <v>0</v>
      </c>
      <c r="BL377" s="19" t="s">
        <v>253</v>
      </c>
      <c r="BM377" s="225" t="s">
        <v>660</v>
      </c>
    </row>
    <row r="378" s="14" customFormat="1">
      <c r="A378" s="14"/>
      <c r="B378" s="243"/>
      <c r="C378" s="244"/>
      <c r="D378" s="234" t="s">
        <v>163</v>
      </c>
      <c r="E378" s="244"/>
      <c r="F378" s="246" t="s">
        <v>1297</v>
      </c>
      <c r="G378" s="244"/>
      <c r="H378" s="247">
        <v>117.21599999999999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163</v>
      </c>
      <c r="AU378" s="253" t="s">
        <v>81</v>
      </c>
      <c r="AV378" s="14" t="s">
        <v>81</v>
      </c>
      <c r="AW378" s="14" t="s">
        <v>4</v>
      </c>
      <c r="AX378" s="14" t="s">
        <v>79</v>
      </c>
      <c r="AY378" s="253" t="s">
        <v>152</v>
      </c>
    </row>
    <row r="379" s="2" customFormat="1" ht="24.15" customHeight="1">
      <c r="A379" s="40"/>
      <c r="B379" s="41"/>
      <c r="C379" s="214" t="s">
        <v>650</v>
      </c>
      <c r="D379" s="214" t="s">
        <v>154</v>
      </c>
      <c r="E379" s="215" t="s">
        <v>663</v>
      </c>
      <c r="F379" s="216" t="s">
        <v>664</v>
      </c>
      <c r="G379" s="217" t="s">
        <v>282</v>
      </c>
      <c r="H379" s="218">
        <v>0.039</v>
      </c>
      <c r="I379" s="219"/>
      <c r="J379" s="220">
        <f>ROUND(I379*H379,2)</f>
        <v>0</v>
      </c>
      <c r="K379" s="216" t="s">
        <v>158</v>
      </c>
      <c r="L379" s="46"/>
      <c r="M379" s="221" t="s">
        <v>19</v>
      </c>
      <c r="N379" s="222" t="s">
        <v>43</v>
      </c>
      <c r="O379" s="86"/>
      <c r="P379" s="223">
        <f>O379*H379</f>
        <v>0</v>
      </c>
      <c r="Q379" s="223">
        <v>0</v>
      </c>
      <c r="R379" s="223">
        <f>Q379*H379</f>
        <v>0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253</v>
      </c>
      <c r="AT379" s="225" t="s">
        <v>154</v>
      </c>
      <c r="AU379" s="225" t="s">
        <v>81</v>
      </c>
      <c r="AY379" s="19" t="s">
        <v>152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79</v>
      </c>
      <c r="BK379" s="226">
        <f>ROUND(I379*H379,2)</f>
        <v>0</v>
      </c>
      <c r="BL379" s="19" t="s">
        <v>253</v>
      </c>
      <c r="BM379" s="225" t="s">
        <v>665</v>
      </c>
    </row>
    <row r="380" s="2" customFormat="1">
      <c r="A380" s="40"/>
      <c r="B380" s="41"/>
      <c r="C380" s="42"/>
      <c r="D380" s="227" t="s">
        <v>161</v>
      </c>
      <c r="E380" s="42"/>
      <c r="F380" s="228" t="s">
        <v>666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161</v>
      </c>
      <c r="AU380" s="19" t="s">
        <v>81</v>
      </c>
    </row>
    <row r="381" s="12" customFormat="1" ht="25.92" customHeight="1">
      <c r="A381" s="12"/>
      <c r="B381" s="198"/>
      <c r="C381" s="199"/>
      <c r="D381" s="200" t="s">
        <v>71</v>
      </c>
      <c r="E381" s="201" t="s">
        <v>667</v>
      </c>
      <c r="F381" s="201" t="s">
        <v>668</v>
      </c>
      <c r="G381" s="199"/>
      <c r="H381" s="199"/>
      <c r="I381" s="202"/>
      <c r="J381" s="203">
        <f>BK381</f>
        <v>0</v>
      </c>
      <c r="K381" s="199"/>
      <c r="L381" s="204"/>
      <c r="M381" s="205"/>
      <c r="N381" s="206"/>
      <c r="O381" s="206"/>
      <c r="P381" s="207">
        <f>SUM(P382:P383)</f>
        <v>0</v>
      </c>
      <c r="Q381" s="206"/>
      <c r="R381" s="207">
        <f>SUM(R382:R383)</f>
        <v>0</v>
      </c>
      <c r="S381" s="206"/>
      <c r="T381" s="208">
        <f>SUM(T382:T383)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9" t="s">
        <v>159</v>
      </c>
      <c r="AT381" s="210" t="s">
        <v>71</v>
      </c>
      <c r="AU381" s="210" t="s">
        <v>72</v>
      </c>
      <c r="AY381" s="209" t="s">
        <v>152</v>
      </c>
      <c r="BK381" s="211">
        <f>SUM(BK382:BK383)</f>
        <v>0</v>
      </c>
    </row>
    <row r="382" s="2" customFormat="1" ht="16.5" customHeight="1">
      <c r="A382" s="40"/>
      <c r="B382" s="41"/>
      <c r="C382" s="214" t="s">
        <v>657</v>
      </c>
      <c r="D382" s="214" t="s">
        <v>154</v>
      </c>
      <c r="E382" s="215" t="s">
        <v>670</v>
      </c>
      <c r="F382" s="216" t="s">
        <v>671</v>
      </c>
      <c r="G382" s="217" t="s">
        <v>672</v>
      </c>
      <c r="H382" s="218">
        <v>40</v>
      </c>
      <c r="I382" s="219"/>
      <c r="J382" s="220">
        <f>ROUND(I382*H382,2)</f>
        <v>0</v>
      </c>
      <c r="K382" s="216" t="s">
        <v>158</v>
      </c>
      <c r="L382" s="46"/>
      <c r="M382" s="221" t="s">
        <v>19</v>
      </c>
      <c r="N382" s="222" t="s">
        <v>43</v>
      </c>
      <c r="O382" s="86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5" t="s">
        <v>673</v>
      </c>
      <c r="AT382" s="225" t="s">
        <v>154</v>
      </c>
      <c r="AU382" s="225" t="s">
        <v>79</v>
      </c>
      <c r="AY382" s="19" t="s">
        <v>152</v>
      </c>
      <c r="BE382" s="226">
        <f>IF(N382="základní",J382,0)</f>
        <v>0</v>
      </c>
      <c r="BF382" s="226">
        <f>IF(N382="snížená",J382,0)</f>
        <v>0</v>
      </c>
      <c r="BG382" s="226">
        <f>IF(N382="zákl. přenesená",J382,0)</f>
        <v>0</v>
      </c>
      <c r="BH382" s="226">
        <f>IF(N382="sníž. přenesená",J382,0)</f>
        <v>0</v>
      </c>
      <c r="BI382" s="226">
        <f>IF(N382="nulová",J382,0)</f>
        <v>0</v>
      </c>
      <c r="BJ382" s="19" t="s">
        <v>79</v>
      </c>
      <c r="BK382" s="226">
        <f>ROUND(I382*H382,2)</f>
        <v>0</v>
      </c>
      <c r="BL382" s="19" t="s">
        <v>673</v>
      </c>
      <c r="BM382" s="225" t="s">
        <v>674</v>
      </c>
    </row>
    <row r="383" s="2" customFormat="1">
      <c r="A383" s="40"/>
      <c r="B383" s="41"/>
      <c r="C383" s="42"/>
      <c r="D383" s="227" t="s">
        <v>161</v>
      </c>
      <c r="E383" s="42"/>
      <c r="F383" s="228" t="s">
        <v>675</v>
      </c>
      <c r="G383" s="42"/>
      <c r="H383" s="42"/>
      <c r="I383" s="229"/>
      <c r="J383" s="42"/>
      <c r="K383" s="42"/>
      <c r="L383" s="46"/>
      <c r="M383" s="230"/>
      <c r="N383" s="231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161</v>
      </c>
      <c r="AU383" s="19" t="s">
        <v>79</v>
      </c>
    </row>
    <row r="384" s="12" customFormat="1" ht="25.92" customHeight="1">
      <c r="A384" s="12"/>
      <c r="B384" s="198"/>
      <c r="C384" s="199"/>
      <c r="D384" s="200" t="s">
        <v>71</v>
      </c>
      <c r="E384" s="201" t="s">
        <v>676</v>
      </c>
      <c r="F384" s="201" t="s">
        <v>677</v>
      </c>
      <c r="G384" s="199"/>
      <c r="H384" s="199"/>
      <c r="I384" s="202"/>
      <c r="J384" s="203">
        <f>BK384</f>
        <v>0</v>
      </c>
      <c r="K384" s="199"/>
      <c r="L384" s="204"/>
      <c r="M384" s="205"/>
      <c r="N384" s="206"/>
      <c r="O384" s="206"/>
      <c r="P384" s="207">
        <f>P385+P394+P402</f>
        <v>0</v>
      </c>
      <c r="Q384" s="206"/>
      <c r="R384" s="207">
        <f>R385+R394+R402</f>
        <v>0</v>
      </c>
      <c r="S384" s="206"/>
      <c r="T384" s="208">
        <f>T385+T394+T402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09" t="s">
        <v>179</v>
      </c>
      <c r="AT384" s="210" t="s">
        <v>71</v>
      </c>
      <c r="AU384" s="210" t="s">
        <v>72</v>
      </c>
      <c r="AY384" s="209" t="s">
        <v>152</v>
      </c>
      <c r="BK384" s="211">
        <f>BK385+BK394+BK402</f>
        <v>0</v>
      </c>
    </row>
    <row r="385" s="12" customFormat="1" ht="22.8" customHeight="1">
      <c r="A385" s="12"/>
      <c r="B385" s="198"/>
      <c r="C385" s="199"/>
      <c r="D385" s="200" t="s">
        <v>71</v>
      </c>
      <c r="E385" s="212" t="s">
        <v>678</v>
      </c>
      <c r="F385" s="212" t="s">
        <v>679</v>
      </c>
      <c r="G385" s="199"/>
      <c r="H385" s="199"/>
      <c r="I385" s="202"/>
      <c r="J385" s="213">
        <f>BK385</f>
        <v>0</v>
      </c>
      <c r="K385" s="199"/>
      <c r="L385" s="204"/>
      <c r="M385" s="205"/>
      <c r="N385" s="206"/>
      <c r="O385" s="206"/>
      <c r="P385" s="207">
        <f>SUM(P386:P393)</f>
        <v>0</v>
      </c>
      <c r="Q385" s="206"/>
      <c r="R385" s="207">
        <f>SUM(R386:R393)</f>
        <v>0</v>
      </c>
      <c r="S385" s="206"/>
      <c r="T385" s="208">
        <f>SUM(T386:T393)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09" t="s">
        <v>179</v>
      </c>
      <c r="AT385" s="210" t="s">
        <v>71</v>
      </c>
      <c r="AU385" s="210" t="s">
        <v>79</v>
      </c>
      <c r="AY385" s="209" t="s">
        <v>152</v>
      </c>
      <c r="BK385" s="211">
        <f>SUM(BK386:BK393)</f>
        <v>0</v>
      </c>
    </row>
    <row r="386" s="2" customFormat="1" ht="16.5" customHeight="1">
      <c r="A386" s="40"/>
      <c r="B386" s="41"/>
      <c r="C386" s="214" t="s">
        <v>662</v>
      </c>
      <c r="D386" s="214" t="s">
        <v>154</v>
      </c>
      <c r="E386" s="215" t="s">
        <v>681</v>
      </c>
      <c r="F386" s="216" t="s">
        <v>682</v>
      </c>
      <c r="G386" s="217" t="s">
        <v>683</v>
      </c>
      <c r="H386" s="218">
        <v>1</v>
      </c>
      <c r="I386" s="219"/>
      <c r="J386" s="220">
        <f>ROUND(I386*H386,2)</f>
        <v>0</v>
      </c>
      <c r="K386" s="216" t="s">
        <v>19</v>
      </c>
      <c r="L386" s="46"/>
      <c r="M386" s="221" t="s">
        <v>19</v>
      </c>
      <c r="N386" s="222" t="s">
        <v>43</v>
      </c>
      <c r="O386" s="86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5" t="s">
        <v>684</v>
      </c>
      <c r="AT386" s="225" t="s">
        <v>154</v>
      </c>
      <c r="AU386" s="225" t="s">
        <v>81</v>
      </c>
      <c r="AY386" s="19" t="s">
        <v>152</v>
      </c>
      <c r="BE386" s="226">
        <f>IF(N386="základní",J386,0)</f>
        <v>0</v>
      </c>
      <c r="BF386" s="226">
        <f>IF(N386="snížená",J386,0)</f>
        <v>0</v>
      </c>
      <c r="BG386" s="226">
        <f>IF(N386="zákl. přenesená",J386,0)</f>
        <v>0</v>
      </c>
      <c r="BH386" s="226">
        <f>IF(N386="sníž. přenesená",J386,0)</f>
        <v>0</v>
      </c>
      <c r="BI386" s="226">
        <f>IF(N386="nulová",J386,0)</f>
        <v>0</v>
      </c>
      <c r="BJ386" s="19" t="s">
        <v>79</v>
      </c>
      <c r="BK386" s="226">
        <f>ROUND(I386*H386,2)</f>
        <v>0</v>
      </c>
      <c r="BL386" s="19" t="s">
        <v>684</v>
      </c>
      <c r="BM386" s="225" t="s">
        <v>685</v>
      </c>
    </row>
    <row r="387" s="2" customFormat="1" ht="16.5" customHeight="1">
      <c r="A387" s="40"/>
      <c r="B387" s="41"/>
      <c r="C387" s="214" t="s">
        <v>669</v>
      </c>
      <c r="D387" s="214" t="s">
        <v>154</v>
      </c>
      <c r="E387" s="215" t="s">
        <v>687</v>
      </c>
      <c r="F387" s="216" t="s">
        <v>688</v>
      </c>
      <c r="G387" s="217" t="s">
        <v>689</v>
      </c>
      <c r="H387" s="218">
        <v>15</v>
      </c>
      <c r="I387" s="219"/>
      <c r="J387" s="220">
        <f>ROUND(I387*H387,2)</f>
        <v>0</v>
      </c>
      <c r="K387" s="216" t="s">
        <v>19</v>
      </c>
      <c r="L387" s="46"/>
      <c r="M387" s="221" t="s">
        <v>19</v>
      </c>
      <c r="N387" s="222" t="s">
        <v>43</v>
      </c>
      <c r="O387" s="86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5" t="s">
        <v>684</v>
      </c>
      <c r="AT387" s="225" t="s">
        <v>154</v>
      </c>
      <c r="AU387" s="225" t="s">
        <v>81</v>
      </c>
      <c r="AY387" s="19" t="s">
        <v>152</v>
      </c>
      <c r="BE387" s="226">
        <f>IF(N387="základní",J387,0)</f>
        <v>0</v>
      </c>
      <c r="BF387" s="226">
        <f>IF(N387="snížená",J387,0)</f>
        <v>0</v>
      </c>
      <c r="BG387" s="226">
        <f>IF(N387="zákl. přenesená",J387,0)</f>
        <v>0</v>
      </c>
      <c r="BH387" s="226">
        <f>IF(N387="sníž. přenesená",J387,0)</f>
        <v>0</v>
      </c>
      <c r="BI387" s="226">
        <f>IF(N387="nulová",J387,0)</f>
        <v>0</v>
      </c>
      <c r="BJ387" s="19" t="s">
        <v>79</v>
      </c>
      <c r="BK387" s="226">
        <f>ROUND(I387*H387,2)</f>
        <v>0</v>
      </c>
      <c r="BL387" s="19" t="s">
        <v>684</v>
      </c>
      <c r="BM387" s="225" t="s">
        <v>690</v>
      </c>
    </row>
    <row r="388" s="13" customFormat="1">
      <c r="A388" s="13"/>
      <c r="B388" s="232"/>
      <c r="C388" s="233"/>
      <c r="D388" s="234" t="s">
        <v>163</v>
      </c>
      <c r="E388" s="235" t="s">
        <v>19</v>
      </c>
      <c r="F388" s="236" t="s">
        <v>691</v>
      </c>
      <c r="G388" s="233"/>
      <c r="H388" s="235" t="s">
        <v>19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163</v>
      </c>
      <c r="AU388" s="242" t="s">
        <v>81</v>
      </c>
      <c r="AV388" s="13" t="s">
        <v>79</v>
      </c>
      <c r="AW388" s="13" t="s">
        <v>33</v>
      </c>
      <c r="AX388" s="13" t="s">
        <v>72</v>
      </c>
      <c r="AY388" s="242" t="s">
        <v>152</v>
      </c>
    </row>
    <row r="389" s="14" customFormat="1">
      <c r="A389" s="14"/>
      <c r="B389" s="243"/>
      <c r="C389" s="244"/>
      <c r="D389" s="234" t="s">
        <v>163</v>
      </c>
      <c r="E389" s="245" t="s">
        <v>19</v>
      </c>
      <c r="F389" s="246" t="s">
        <v>246</v>
      </c>
      <c r="G389" s="244"/>
      <c r="H389" s="247">
        <v>15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163</v>
      </c>
      <c r="AU389" s="253" t="s">
        <v>81</v>
      </c>
      <c r="AV389" s="14" t="s">
        <v>81</v>
      </c>
      <c r="AW389" s="14" t="s">
        <v>33</v>
      </c>
      <c r="AX389" s="14" t="s">
        <v>79</v>
      </c>
      <c r="AY389" s="253" t="s">
        <v>152</v>
      </c>
    </row>
    <row r="390" s="2" customFormat="1" ht="16.5" customHeight="1">
      <c r="A390" s="40"/>
      <c r="B390" s="41"/>
      <c r="C390" s="214" t="s">
        <v>680</v>
      </c>
      <c r="D390" s="214" t="s">
        <v>154</v>
      </c>
      <c r="E390" s="215" t="s">
        <v>693</v>
      </c>
      <c r="F390" s="216" t="s">
        <v>694</v>
      </c>
      <c r="G390" s="217" t="s">
        <v>689</v>
      </c>
      <c r="H390" s="218">
        <v>20</v>
      </c>
      <c r="I390" s="219"/>
      <c r="J390" s="220">
        <f>ROUND(I390*H390,2)</f>
        <v>0</v>
      </c>
      <c r="K390" s="216" t="s">
        <v>19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</v>
      </c>
      <c r="R390" s="223">
        <f>Q390*H390</f>
        <v>0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684</v>
      </c>
      <c r="AT390" s="225" t="s">
        <v>154</v>
      </c>
      <c r="AU390" s="225" t="s">
        <v>81</v>
      </c>
      <c r="AY390" s="19" t="s">
        <v>152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79</v>
      </c>
      <c r="BK390" s="226">
        <f>ROUND(I390*H390,2)</f>
        <v>0</v>
      </c>
      <c r="BL390" s="19" t="s">
        <v>684</v>
      </c>
      <c r="BM390" s="225" t="s">
        <v>695</v>
      </c>
    </row>
    <row r="391" s="13" customFormat="1">
      <c r="A391" s="13"/>
      <c r="B391" s="232"/>
      <c r="C391" s="233"/>
      <c r="D391" s="234" t="s">
        <v>163</v>
      </c>
      <c r="E391" s="235" t="s">
        <v>19</v>
      </c>
      <c r="F391" s="236" t="s">
        <v>696</v>
      </c>
      <c r="G391" s="233"/>
      <c r="H391" s="235" t="s">
        <v>19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163</v>
      </c>
      <c r="AU391" s="242" t="s">
        <v>81</v>
      </c>
      <c r="AV391" s="13" t="s">
        <v>79</v>
      </c>
      <c r="AW391" s="13" t="s">
        <v>33</v>
      </c>
      <c r="AX391" s="13" t="s">
        <v>72</v>
      </c>
      <c r="AY391" s="242" t="s">
        <v>152</v>
      </c>
    </row>
    <row r="392" s="14" customFormat="1">
      <c r="A392" s="14"/>
      <c r="B392" s="243"/>
      <c r="C392" s="244"/>
      <c r="D392" s="234" t="s">
        <v>163</v>
      </c>
      <c r="E392" s="245" t="s">
        <v>19</v>
      </c>
      <c r="F392" s="246" t="s">
        <v>165</v>
      </c>
      <c r="G392" s="244"/>
      <c r="H392" s="247">
        <v>20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163</v>
      </c>
      <c r="AU392" s="253" t="s">
        <v>81</v>
      </c>
      <c r="AV392" s="14" t="s">
        <v>81</v>
      </c>
      <c r="AW392" s="14" t="s">
        <v>33</v>
      </c>
      <c r="AX392" s="14" t="s">
        <v>79</v>
      </c>
      <c r="AY392" s="253" t="s">
        <v>152</v>
      </c>
    </row>
    <row r="393" s="2" customFormat="1" ht="16.5" customHeight="1">
      <c r="A393" s="40"/>
      <c r="B393" s="41"/>
      <c r="C393" s="214" t="s">
        <v>686</v>
      </c>
      <c r="D393" s="214" t="s">
        <v>154</v>
      </c>
      <c r="E393" s="215" t="s">
        <v>698</v>
      </c>
      <c r="F393" s="216" t="s">
        <v>699</v>
      </c>
      <c r="G393" s="217" t="s">
        <v>683</v>
      </c>
      <c r="H393" s="218">
        <v>1</v>
      </c>
      <c r="I393" s="219"/>
      <c r="J393" s="220">
        <f>ROUND(I393*H393,2)</f>
        <v>0</v>
      </c>
      <c r="K393" s="216" t="s">
        <v>19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</v>
      </c>
      <c r="R393" s="223">
        <f>Q393*H393</f>
        <v>0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159</v>
      </c>
      <c r="AT393" s="225" t="s">
        <v>154</v>
      </c>
      <c r="AU393" s="225" t="s">
        <v>81</v>
      </c>
      <c r="AY393" s="19" t="s">
        <v>152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79</v>
      </c>
      <c r="BK393" s="226">
        <f>ROUND(I393*H393,2)</f>
        <v>0</v>
      </c>
      <c r="BL393" s="19" t="s">
        <v>159</v>
      </c>
      <c r="BM393" s="225" t="s">
        <v>700</v>
      </c>
    </row>
    <row r="394" s="12" customFormat="1" ht="22.8" customHeight="1">
      <c r="A394" s="12"/>
      <c r="B394" s="198"/>
      <c r="C394" s="199"/>
      <c r="D394" s="200" t="s">
        <v>71</v>
      </c>
      <c r="E394" s="212" t="s">
        <v>701</v>
      </c>
      <c r="F394" s="212" t="s">
        <v>702</v>
      </c>
      <c r="G394" s="199"/>
      <c r="H394" s="199"/>
      <c r="I394" s="202"/>
      <c r="J394" s="213">
        <f>BK394</f>
        <v>0</v>
      </c>
      <c r="K394" s="199"/>
      <c r="L394" s="204"/>
      <c r="M394" s="205"/>
      <c r="N394" s="206"/>
      <c r="O394" s="206"/>
      <c r="P394" s="207">
        <f>SUM(P395:P401)</f>
        <v>0</v>
      </c>
      <c r="Q394" s="206"/>
      <c r="R394" s="207">
        <f>SUM(R395:R401)</f>
        <v>0</v>
      </c>
      <c r="S394" s="206"/>
      <c r="T394" s="208">
        <f>SUM(T395:T401)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9" t="s">
        <v>179</v>
      </c>
      <c r="AT394" s="210" t="s">
        <v>71</v>
      </c>
      <c r="AU394" s="210" t="s">
        <v>79</v>
      </c>
      <c r="AY394" s="209" t="s">
        <v>152</v>
      </c>
      <c r="BK394" s="211">
        <f>SUM(BK395:BK401)</f>
        <v>0</v>
      </c>
    </row>
    <row r="395" s="2" customFormat="1" ht="16.5" customHeight="1">
      <c r="A395" s="40"/>
      <c r="B395" s="41"/>
      <c r="C395" s="214" t="s">
        <v>692</v>
      </c>
      <c r="D395" s="214" t="s">
        <v>154</v>
      </c>
      <c r="E395" s="215" t="s">
        <v>704</v>
      </c>
      <c r="F395" s="216" t="s">
        <v>705</v>
      </c>
      <c r="G395" s="217" t="s">
        <v>706</v>
      </c>
      <c r="H395" s="218">
        <v>1</v>
      </c>
      <c r="I395" s="219"/>
      <c r="J395" s="220">
        <f>ROUND(I395*H395,2)</f>
        <v>0</v>
      </c>
      <c r="K395" s="216" t="s">
        <v>19</v>
      </c>
      <c r="L395" s="46"/>
      <c r="M395" s="221" t="s">
        <v>19</v>
      </c>
      <c r="N395" s="222" t="s">
        <v>43</v>
      </c>
      <c r="O395" s="86"/>
      <c r="P395" s="223">
        <f>O395*H395</f>
        <v>0</v>
      </c>
      <c r="Q395" s="223">
        <v>0</v>
      </c>
      <c r="R395" s="223">
        <f>Q395*H395</f>
        <v>0</v>
      </c>
      <c r="S395" s="223">
        <v>0</v>
      </c>
      <c r="T395" s="224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5" t="s">
        <v>684</v>
      </c>
      <c r="AT395" s="225" t="s">
        <v>154</v>
      </c>
      <c r="AU395" s="225" t="s">
        <v>81</v>
      </c>
      <c r="AY395" s="19" t="s">
        <v>152</v>
      </c>
      <c r="BE395" s="226">
        <f>IF(N395="základní",J395,0)</f>
        <v>0</v>
      </c>
      <c r="BF395" s="226">
        <f>IF(N395="snížená",J395,0)</f>
        <v>0</v>
      </c>
      <c r="BG395" s="226">
        <f>IF(N395="zákl. přenesená",J395,0)</f>
        <v>0</v>
      </c>
      <c r="BH395" s="226">
        <f>IF(N395="sníž. přenesená",J395,0)</f>
        <v>0</v>
      </c>
      <c r="BI395" s="226">
        <f>IF(N395="nulová",J395,0)</f>
        <v>0</v>
      </c>
      <c r="BJ395" s="19" t="s">
        <v>79</v>
      </c>
      <c r="BK395" s="226">
        <f>ROUND(I395*H395,2)</f>
        <v>0</v>
      </c>
      <c r="BL395" s="19" t="s">
        <v>684</v>
      </c>
      <c r="BM395" s="225" t="s">
        <v>707</v>
      </c>
    </row>
    <row r="396" s="2" customFormat="1" ht="16.5" customHeight="1">
      <c r="A396" s="40"/>
      <c r="B396" s="41"/>
      <c r="C396" s="214" t="s">
        <v>697</v>
      </c>
      <c r="D396" s="214" t="s">
        <v>154</v>
      </c>
      <c r="E396" s="215" t="s">
        <v>709</v>
      </c>
      <c r="F396" s="216" t="s">
        <v>710</v>
      </c>
      <c r="G396" s="217" t="s">
        <v>711</v>
      </c>
      <c r="H396" s="218">
        <v>1</v>
      </c>
      <c r="I396" s="219"/>
      <c r="J396" s="220">
        <f>ROUND(I396*H396,2)</f>
        <v>0</v>
      </c>
      <c r="K396" s="216" t="s">
        <v>19</v>
      </c>
      <c r="L396" s="46"/>
      <c r="M396" s="221" t="s">
        <v>19</v>
      </c>
      <c r="N396" s="222" t="s">
        <v>43</v>
      </c>
      <c r="O396" s="86"/>
      <c r="P396" s="223">
        <f>O396*H396</f>
        <v>0</v>
      </c>
      <c r="Q396" s="223">
        <v>0</v>
      </c>
      <c r="R396" s="223">
        <f>Q396*H396</f>
        <v>0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684</v>
      </c>
      <c r="AT396" s="225" t="s">
        <v>154</v>
      </c>
      <c r="AU396" s="225" t="s">
        <v>81</v>
      </c>
      <c r="AY396" s="19" t="s">
        <v>152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79</v>
      </c>
      <c r="BK396" s="226">
        <f>ROUND(I396*H396,2)</f>
        <v>0</v>
      </c>
      <c r="BL396" s="19" t="s">
        <v>684</v>
      </c>
      <c r="BM396" s="225" t="s">
        <v>712</v>
      </c>
    </row>
    <row r="397" s="14" customFormat="1">
      <c r="A397" s="14"/>
      <c r="B397" s="243"/>
      <c r="C397" s="244"/>
      <c r="D397" s="234" t="s">
        <v>163</v>
      </c>
      <c r="E397" s="245" t="s">
        <v>19</v>
      </c>
      <c r="F397" s="246" t="s">
        <v>79</v>
      </c>
      <c r="G397" s="244"/>
      <c r="H397" s="247">
        <v>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163</v>
      </c>
      <c r="AU397" s="253" t="s">
        <v>81</v>
      </c>
      <c r="AV397" s="14" t="s">
        <v>81</v>
      </c>
      <c r="AW397" s="14" t="s">
        <v>33</v>
      </c>
      <c r="AX397" s="14" t="s">
        <v>79</v>
      </c>
      <c r="AY397" s="253" t="s">
        <v>152</v>
      </c>
    </row>
    <row r="398" s="2" customFormat="1" ht="16.5" customHeight="1">
      <c r="A398" s="40"/>
      <c r="B398" s="41"/>
      <c r="C398" s="214" t="s">
        <v>703</v>
      </c>
      <c r="D398" s="214" t="s">
        <v>154</v>
      </c>
      <c r="E398" s="215" t="s">
        <v>714</v>
      </c>
      <c r="F398" s="216" t="s">
        <v>715</v>
      </c>
      <c r="G398" s="217" t="s">
        <v>711</v>
      </c>
      <c r="H398" s="218">
        <v>1</v>
      </c>
      <c r="I398" s="219"/>
      <c r="J398" s="220">
        <f>ROUND(I398*H398,2)</f>
        <v>0</v>
      </c>
      <c r="K398" s="216" t="s">
        <v>19</v>
      </c>
      <c r="L398" s="46"/>
      <c r="M398" s="221" t="s">
        <v>19</v>
      </c>
      <c r="N398" s="222" t="s">
        <v>43</v>
      </c>
      <c r="O398" s="86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5" t="s">
        <v>684</v>
      </c>
      <c r="AT398" s="225" t="s">
        <v>154</v>
      </c>
      <c r="AU398" s="225" t="s">
        <v>81</v>
      </c>
      <c r="AY398" s="19" t="s">
        <v>152</v>
      </c>
      <c r="BE398" s="226">
        <f>IF(N398="základní",J398,0)</f>
        <v>0</v>
      </c>
      <c r="BF398" s="226">
        <f>IF(N398="snížená",J398,0)</f>
        <v>0</v>
      </c>
      <c r="BG398" s="226">
        <f>IF(N398="zákl. přenesená",J398,0)</f>
        <v>0</v>
      </c>
      <c r="BH398" s="226">
        <f>IF(N398="sníž. přenesená",J398,0)</f>
        <v>0</v>
      </c>
      <c r="BI398" s="226">
        <f>IF(N398="nulová",J398,0)</f>
        <v>0</v>
      </c>
      <c r="BJ398" s="19" t="s">
        <v>79</v>
      </c>
      <c r="BK398" s="226">
        <f>ROUND(I398*H398,2)</f>
        <v>0</v>
      </c>
      <c r="BL398" s="19" t="s">
        <v>684</v>
      </c>
      <c r="BM398" s="225" t="s">
        <v>716</v>
      </c>
    </row>
    <row r="399" s="13" customFormat="1">
      <c r="A399" s="13"/>
      <c r="B399" s="232"/>
      <c r="C399" s="233"/>
      <c r="D399" s="234" t="s">
        <v>163</v>
      </c>
      <c r="E399" s="235" t="s">
        <v>19</v>
      </c>
      <c r="F399" s="236" t="s">
        <v>717</v>
      </c>
      <c r="G399" s="233"/>
      <c r="H399" s="235" t="s">
        <v>19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163</v>
      </c>
      <c r="AU399" s="242" t="s">
        <v>81</v>
      </c>
      <c r="AV399" s="13" t="s">
        <v>79</v>
      </c>
      <c r="AW399" s="13" t="s">
        <v>33</v>
      </c>
      <c r="AX399" s="13" t="s">
        <v>72</v>
      </c>
      <c r="AY399" s="242" t="s">
        <v>152</v>
      </c>
    </row>
    <row r="400" s="14" customFormat="1">
      <c r="A400" s="14"/>
      <c r="B400" s="243"/>
      <c r="C400" s="244"/>
      <c r="D400" s="234" t="s">
        <v>163</v>
      </c>
      <c r="E400" s="245" t="s">
        <v>19</v>
      </c>
      <c r="F400" s="246" t="s">
        <v>79</v>
      </c>
      <c r="G400" s="244"/>
      <c r="H400" s="247">
        <v>1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163</v>
      </c>
      <c r="AU400" s="253" t="s">
        <v>81</v>
      </c>
      <c r="AV400" s="14" t="s">
        <v>81</v>
      </c>
      <c r="AW400" s="14" t="s">
        <v>33</v>
      </c>
      <c r="AX400" s="14" t="s">
        <v>79</v>
      </c>
      <c r="AY400" s="253" t="s">
        <v>152</v>
      </c>
    </row>
    <row r="401" s="2" customFormat="1" ht="16.5" customHeight="1">
      <c r="A401" s="40"/>
      <c r="B401" s="41"/>
      <c r="C401" s="214" t="s">
        <v>708</v>
      </c>
      <c r="D401" s="214" t="s">
        <v>154</v>
      </c>
      <c r="E401" s="215" t="s">
        <v>719</v>
      </c>
      <c r="F401" s="216" t="s">
        <v>720</v>
      </c>
      <c r="G401" s="217" t="s">
        <v>157</v>
      </c>
      <c r="H401" s="218">
        <v>1</v>
      </c>
      <c r="I401" s="219"/>
      <c r="J401" s="220">
        <f>ROUND(I401*H401,2)</f>
        <v>0</v>
      </c>
      <c r="K401" s="216" t="s">
        <v>19</v>
      </c>
      <c r="L401" s="46"/>
      <c r="M401" s="221" t="s">
        <v>19</v>
      </c>
      <c r="N401" s="222" t="s">
        <v>43</v>
      </c>
      <c r="O401" s="86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5" t="s">
        <v>684</v>
      </c>
      <c r="AT401" s="225" t="s">
        <v>154</v>
      </c>
      <c r="AU401" s="225" t="s">
        <v>81</v>
      </c>
      <c r="AY401" s="19" t="s">
        <v>152</v>
      </c>
      <c r="BE401" s="226">
        <f>IF(N401="základní",J401,0)</f>
        <v>0</v>
      </c>
      <c r="BF401" s="226">
        <f>IF(N401="snížená",J401,0)</f>
        <v>0</v>
      </c>
      <c r="BG401" s="226">
        <f>IF(N401="zákl. přenesená",J401,0)</f>
        <v>0</v>
      </c>
      <c r="BH401" s="226">
        <f>IF(N401="sníž. přenesená",J401,0)</f>
        <v>0</v>
      </c>
      <c r="BI401" s="226">
        <f>IF(N401="nulová",J401,0)</f>
        <v>0</v>
      </c>
      <c r="BJ401" s="19" t="s">
        <v>79</v>
      </c>
      <c r="BK401" s="226">
        <f>ROUND(I401*H401,2)</f>
        <v>0</v>
      </c>
      <c r="BL401" s="19" t="s">
        <v>684</v>
      </c>
      <c r="BM401" s="225" t="s">
        <v>721</v>
      </c>
    </row>
    <row r="402" s="12" customFormat="1" ht="22.8" customHeight="1">
      <c r="A402" s="12"/>
      <c r="B402" s="198"/>
      <c r="C402" s="199"/>
      <c r="D402" s="200" t="s">
        <v>71</v>
      </c>
      <c r="E402" s="212" t="s">
        <v>722</v>
      </c>
      <c r="F402" s="212" t="s">
        <v>723</v>
      </c>
      <c r="G402" s="199"/>
      <c r="H402" s="199"/>
      <c r="I402" s="202"/>
      <c r="J402" s="213">
        <f>BK402</f>
        <v>0</v>
      </c>
      <c r="K402" s="199"/>
      <c r="L402" s="204"/>
      <c r="M402" s="205"/>
      <c r="N402" s="206"/>
      <c r="O402" s="206"/>
      <c r="P402" s="207">
        <f>P403</f>
        <v>0</v>
      </c>
      <c r="Q402" s="206"/>
      <c r="R402" s="207">
        <f>R403</f>
        <v>0</v>
      </c>
      <c r="S402" s="206"/>
      <c r="T402" s="208">
        <f>T403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9" t="s">
        <v>179</v>
      </c>
      <c r="AT402" s="210" t="s">
        <v>71</v>
      </c>
      <c r="AU402" s="210" t="s">
        <v>79</v>
      </c>
      <c r="AY402" s="209" t="s">
        <v>152</v>
      </c>
      <c r="BK402" s="211">
        <f>BK403</f>
        <v>0</v>
      </c>
    </row>
    <row r="403" s="2" customFormat="1" ht="16.5" customHeight="1">
      <c r="A403" s="40"/>
      <c r="B403" s="41"/>
      <c r="C403" s="214" t="s">
        <v>713</v>
      </c>
      <c r="D403" s="214" t="s">
        <v>154</v>
      </c>
      <c r="E403" s="215" t="s">
        <v>725</v>
      </c>
      <c r="F403" s="216" t="s">
        <v>726</v>
      </c>
      <c r="G403" s="217" t="s">
        <v>706</v>
      </c>
      <c r="H403" s="218">
        <v>4</v>
      </c>
      <c r="I403" s="219"/>
      <c r="J403" s="220">
        <f>ROUND(I403*H403,2)</f>
        <v>0</v>
      </c>
      <c r="K403" s="216" t="s">
        <v>19</v>
      </c>
      <c r="L403" s="46"/>
      <c r="M403" s="275" t="s">
        <v>19</v>
      </c>
      <c r="N403" s="276" t="s">
        <v>43</v>
      </c>
      <c r="O403" s="277"/>
      <c r="P403" s="278">
        <f>O403*H403</f>
        <v>0</v>
      </c>
      <c r="Q403" s="278">
        <v>0</v>
      </c>
      <c r="R403" s="278">
        <f>Q403*H403</f>
        <v>0</v>
      </c>
      <c r="S403" s="278">
        <v>0</v>
      </c>
      <c r="T403" s="279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5" t="s">
        <v>684</v>
      </c>
      <c r="AT403" s="225" t="s">
        <v>154</v>
      </c>
      <c r="AU403" s="225" t="s">
        <v>81</v>
      </c>
      <c r="AY403" s="19" t="s">
        <v>152</v>
      </c>
      <c r="BE403" s="226">
        <f>IF(N403="základní",J403,0)</f>
        <v>0</v>
      </c>
      <c r="BF403" s="226">
        <f>IF(N403="snížená",J403,0)</f>
        <v>0</v>
      </c>
      <c r="BG403" s="226">
        <f>IF(N403="zákl. přenesená",J403,0)</f>
        <v>0</v>
      </c>
      <c r="BH403" s="226">
        <f>IF(N403="sníž. přenesená",J403,0)</f>
        <v>0</v>
      </c>
      <c r="BI403" s="226">
        <f>IF(N403="nulová",J403,0)</f>
        <v>0</v>
      </c>
      <c r="BJ403" s="19" t="s">
        <v>79</v>
      </c>
      <c r="BK403" s="226">
        <f>ROUND(I403*H403,2)</f>
        <v>0</v>
      </c>
      <c r="BL403" s="19" t="s">
        <v>684</v>
      </c>
      <c r="BM403" s="225" t="s">
        <v>727</v>
      </c>
    </row>
    <row r="404" s="2" customFormat="1" ht="6.96" customHeight="1">
      <c r="A404" s="40"/>
      <c r="B404" s="61"/>
      <c r="C404" s="62"/>
      <c r="D404" s="62"/>
      <c r="E404" s="62"/>
      <c r="F404" s="62"/>
      <c r="G404" s="62"/>
      <c r="H404" s="62"/>
      <c r="I404" s="62"/>
      <c r="J404" s="62"/>
      <c r="K404" s="62"/>
      <c r="L404" s="46"/>
      <c r="M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</row>
  </sheetData>
  <sheetProtection sheet="1" autoFilter="0" formatColumns="0" formatRows="0" objects="1" scenarios="1" spinCount="100000" saltValue="78rTgBt/ULSLnfY3B56+djFhR6RNn66ZYle4FgWdp2gbe4jJlnB/r2bzIVfkdNNgjFIp0iggLJe50Uhi3RhYPw==" hashValue="eAvP8yfmk8XPVvr42paBQ2BQtRc5s1g1sKWpXwsAiAXzKA+7s7rIDHEXr4+saLDYog59ouuZa3KYi4CMgNJD8w==" algorithmName="SHA-512" password="CD09"/>
  <autoFilter ref="C99:K4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112101121"/>
    <hyperlink ref="F108" r:id="rId2" display="https://podminky.urs.cz/item/CS_URS_2024_01/112251101"/>
    <hyperlink ref="F112" r:id="rId3" display="https://podminky.urs.cz/item/CS_URS_2024_01/113106123"/>
    <hyperlink ref="F116" r:id="rId4" display="https://podminky.urs.cz/item/CS_URS_2024_01/113107162"/>
    <hyperlink ref="F120" r:id="rId5" display="https://podminky.urs.cz/item/CS_URS_2024_01/113107223"/>
    <hyperlink ref="F124" r:id="rId6" display="https://podminky.urs.cz/item/CS_URS_2024_01/113107243"/>
    <hyperlink ref="F128" r:id="rId7" display="https://podminky.urs.cz/item/CS_URS_2024_01/113107323"/>
    <hyperlink ref="F135" r:id="rId8" display="https://podminky.urs.cz/item/CS_URS_2024_01/113107332"/>
    <hyperlink ref="F139" r:id="rId9" display="https://podminky.urs.cz/item/CS_URS_2024_01/113154114"/>
    <hyperlink ref="F141" r:id="rId10" display="https://podminky.urs.cz/item/CS_URS_2024_01/113201112"/>
    <hyperlink ref="F144" r:id="rId11" display="https://podminky.urs.cz/item/CS_URS_2024_01/121151113"/>
    <hyperlink ref="F146" r:id="rId12" display="https://podminky.urs.cz/item/CS_URS_2024_01/122251104"/>
    <hyperlink ref="F153" r:id="rId13" display="https://podminky.urs.cz/item/CS_URS_2024_01/132251103"/>
    <hyperlink ref="F157" r:id="rId14" display="https://podminky.urs.cz/item/CS_URS_2024_01/162751117"/>
    <hyperlink ref="F163" r:id="rId15" display="https://podminky.urs.cz/item/CS_URS_2024_01/162751119"/>
    <hyperlink ref="F166" r:id="rId16" display="https://podminky.urs.cz/item/CS_URS_2024_01/167151111"/>
    <hyperlink ref="F168" r:id="rId17" display="https://podminky.urs.cz/item/CS_URS_2024_01/171151112"/>
    <hyperlink ref="F175" r:id="rId18" display="https://podminky.urs.cz/item/CS_URS_2024_01/171201231"/>
    <hyperlink ref="F178" r:id="rId19" display="https://podminky.urs.cz/item/CS_URS_2024_01/171251201"/>
    <hyperlink ref="F181" r:id="rId20" display="https://podminky.urs.cz/item/CS_URS_2024_01/181411131"/>
    <hyperlink ref="F186" r:id="rId21" display="https://podminky.urs.cz/item/CS_URS_2024_01/181951112"/>
    <hyperlink ref="F190" r:id="rId22" display="https://podminky.urs.cz/item/CS_URS_2024_01/182303111"/>
    <hyperlink ref="F221" r:id="rId23" display="https://podminky.urs.cz/item/CS_URS_2024_01/212752411"/>
    <hyperlink ref="F225" r:id="rId24" display="https://podminky.urs.cz/item/CS_URS_2024_01/561051111"/>
    <hyperlink ref="F235" r:id="rId25" display="https://podminky.urs.cz/item/CS_URS_2024_01/564851111"/>
    <hyperlink ref="F247" r:id="rId26" display="https://podminky.urs.cz/item/CS_URS_2024_01/564861111"/>
    <hyperlink ref="F256" r:id="rId27" display="https://podminky.urs.cz/item/CS_URS_2024_01/565135101"/>
    <hyperlink ref="F260" r:id="rId28" display="https://podminky.urs.cz/item/CS_URS_2024_01/573211106"/>
    <hyperlink ref="F264" r:id="rId29" display="https://podminky.urs.cz/item/CS_URS_2024_01/573231106"/>
    <hyperlink ref="F268" r:id="rId30" display="https://podminky.urs.cz/item/CS_URS_2024_01/577134031"/>
    <hyperlink ref="F272" r:id="rId31" display="https://podminky.urs.cz/item/CS_URS_2024_01/577154141"/>
    <hyperlink ref="F276" r:id="rId32" display="https://podminky.urs.cz/item/CS_URS_2024_01/596211113"/>
    <hyperlink ref="F286" r:id="rId33" display="https://podminky.urs.cz/item/CS_URS_2024_01/596212212"/>
    <hyperlink ref="F296" r:id="rId34" display="https://podminky.urs.cz/item/CS_URS_2024_01/596412212"/>
    <hyperlink ref="F304" r:id="rId35" display="https://podminky.urs.cz/item/CS_URS_2024_01/915231112"/>
    <hyperlink ref="F335" r:id="rId36" display="https://podminky.urs.cz/item/CS_URS_2024_01/916231213"/>
    <hyperlink ref="F341" r:id="rId37" display="https://podminky.urs.cz/item/CS_URS_2024_01/919122132"/>
    <hyperlink ref="F343" r:id="rId38" display="https://podminky.urs.cz/item/CS_URS_2024_01/919735113"/>
    <hyperlink ref="F347" r:id="rId39" display="https://podminky.urs.cz/item/CS_URS_2024_01/997221571"/>
    <hyperlink ref="F354" r:id="rId40" display="https://podminky.urs.cz/item/CS_URS_2024_01/997221579"/>
    <hyperlink ref="F357" r:id="rId41" display="https://podminky.urs.cz/item/CS_URS_2024_01/997221612"/>
    <hyperlink ref="F360" r:id="rId42" display="https://podminky.urs.cz/item/CS_URS_2024_01/997221861"/>
    <hyperlink ref="F363" r:id="rId43" display="https://podminky.urs.cz/item/CS_URS_2024_01/997221873"/>
    <hyperlink ref="F366" r:id="rId44" display="https://podminky.urs.cz/item/CS_URS_2024_01/997221875"/>
    <hyperlink ref="F370" r:id="rId45" display="https://podminky.urs.cz/item/CS_URS_2024_01/998225111"/>
    <hyperlink ref="F374" r:id="rId46" display="https://podminky.urs.cz/item/CS_URS_2024_01/711161273"/>
    <hyperlink ref="F380" r:id="rId47" display="https://podminky.urs.cz/item/CS_URS_2024_01/998711101"/>
    <hyperlink ref="F383" r:id="rId48" display="https://podminky.urs.cz/item/CS_URS_2024_01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9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114</v>
      </c>
      <c r="L8" s="22"/>
    </row>
    <row r="9" s="2" customFormat="1" ht="16.5" customHeight="1">
      <c r="A9" s="40"/>
      <c r="B9" s="46"/>
      <c r="C9" s="40"/>
      <c r="D9" s="40"/>
      <c r="E9" s="145" t="s">
        <v>1220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1298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ROUND((SUM(BE97:BE261)),  2)</f>
        <v>0</v>
      </c>
      <c r="G35" s="40"/>
      <c r="H35" s="40"/>
      <c r="I35" s="159">
        <v>0.20999999999999999</v>
      </c>
      <c r="J35" s="158">
        <f>ROUND(((SUM(BE97:BE261))*I35),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ROUND((SUM(BF97:BF261)),  2)</f>
        <v>0</v>
      </c>
      <c r="G36" s="40"/>
      <c r="H36" s="40"/>
      <c r="I36" s="159">
        <v>0.12</v>
      </c>
      <c r="J36" s="158">
        <f>ROUND(((SUM(BF97:BF261))*I36),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ROUND((SUM(BG97:BG261)),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ROUND((SUM(BH97:BH261)),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ROUND((SUM(BI97:BI261)),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1220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102.2 - Kanalizace a odvodnění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122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123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729</v>
      </c>
      <c r="E66" s="184"/>
      <c r="F66" s="184"/>
      <c r="G66" s="184"/>
      <c r="H66" s="184"/>
      <c r="I66" s="184"/>
      <c r="J66" s="185">
        <f>J143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730</v>
      </c>
      <c r="E67" s="184"/>
      <c r="F67" s="184"/>
      <c r="G67" s="184"/>
      <c r="H67" s="184"/>
      <c r="I67" s="184"/>
      <c r="J67" s="185">
        <f>J149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127</v>
      </c>
      <c r="E68" s="184"/>
      <c r="F68" s="184"/>
      <c r="G68" s="184"/>
      <c r="H68" s="184"/>
      <c r="I68" s="184"/>
      <c r="J68" s="185">
        <f>J223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128</v>
      </c>
      <c r="E69" s="184"/>
      <c r="F69" s="184"/>
      <c r="G69" s="184"/>
      <c r="H69" s="184"/>
      <c r="I69" s="184"/>
      <c r="J69" s="185">
        <f>J232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129</v>
      </c>
      <c r="E70" s="184"/>
      <c r="F70" s="184"/>
      <c r="G70" s="184"/>
      <c r="H70" s="184"/>
      <c r="I70" s="184"/>
      <c r="J70" s="185">
        <f>J244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130</v>
      </c>
      <c r="E71" s="179"/>
      <c r="F71" s="179"/>
      <c r="G71" s="179"/>
      <c r="H71" s="179"/>
      <c r="I71" s="179"/>
      <c r="J71" s="180">
        <f>J247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731</v>
      </c>
      <c r="E72" s="184"/>
      <c r="F72" s="184"/>
      <c r="G72" s="184"/>
      <c r="H72" s="184"/>
      <c r="I72" s="184"/>
      <c r="J72" s="185">
        <f>J248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133</v>
      </c>
      <c r="E73" s="179"/>
      <c r="F73" s="179"/>
      <c r="G73" s="179"/>
      <c r="H73" s="179"/>
      <c r="I73" s="179"/>
      <c r="J73" s="180">
        <f>J253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134</v>
      </c>
      <c r="E74" s="184"/>
      <c r="F74" s="184"/>
      <c r="G74" s="184"/>
      <c r="H74" s="184"/>
      <c r="I74" s="184"/>
      <c r="J74" s="185">
        <f>J254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135</v>
      </c>
      <c r="E75" s="184"/>
      <c r="F75" s="184"/>
      <c r="G75" s="184"/>
      <c r="H75" s="184"/>
      <c r="I75" s="184"/>
      <c r="J75" s="185">
        <f>J260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137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Tuchlovice, oprava místních komunikací - lokalita východ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1220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116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102.2 - Kanalizace a odvodnění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obec Tuchlovice</v>
      </c>
      <c r="G91" s="42"/>
      <c r="H91" s="42"/>
      <c r="I91" s="34" t="s">
        <v>23</v>
      </c>
      <c r="J91" s="74" t="str">
        <f>IF(J14="","",J14)</f>
        <v>14. 3. 2024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Obec Tuchlovice</v>
      </c>
      <c r="G93" s="42"/>
      <c r="H93" s="42"/>
      <c r="I93" s="34" t="s">
        <v>31</v>
      </c>
      <c r="J93" s="38" t="str">
        <f>E23</f>
        <v>PFProjekt s.r.o.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Lukáš Novák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138</v>
      </c>
      <c r="D96" s="190" t="s">
        <v>57</v>
      </c>
      <c r="E96" s="190" t="s">
        <v>53</v>
      </c>
      <c r="F96" s="190" t="s">
        <v>54</v>
      </c>
      <c r="G96" s="190" t="s">
        <v>139</v>
      </c>
      <c r="H96" s="190" t="s">
        <v>140</v>
      </c>
      <c r="I96" s="190" t="s">
        <v>141</v>
      </c>
      <c r="J96" s="190" t="s">
        <v>120</v>
      </c>
      <c r="K96" s="191" t="s">
        <v>142</v>
      </c>
      <c r="L96" s="192"/>
      <c r="M96" s="94" t="s">
        <v>19</v>
      </c>
      <c r="N96" s="95" t="s">
        <v>42</v>
      </c>
      <c r="O96" s="95" t="s">
        <v>143</v>
      </c>
      <c r="P96" s="95" t="s">
        <v>144</v>
      </c>
      <c r="Q96" s="95" t="s">
        <v>145</v>
      </c>
      <c r="R96" s="95" t="s">
        <v>146</v>
      </c>
      <c r="S96" s="95" t="s">
        <v>147</v>
      </c>
      <c r="T96" s="96" t="s">
        <v>148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149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P98+P247+P253</f>
        <v>0</v>
      </c>
      <c r="Q97" s="98"/>
      <c r="R97" s="195">
        <f>R98+R247+R253</f>
        <v>62.71596833000001</v>
      </c>
      <c r="S97" s="98"/>
      <c r="T97" s="196">
        <f>T98+T247+T253</f>
        <v>25.919999999999998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121</v>
      </c>
      <c r="BK97" s="197">
        <f>BK98+BK247+BK253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150</v>
      </c>
      <c r="F98" s="201" t="s">
        <v>151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P99+P143+P149+P223+P232+P244</f>
        <v>0</v>
      </c>
      <c r="Q98" s="206"/>
      <c r="R98" s="207">
        <f>R99+R143+R149+R223+R232+R244</f>
        <v>62.703968330000009</v>
      </c>
      <c r="S98" s="206"/>
      <c r="T98" s="208">
        <f>T99+T143+T149+T223+T232+T244</f>
        <v>25.919999999999998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72</v>
      </c>
      <c r="AY98" s="209" t="s">
        <v>152</v>
      </c>
      <c r="BK98" s="211">
        <f>BK99+BK143+BK149+BK223+BK232+BK244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79</v>
      </c>
      <c r="F99" s="212" t="s">
        <v>153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SUM(P100:P142)</f>
        <v>0</v>
      </c>
      <c r="Q99" s="206"/>
      <c r="R99" s="207">
        <f>SUM(R100:R142)</f>
        <v>27.150508800000001</v>
      </c>
      <c r="S99" s="206"/>
      <c r="T99" s="208">
        <f>SUM(T100:T142)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79</v>
      </c>
      <c r="AY99" s="209" t="s">
        <v>152</v>
      </c>
      <c r="BK99" s="211">
        <f>SUM(BK100:BK142)</f>
        <v>0</v>
      </c>
    </row>
    <row r="100" s="2" customFormat="1" ht="24.15" customHeight="1">
      <c r="A100" s="40"/>
      <c r="B100" s="41"/>
      <c r="C100" s="214" t="s">
        <v>79</v>
      </c>
      <c r="D100" s="214" t="s">
        <v>154</v>
      </c>
      <c r="E100" s="215" t="s">
        <v>732</v>
      </c>
      <c r="F100" s="216" t="s">
        <v>733</v>
      </c>
      <c r="G100" s="217" t="s">
        <v>239</v>
      </c>
      <c r="H100" s="218">
        <v>20.25</v>
      </c>
      <c r="I100" s="219"/>
      <c r="J100" s="220">
        <f>ROUND(I100*H100,2)</f>
        <v>0</v>
      </c>
      <c r="K100" s="216" t="s">
        <v>158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159</v>
      </c>
      <c r="AT100" s="225" t="s">
        <v>154</v>
      </c>
      <c r="AU100" s="225" t="s">
        <v>81</v>
      </c>
      <c r="AY100" s="19" t="s">
        <v>152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159</v>
      </c>
      <c r="BM100" s="225" t="s">
        <v>734</v>
      </c>
    </row>
    <row r="101" s="2" customFormat="1">
      <c r="A101" s="40"/>
      <c r="B101" s="41"/>
      <c r="C101" s="42"/>
      <c r="D101" s="227" t="s">
        <v>161</v>
      </c>
      <c r="E101" s="42"/>
      <c r="F101" s="228" t="s">
        <v>735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81</v>
      </c>
    </row>
    <row r="102" s="13" customFormat="1">
      <c r="A102" s="13"/>
      <c r="B102" s="232"/>
      <c r="C102" s="233"/>
      <c r="D102" s="234" t="s">
        <v>163</v>
      </c>
      <c r="E102" s="235" t="s">
        <v>19</v>
      </c>
      <c r="F102" s="236" t="s">
        <v>736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163</v>
      </c>
      <c r="AU102" s="242" t="s">
        <v>81</v>
      </c>
      <c r="AV102" s="13" t="s">
        <v>79</v>
      </c>
      <c r="AW102" s="13" t="s">
        <v>33</v>
      </c>
      <c r="AX102" s="13" t="s">
        <v>72</v>
      </c>
      <c r="AY102" s="242" t="s">
        <v>152</v>
      </c>
    </row>
    <row r="103" s="14" customFormat="1">
      <c r="A103" s="14"/>
      <c r="B103" s="243"/>
      <c r="C103" s="244"/>
      <c r="D103" s="234" t="s">
        <v>163</v>
      </c>
      <c r="E103" s="245" t="s">
        <v>19</v>
      </c>
      <c r="F103" s="246" t="s">
        <v>1299</v>
      </c>
      <c r="G103" s="244"/>
      <c r="H103" s="247">
        <v>20.25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163</v>
      </c>
      <c r="AU103" s="253" t="s">
        <v>81</v>
      </c>
      <c r="AV103" s="14" t="s">
        <v>81</v>
      </c>
      <c r="AW103" s="14" t="s">
        <v>33</v>
      </c>
      <c r="AX103" s="14" t="s">
        <v>72</v>
      </c>
      <c r="AY103" s="253" t="s">
        <v>152</v>
      </c>
    </row>
    <row r="104" s="15" customFormat="1">
      <c r="A104" s="15"/>
      <c r="B104" s="254"/>
      <c r="C104" s="255"/>
      <c r="D104" s="234" t="s">
        <v>163</v>
      </c>
      <c r="E104" s="256" t="s">
        <v>19</v>
      </c>
      <c r="F104" s="257" t="s">
        <v>212</v>
      </c>
      <c r="G104" s="255"/>
      <c r="H104" s="258">
        <v>20.25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163</v>
      </c>
      <c r="AU104" s="264" t="s">
        <v>81</v>
      </c>
      <c r="AV104" s="15" t="s">
        <v>159</v>
      </c>
      <c r="AW104" s="15" t="s">
        <v>33</v>
      </c>
      <c r="AX104" s="15" t="s">
        <v>79</v>
      </c>
      <c r="AY104" s="264" t="s">
        <v>152</v>
      </c>
    </row>
    <row r="105" s="2" customFormat="1" ht="24.15" customHeight="1">
      <c r="A105" s="40"/>
      <c r="B105" s="41"/>
      <c r="C105" s="214" t="s">
        <v>81</v>
      </c>
      <c r="D105" s="214" t="s">
        <v>154</v>
      </c>
      <c r="E105" s="215" t="s">
        <v>1300</v>
      </c>
      <c r="F105" s="216" t="s">
        <v>1301</v>
      </c>
      <c r="G105" s="217" t="s">
        <v>239</v>
      </c>
      <c r="H105" s="218">
        <v>36.095999999999997</v>
      </c>
      <c r="I105" s="219"/>
      <c r="J105" s="220">
        <f>ROUND(I105*H105,2)</f>
        <v>0</v>
      </c>
      <c r="K105" s="216" t="s">
        <v>158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159</v>
      </c>
      <c r="AT105" s="225" t="s">
        <v>154</v>
      </c>
      <c r="AU105" s="225" t="s">
        <v>81</v>
      </c>
      <c r="AY105" s="19" t="s">
        <v>152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159</v>
      </c>
      <c r="BM105" s="225" t="s">
        <v>1302</v>
      </c>
    </row>
    <row r="106" s="2" customFormat="1">
      <c r="A106" s="40"/>
      <c r="B106" s="41"/>
      <c r="C106" s="42"/>
      <c r="D106" s="227" t="s">
        <v>161</v>
      </c>
      <c r="E106" s="42"/>
      <c r="F106" s="228" t="s">
        <v>1303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161</v>
      </c>
      <c r="AU106" s="19" t="s">
        <v>81</v>
      </c>
    </row>
    <row r="107" s="13" customFormat="1">
      <c r="A107" s="13"/>
      <c r="B107" s="232"/>
      <c r="C107" s="233"/>
      <c r="D107" s="234" t="s">
        <v>163</v>
      </c>
      <c r="E107" s="235" t="s">
        <v>19</v>
      </c>
      <c r="F107" s="236" t="s">
        <v>742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163</v>
      </c>
      <c r="AU107" s="242" t="s">
        <v>81</v>
      </c>
      <c r="AV107" s="13" t="s">
        <v>79</v>
      </c>
      <c r="AW107" s="13" t="s">
        <v>33</v>
      </c>
      <c r="AX107" s="13" t="s">
        <v>72</v>
      </c>
      <c r="AY107" s="242" t="s">
        <v>152</v>
      </c>
    </row>
    <row r="108" s="14" customFormat="1">
      <c r="A108" s="14"/>
      <c r="B108" s="243"/>
      <c r="C108" s="244"/>
      <c r="D108" s="234" t="s">
        <v>163</v>
      </c>
      <c r="E108" s="245" t="s">
        <v>19</v>
      </c>
      <c r="F108" s="246" t="s">
        <v>1304</v>
      </c>
      <c r="G108" s="244"/>
      <c r="H108" s="247">
        <v>36.095999999999997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163</v>
      </c>
      <c r="AU108" s="253" t="s">
        <v>81</v>
      </c>
      <c r="AV108" s="14" t="s">
        <v>81</v>
      </c>
      <c r="AW108" s="14" t="s">
        <v>33</v>
      </c>
      <c r="AX108" s="14" t="s">
        <v>72</v>
      </c>
      <c r="AY108" s="253" t="s">
        <v>152</v>
      </c>
    </row>
    <row r="109" s="15" customFormat="1">
      <c r="A109" s="15"/>
      <c r="B109" s="254"/>
      <c r="C109" s="255"/>
      <c r="D109" s="234" t="s">
        <v>163</v>
      </c>
      <c r="E109" s="256" t="s">
        <v>19</v>
      </c>
      <c r="F109" s="257" t="s">
        <v>212</v>
      </c>
      <c r="G109" s="255"/>
      <c r="H109" s="258">
        <v>36.095999999999997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163</v>
      </c>
      <c r="AU109" s="264" t="s">
        <v>81</v>
      </c>
      <c r="AV109" s="15" t="s">
        <v>159</v>
      </c>
      <c r="AW109" s="15" t="s">
        <v>33</v>
      </c>
      <c r="AX109" s="15" t="s">
        <v>79</v>
      </c>
      <c r="AY109" s="264" t="s">
        <v>152</v>
      </c>
    </row>
    <row r="110" s="2" customFormat="1" ht="24.15" customHeight="1">
      <c r="A110" s="40"/>
      <c r="B110" s="41"/>
      <c r="C110" s="214" t="s">
        <v>170</v>
      </c>
      <c r="D110" s="214" t="s">
        <v>154</v>
      </c>
      <c r="E110" s="215" t="s">
        <v>745</v>
      </c>
      <c r="F110" s="216" t="s">
        <v>746</v>
      </c>
      <c r="G110" s="217" t="s">
        <v>182</v>
      </c>
      <c r="H110" s="218">
        <v>135.36000000000001</v>
      </c>
      <c r="I110" s="219"/>
      <c r="J110" s="220">
        <f>ROUND(I110*H110,2)</f>
        <v>0</v>
      </c>
      <c r="K110" s="216" t="s">
        <v>158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0.00058</v>
      </c>
      <c r="R110" s="223">
        <f>Q110*H110</f>
        <v>0.078508800000000004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159</v>
      </c>
      <c r="AT110" s="225" t="s">
        <v>154</v>
      </c>
      <c r="AU110" s="225" t="s">
        <v>81</v>
      </c>
      <c r="AY110" s="19" t="s">
        <v>152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159</v>
      </c>
      <c r="BM110" s="225" t="s">
        <v>747</v>
      </c>
    </row>
    <row r="111" s="2" customFormat="1">
      <c r="A111" s="40"/>
      <c r="B111" s="41"/>
      <c r="C111" s="42"/>
      <c r="D111" s="227" t="s">
        <v>161</v>
      </c>
      <c r="E111" s="42"/>
      <c r="F111" s="228" t="s">
        <v>748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81</v>
      </c>
    </row>
    <row r="112" s="13" customFormat="1">
      <c r="A112" s="13"/>
      <c r="B112" s="232"/>
      <c r="C112" s="233"/>
      <c r="D112" s="234" t="s">
        <v>163</v>
      </c>
      <c r="E112" s="235" t="s">
        <v>19</v>
      </c>
      <c r="F112" s="236" t="s">
        <v>742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163</v>
      </c>
      <c r="AU112" s="242" t="s">
        <v>81</v>
      </c>
      <c r="AV112" s="13" t="s">
        <v>79</v>
      </c>
      <c r="AW112" s="13" t="s">
        <v>33</v>
      </c>
      <c r="AX112" s="13" t="s">
        <v>72</v>
      </c>
      <c r="AY112" s="242" t="s">
        <v>152</v>
      </c>
    </row>
    <row r="113" s="14" customFormat="1">
      <c r="A113" s="14"/>
      <c r="B113" s="243"/>
      <c r="C113" s="244"/>
      <c r="D113" s="234" t="s">
        <v>163</v>
      </c>
      <c r="E113" s="245" t="s">
        <v>19</v>
      </c>
      <c r="F113" s="246" t="s">
        <v>1305</v>
      </c>
      <c r="G113" s="244"/>
      <c r="H113" s="247">
        <v>135.36000000000001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163</v>
      </c>
      <c r="AU113" s="253" t="s">
        <v>81</v>
      </c>
      <c r="AV113" s="14" t="s">
        <v>81</v>
      </c>
      <c r="AW113" s="14" t="s">
        <v>33</v>
      </c>
      <c r="AX113" s="14" t="s">
        <v>72</v>
      </c>
      <c r="AY113" s="253" t="s">
        <v>152</v>
      </c>
    </row>
    <row r="114" s="15" customFormat="1">
      <c r="A114" s="15"/>
      <c r="B114" s="254"/>
      <c r="C114" s="255"/>
      <c r="D114" s="234" t="s">
        <v>163</v>
      </c>
      <c r="E114" s="256" t="s">
        <v>19</v>
      </c>
      <c r="F114" s="257" t="s">
        <v>212</v>
      </c>
      <c r="G114" s="255"/>
      <c r="H114" s="258">
        <v>135.36000000000001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4" t="s">
        <v>163</v>
      </c>
      <c r="AU114" s="264" t="s">
        <v>81</v>
      </c>
      <c r="AV114" s="15" t="s">
        <v>159</v>
      </c>
      <c r="AW114" s="15" t="s">
        <v>33</v>
      </c>
      <c r="AX114" s="15" t="s">
        <v>79</v>
      </c>
      <c r="AY114" s="264" t="s">
        <v>152</v>
      </c>
    </row>
    <row r="115" s="2" customFormat="1" ht="24.15" customHeight="1">
      <c r="A115" s="40"/>
      <c r="B115" s="41"/>
      <c r="C115" s="214" t="s">
        <v>159</v>
      </c>
      <c r="D115" s="214" t="s">
        <v>154</v>
      </c>
      <c r="E115" s="215" t="s">
        <v>750</v>
      </c>
      <c r="F115" s="216" t="s">
        <v>751</v>
      </c>
      <c r="G115" s="217" t="s">
        <v>182</v>
      </c>
      <c r="H115" s="218">
        <v>135.36000000000001</v>
      </c>
      <c r="I115" s="219"/>
      <c r="J115" s="220">
        <f>ROUND(I115*H115,2)</f>
        <v>0</v>
      </c>
      <c r="K115" s="216" t="s">
        <v>158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159</v>
      </c>
      <c r="AT115" s="225" t="s">
        <v>154</v>
      </c>
      <c r="AU115" s="225" t="s">
        <v>81</v>
      </c>
      <c r="AY115" s="19" t="s">
        <v>152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159</v>
      </c>
      <c r="BM115" s="225" t="s">
        <v>752</v>
      </c>
    </row>
    <row r="116" s="2" customFormat="1">
      <c r="A116" s="40"/>
      <c r="B116" s="41"/>
      <c r="C116" s="42"/>
      <c r="D116" s="227" t="s">
        <v>161</v>
      </c>
      <c r="E116" s="42"/>
      <c r="F116" s="228" t="s">
        <v>753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161</v>
      </c>
      <c r="AU116" s="19" t="s">
        <v>81</v>
      </c>
    </row>
    <row r="117" s="2" customFormat="1" ht="37.8" customHeight="1">
      <c r="A117" s="40"/>
      <c r="B117" s="41"/>
      <c r="C117" s="214" t="s">
        <v>179</v>
      </c>
      <c r="D117" s="214" t="s">
        <v>154</v>
      </c>
      <c r="E117" s="215" t="s">
        <v>254</v>
      </c>
      <c r="F117" s="216" t="s">
        <v>255</v>
      </c>
      <c r="G117" s="217" t="s">
        <v>239</v>
      </c>
      <c r="H117" s="218">
        <v>38.298000000000002</v>
      </c>
      <c r="I117" s="219"/>
      <c r="J117" s="220">
        <f>ROUND(I117*H117,2)</f>
        <v>0</v>
      </c>
      <c r="K117" s="216" t="s">
        <v>158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159</v>
      </c>
      <c r="AT117" s="225" t="s">
        <v>154</v>
      </c>
      <c r="AU117" s="225" t="s">
        <v>81</v>
      </c>
      <c r="AY117" s="19" t="s">
        <v>152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159</v>
      </c>
      <c r="BM117" s="225" t="s">
        <v>754</v>
      </c>
    </row>
    <row r="118" s="2" customFormat="1">
      <c r="A118" s="40"/>
      <c r="B118" s="41"/>
      <c r="C118" s="42"/>
      <c r="D118" s="227" t="s">
        <v>161</v>
      </c>
      <c r="E118" s="42"/>
      <c r="F118" s="228" t="s">
        <v>257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161</v>
      </c>
      <c r="AU118" s="19" t="s">
        <v>81</v>
      </c>
    </row>
    <row r="119" s="14" customFormat="1">
      <c r="A119" s="14"/>
      <c r="B119" s="243"/>
      <c r="C119" s="244"/>
      <c r="D119" s="234" t="s">
        <v>163</v>
      </c>
      <c r="E119" s="245" t="s">
        <v>19</v>
      </c>
      <c r="F119" s="246" t="s">
        <v>1306</v>
      </c>
      <c r="G119" s="244"/>
      <c r="H119" s="247">
        <v>38.298000000000002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163</v>
      </c>
      <c r="AU119" s="253" t="s">
        <v>81</v>
      </c>
      <c r="AV119" s="14" t="s">
        <v>81</v>
      </c>
      <c r="AW119" s="14" t="s">
        <v>33</v>
      </c>
      <c r="AX119" s="14" t="s">
        <v>79</v>
      </c>
      <c r="AY119" s="253" t="s">
        <v>152</v>
      </c>
    </row>
    <row r="120" s="2" customFormat="1" ht="37.8" customHeight="1">
      <c r="A120" s="40"/>
      <c r="B120" s="41"/>
      <c r="C120" s="214" t="s">
        <v>187</v>
      </c>
      <c r="D120" s="214" t="s">
        <v>154</v>
      </c>
      <c r="E120" s="215" t="s">
        <v>262</v>
      </c>
      <c r="F120" s="216" t="s">
        <v>263</v>
      </c>
      <c r="G120" s="217" t="s">
        <v>239</v>
      </c>
      <c r="H120" s="218">
        <v>574.47000000000003</v>
      </c>
      <c r="I120" s="219"/>
      <c r="J120" s="220">
        <f>ROUND(I120*H120,2)</f>
        <v>0</v>
      </c>
      <c r="K120" s="216" t="s">
        <v>158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159</v>
      </c>
      <c r="AT120" s="225" t="s">
        <v>154</v>
      </c>
      <c r="AU120" s="225" t="s">
        <v>81</v>
      </c>
      <c r="AY120" s="19" t="s">
        <v>152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159</v>
      </c>
      <c r="BM120" s="225" t="s">
        <v>756</v>
      </c>
    </row>
    <row r="121" s="2" customFormat="1">
      <c r="A121" s="40"/>
      <c r="B121" s="41"/>
      <c r="C121" s="42"/>
      <c r="D121" s="227" t="s">
        <v>161</v>
      </c>
      <c r="E121" s="42"/>
      <c r="F121" s="228" t="s">
        <v>265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161</v>
      </c>
      <c r="AU121" s="19" t="s">
        <v>81</v>
      </c>
    </row>
    <row r="122" s="14" customFormat="1">
      <c r="A122" s="14"/>
      <c r="B122" s="243"/>
      <c r="C122" s="244"/>
      <c r="D122" s="234" t="s">
        <v>163</v>
      </c>
      <c r="E122" s="245" t="s">
        <v>19</v>
      </c>
      <c r="F122" s="246" t="s">
        <v>1307</v>
      </c>
      <c r="G122" s="244"/>
      <c r="H122" s="247">
        <v>574.47000000000003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163</v>
      </c>
      <c r="AU122" s="253" t="s">
        <v>81</v>
      </c>
      <c r="AV122" s="14" t="s">
        <v>81</v>
      </c>
      <c r="AW122" s="14" t="s">
        <v>33</v>
      </c>
      <c r="AX122" s="14" t="s">
        <v>79</v>
      </c>
      <c r="AY122" s="253" t="s">
        <v>152</v>
      </c>
    </row>
    <row r="123" s="2" customFormat="1" ht="24.15" customHeight="1">
      <c r="A123" s="40"/>
      <c r="B123" s="41"/>
      <c r="C123" s="214" t="s">
        <v>192</v>
      </c>
      <c r="D123" s="214" t="s">
        <v>154</v>
      </c>
      <c r="E123" s="215" t="s">
        <v>268</v>
      </c>
      <c r="F123" s="216" t="s">
        <v>269</v>
      </c>
      <c r="G123" s="217" t="s">
        <v>239</v>
      </c>
      <c r="H123" s="218">
        <v>38.298000000000002</v>
      </c>
      <c r="I123" s="219"/>
      <c r="J123" s="220">
        <f>ROUND(I123*H123,2)</f>
        <v>0</v>
      </c>
      <c r="K123" s="216" t="s">
        <v>158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159</v>
      </c>
      <c r="AT123" s="225" t="s">
        <v>154</v>
      </c>
      <c r="AU123" s="225" t="s">
        <v>81</v>
      </c>
      <c r="AY123" s="19" t="s">
        <v>152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159</v>
      </c>
      <c r="BM123" s="225" t="s">
        <v>758</v>
      </c>
    </row>
    <row r="124" s="2" customFormat="1">
      <c r="A124" s="40"/>
      <c r="B124" s="41"/>
      <c r="C124" s="42"/>
      <c r="D124" s="227" t="s">
        <v>161</v>
      </c>
      <c r="E124" s="42"/>
      <c r="F124" s="228" t="s">
        <v>271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81</v>
      </c>
    </row>
    <row r="125" s="14" customFormat="1">
      <c r="A125" s="14"/>
      <c r="B125" s="243"/>
      <c r="C125" s="244"/>
      <c r="D125" s="234" t="s">
        <v>163</v>
      </c>
      <c r="E125" s="245" t="s">
        <v>19</v>
      </c>
      <c r="F125" s="246" t="s">
        <v>1308</v>
      </c>
      <c r="G125" s="244"/>
      <c r="H125" s="247">
        <v>38.298000000000002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163</v>
      </c>
      <c r="AU125" s="253" t="s">
        <v>81</v>
      </c>
      <c r="AV125" s="14" t="s">
        <v>81</v>
      </c>
      <c r="AW125" s="14" t="s">
        <v>33</v>
      </c>
      <c r="AX125" s="14" t="s">
        <v>79</v>
      </c>
      <c r="AY125" s="253" t="s">
        <v>152</v>
      </c>
    </row>
    <row r="126" s="2" customFormat="1" ht="24.15" customHeight="1">
      <c r="A126" s="40"/>
      <c r="B126" s="41"/>
      <c r="C126" s="214" t="s">
        <v>199</v>
      </c>
      <c r="D126" s="214" t="s">
        <v>154</v>
      </c>
      <c r="E126" s="215" t="s">
        <v>280</v>
      </c>
      <c r="F126" s="216" t="s">
        <v>281</v>
      </c>
      <c r="G126" s="217" t="s">
        <v>282</v>
      </c>
      <c r="H126" s="218">
        <v>68.936000000000007</v>
      </c>
      <c r="I126" s="219"/>
      <c r="J126" s="220">
        <f>ROUND(I126*H126,2)</f>
        <v>0</v>
      </c>
      <c r="K126" s="216" t="s">
        <v>158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159</v>
      </c>
      <c r="AT126" s="225" t="s">
        <v>154</v>
      </c>
      <c r="AU126" s="225" t="s">
        <v>81</v>
      </c>
      <c r="AY126" s="19" t="s">
        <v>152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159</v>
      </c>
      <c r="BM126" s="225" t="s">
        <v>760</v>
      </c>
    </row>
    <row r="127" s="2" customFormat="1">
      <c r="A127" s="40"/>
      <c r="B127" s="41"/>
      <c r="C127" s="42"/>
      <c r="D127" s="227" t="s">
        <v>161</v>
      </c>
      <c r="E127" s="42"/>
      <c r="F127" s="228" t="s">
        <v>284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161</v>
      </c>
      <c r="AU127" s="19" t="s">
        <v>81</v>
      </c>
    </row>
    <row r="128" s="14" customFormat="1">
      <c r="A128" s="14"/>
      <c r="B128" s="243"/>
      <c r="C128" s="244"/>
      <c r="D128" s="234" t="s">
        <v>163</v>
      </c>
      <c r="E128" s="245" t="s">
        <v>19</v>
      </c>
      <c r="F128" s="246" t="s">
        <v>1309</v>
      </c>
      <c r="G128" s="244"/>
      <c r="H128" s="247">
        <v>68.936000000000007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163</v>
      </c>
      <c r="AU128" s="253" t="s">
        <v>81</v>
      </c>
      <c r="AV128" s="14" t="s">
        <v>81</v>
      </c>
      <c r="AW128" s="14" t="s">
        <v>33</v>
      </c>
      <c r="AX128" s="14" t="s">
        <v>79</v>
      </c>
      <c r="AY128" s="253" t="s">
        <v>152</v>
      </c>
    </row>
    <row r="129" s="2" customFormat="1" ht="24.15" customHeight="1">
      <c r="A129" s="40"/>
      <c r="B129" s="41"/>
      <c r="C129" s="214" t="s">
        <v>204</v>
      </c>
      <c r="D129" s="214" t="s">
        <v>154</v>
      </c>
      <c r="E129" s="215" t="s">
        <v>286</v>
      </c>
      <c r="F129" s="216" t="s">
        <v>287</v>
      </c>
      <c r="G129" s="217" t="s">
        <v>239</v>
      </c>
      <c r="H129" s="218">
        <v>38.298000000000002</v>
      </c>
      <c r="I129" s="219"/>
      <c r="J129" s="220">
        <f>ROUND(I129*H129,2)</f>
        <v>0</v>
      </c>
      <c r="K129" s="216" t="s">
        <v>158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159</v>
      </c>
      <c r="AT129" s="225" t="s">
        <v>154</v>
      </c>
      <c r="AU129" s="225" t="s">
        <v>81</v>
      </c>
      <c r="AY129" s="19" t="s">
        <v>152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159</v>
      </c>
      <c r="BM129" s="225" t="s">
        <v>762</v>
      </c>
    </row>
    <row r="130" s="2" customFormat="1">
      <c r="A130" s="40"/>
      <c r="B130" s="41"/>
      <c r="C130" s="42"/>
      <c r="D130" s="227" t="s">
        <v>161</v>
      </c>
      <c r="E130" s="42"/>
      <c r="F130" s="228" t="s">
        <v>289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161</v>
      </c>
      <c r="AU130" s="19" t="s">
        <v>81</v>
      </c>
    </row>
    <row r="131" s="14" customFormat="1">
      <c r="A131" s="14"/>
      <c r="B131" s="243"/>
      <c r="C131" s="244"/>
      <c r="D131" s="234" t="s">
        <v>163</v>
      </c>
      <c r="E131" s="245" t="s">
        <v>19</v>
      </c>
      <c r="F131" s="246" t="s">
        <v>1308</v>
      </c>
      <c r="G131" s="244"/>
      <c r="H131" s="247">
        <v>38.298000000000002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163</v>
      </c>
      <c r="AU131" s="253" t="s">
        <v>81</v>
      </c>
      <c r="AV131" s="14" t="s">
        <v>81</v>
      </c>
      <c r="AW131" s="14" t="s">
        <v>33</v>
      </c>
      <c r="AX131" s="14" t="s">
        <v>79</v>
      </c>
      <c r="AY131" s="253" t="s">
        <v>152</v>
      </c>
    </row>
    <row r="132" s="2" customFormat="1" ht="24.15" customHeight="1">
      <c r="A132" s="40"/>
      <c r="B132" s="41"/>
      <c r="C132" s="214" t="s">
        <v>213</v>
      </c>
      <c r="D132" s="214" t="s">
        <v>154</v>
      </c>
      <c r="E132" s="215" t="s">
        <v>763</v>
      </c>
      <c r="F132" s="216" t="s">
        <v>764</v>
      </c>
      <c r="G132" s="217" t="s">
        <v>239</v>
      </c>
      <c r="H132" s="218">
        <v>18.047999999999998</v>
      </c>
      <c r="I132" s="219"/>
      <c r="J132" s="220">
        <f>ROUND(I132*H132,2)</f>
        <v>0</v>
      </c>
      <c r="K132" s="216" t="s">
        <v>158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159</v>
      </c>
      <c r="AT132" s="225" t="s">
        <v>154</v>
      </c>
      <c r="AU132" s="225" t="s">
        <v>81</v>
      </c>
      <c r="AY132" s="19" t="s">
        <v>152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159</v>
      </c>
      <c r="BM132" s="225" t="s">
        <v>765</v>
      </c>
    </row>
    <row r="133" s="2" customFormat="1">
      <c r="A133" s="40"/>
      <c r="B133" s="41"/>
      <c r="C133" s="42"/>
      <c r="D133" s="227" t="s">
        <v>161</v>
      </c>
      <c r="E133" s="42"/>
      <c r="F133" s="228" t="s">
        <v>766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161</v>
      </c>
      <c r="AU133" s="19" t="s">
        <v>81</v>
      </c>
    </row>
    <row r="134" s="13" customFormat="1">
      <c r="A134" s="13"/>
      <c r="B134" s="232"/>
      <c r="C134" s="233"/>
      <c r="D134" s="234" t="s">
        <v>163</v>
      </c>
      <c r="E134" s="235" t="s">
        <v>19</v>
      </c>
      <c r="F134" s="236" t="s">
        <v>767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163</v>
      </c>
      <c r="AU134" s="242" t="s">
        <v>81</v>
      </c>
      <c r="AV134" s="13" t="s">
        <v>79</v>
      </c>
      <c r="AW134" s="13" t="s">
        <v>33</v>
      </c>
      <c r="AX134" s="13" t="s">
        <v>72</v>
      </c>
      <c r="AY134" s="242" t="s">
        <v>152</v>
      </c>
    </row>
    <row r="135" s="14" customFormat="1">
      <c r="A135" s="14"/>
      <c r="B135" s="243"/>
      <c r="C135" s="244"/>
      <c r="D135" s="234" t="s">
        <v>163</v>
      </c>
      <c r="E135" s="245" t="s">
        <v>19</v>
      </c>
      <c r="F135" s="246" t="s">
        <v>1310</v>
      </c>
      <c r="G135" s="244"/>
      <c r="H135" s="247">
        <v>18.047999999999998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163</v>
      </c>
      <c r="AU135" s="253" t="s">
        <v>81</v>
      </c>
      <c r="AV135" s="14" t="s">
        <v>81</v>
      </c>
      <c r="AW135" s="14" t="s">
        <v>33</v>
      </c>
      <c r="AX135" s="14" t="s">
        <v>79</v>
      </c>
      <c r="AY135" s="253" t="s">
        <v>152</v>
      </c>
    </row>
    <row r="136" s="2" customFormat="1" ht="37.8" customHeight="1">
      <c r="A136" s="40"/>
      <c r="B136" s="41"/>
      <c r="C136" s="214" t="s">
        <v>220</v>
      </c>
      <c r="D136" s="214" t="s">
        <v>154</v>
      </c>
      <c r="E136" s="215" t="s">
        <v>769</v>
      </c>
      <c r="F136" s="216" t="s">
        <v>770</v>
      </c>
      <c r="G136" s="217" t="s">
        <v>239</v>
      </c>
      <c r="H136" s="218">
        <v>13.536</v>
      </c>
      <c r="I136" s="219"/>
      <c r="J136" s="220">
        <f>ROUND(I136*H136,2)</f>
        <v>0</v>
      </c>
      <c r="K136" s="216" t="s">
        <v>158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159</v>
      </c>
      <c r="AT136" s="225" t="s">
        <v>154</v>
      </c>
      <c r="AU136" s="225" t="s">
        <v>81</v>
      </c>
      <c r="AY136" s="19" t="s">
        <v>152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159</v>
      </c>
      <c r="BM136" s="225" t="s">
        <v>771</v>
      </c>
    </row>
    <row r="137" s="2" customFormat="1">
      <c r="A137" s="40"/>
      <c r="B137" s="41"/>
      <c r="C137" s="42"/>
      <c r="D137" s="227" t="s">
        <v>161</v>
      </c>
      <c r="E137" s="42"/>
      <c r="F137" s="228" t="s">
        <v>772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161</v>
      </c>
      <c r="AU137" s="19" t="s">
        <v>81</v>
      </c>
    </row>
    <row r="138" s="13" customFormat="1">
      <c r="A138" s="13"/>
      <c r="B138" s="232"/>
      <c r="C138" s="233"/>
      <c r="D138" s="234" t="s">
        <v>163</v>
      </c>
      <c r="E138" s="235" t="s">
        <v>19</v>
      </c>
      <c r="F138" s="236" t="s">
        <v>742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163</v>
      </c>
      <c r="AU138" s="242" t="s">
        <v>81</v>
      </c>
      <c r="AV138" s="13" t="s">
        <v>79</v>
      </c>
      <c r="AW138" s="13" t="s">
        <v>33</v>
      </c>
      <c r="AX138" s="13" t="s">
        <v>72</v>
      </c>
      <c r="AY138" s="242" t="s">
        <v>152</v>
      </c>
    </row>
    <row r="139" s="14" customFormat="1">
      <c r="A139" s="14"/>
      <c r="B139" s="243"/>
      <c r="C139" s="244"/>
      <c r="D139" s="234" t="s">
        <v>163</v>
      </c>
      <c r="E139" s="245" t="s">
        <v>19</v>
      </c>
      <c r="F139" s="246" t="s">
        <v>1311</v>
      </c>
      <c r="G139" s="244"/>
      <c r="H139" s="247">
        <v>13.536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163</v>
      </c>
      <c r="AU139" s="253" t="s">
        <v>81</v>
      </c>
      <c r="AV139" s="14" t="s">
        <v>81</v>
      </c>
      <c r="AW139" s="14" t="s">
        <v>33</v>
      </c>
      <c r="AX139" s="14" t="s">
        <v>72</v>
      </c>
      <c r="AY139" s="253" t="s">
        <v>152</v>
      </c>
    </row>
    <row r="140" s="15" customFormat="1">
      <c r="A140" s="15"/>
      <c r="B140" s="254"/>
      <c r="C140" s="255"/>
      <c r="D140" s="234" t="s">
        <v>163</v>
      </c>
      <c r="E140" s="256" t="s">
        <v>19</v>
      </c>
      <c r="F140" s="257" t="s">
        <v>212</v>
      </c>
      <c r="G140" s="255"/>
      <c r="H140" s="258">
        <v>13.536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163</v>
      </c>
      <c r="AU140" s="264" t="s">
        <v>81</v>
      </c>
      <c r="AV140" s="15" t="s">
        <v>159</v>
      </c>
      <c r="AW140" s="15" t="s">
        <v>33</v>
      </c>
      <c r="AX140" s="15" t="s">
        <v>79</v>
      </c>
      <c r="AY140" s="264" t="s">
        <v>152</v>
      </c>
    </row>
    <row r="141" s="2" customFormat="1" ht="16.5" customHeight="1">
      <c r="A141" s="40"/>
      <c r="B141" s="41"/>
      <c r="C141" s="265" t="s">
        <v>8</v>
      </c>
      <c r="D141" s="265" t="s">
        <v>298</v>
      </c>
      <c r="E141" s="266" t="s">
        <v>774</v>
      </c>
      <c r="F141" s="267" t="s">
        <v>775</v>
      </c>
      <c r="G141" s="268" t="s">
        <v>282</v>
      </c>
      <c r="H141" s="269">
        <v>27.071999999999999</v>
      </c>
      <c r="I141" s="270"/>
      <c r="J141" s="271">
        <f>ROUND(I141*H141,2)</f>
        <v>0</v>
      </c>
      <c r="K141" s="267" t="s">
        <v>158</v>
      </c>
      <c r="L141" s="272"/>
      <c r="M141" s="273" t="s">
        <v>19</v>
      </c>
      <c r="N141" s="274" t="s">
        <v>43</v>
      </c>
      <c r="O141" s="86"/>
      <c r="P141" s="223">
        <f>O141*H141</f>
        <v>0</v>
      </c>
      <c r="Q141" s="223">
        <v>1</v>
      </c>
      <c r="R141" s="223">
        <f>Q141*H141</f>
        <v>27.071999999999999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199</v>
      </c>
      <c r="AT141" s="225" t="s">
        <v>298</v>
      </c>
      <c r="AU141" s="225" t="s">
        <v>81</v>
      </c>
      <c r="AY141" s="19" t="s">
        <v>152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159</v>
      </c>
      <c r="BM141" s="225" t="s">
        <v>776</v>
      </c>
    </row>
    <row r="142" s="14" customFormat="1">
      <c r="A142" s="14"/>
      <c r="B142" s="243"/>
      <c r="C142" s="244"/>
      <c r="D142" s="234" t="s">
        <v>163</v>
      </c>
      <c r="E142" s="244"/>
      <c r="F142" s="246" t="s">
        <v>1312</v>
      </c>
      <c r="G142" s="244"/>
      <c r="H142" s="247">
        <v>27.071999999999999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163</v>
      </c>
      <c r="AU142" s="253" t="s">
        <v>81</v>
      </c>
      <c r="AV142" s="14" t="s">
        <v>81</v>
      </c>
      <c r="AW142" s="14" t="s">
        <v>4</v>
      </c>
      <c r="AX142" s="14" t="s">
        <v>79</v>
      </c>
      <c r="AY142" s="253" t="s">
        <v>152</v>
      </c>
    </row>
    <row r="143" s="12" customFormat="1" ht="22.8" customHeight="1">
      <c r="A143" s="12"/>
      <c r="B143" s="198"/>
      <c r="C143" s="199"/>
      <c r="D143" s="200" t="s">
        <v>71</v>
      </c>
      <c r="E143" s="212" t="s">
        <v>159</v>
      </c>
      <c r="F143" s="212" t="s">
        <v>778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SUM(P144:P148)</f>
        <v>0</v>
      </c>
      <c r="Q143" s="206"/>
      <c r="R143" s="207">
        <f>SUM(R144:R148)</f>
        <v>8.5311542399999993</v>
      </c>
      <c r="S143" s="206"/>
      <c r="T143" s="208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79</v>
      </c>
      <c r="AT143" s="210" t="s">
        <v>71</v>
      </c>
      <c r="AU143" s="210" t="s">
        <v>79</v>
      </c>
      <c r="AY143" s="209" t="s">
        <v>152</v>
      </c>
      <c r="BK143" s="211">
        <f>SUM(BK144:BK148)</f>
        <v>0</v>
      </c>
    </row>
    <row r="144" s="2" customFormat="1" ht="21.75" customHeight="1">
      <c r="A144" s="40"/>
      <c r="B144" s="41"/>
      <c r="C144" s="214" t="s">
        <v>231</v>
      </c>
      <c r="D144" s="214" t="s">
        <v>154</v>
      </c>
      <c r="E144" s="215" t="s">
        <v>779</v>
      </c>
      <c r="F144" s="216" t="s">
        <v>780</v>
      </c>
      <c r="G144" s="217" t="s">
        <v>239</v>
      </c>
      <c r="H144" s="218">
        <v>4.5119999999999996</v>
      </c>
      <c r="I144" s="219"/>
      <c r="J144" s="220">
        <f>ROUND(I144*H144,2)</f>
        <v>0</v>
      </c>
      <c r="K144" s="216" t="s">
        <v>158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1.8907700000000001</v>
      </c>
      <c r="R144" s="223">
        <f>Q144*H144</f>
        <v>8.5311542399999993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159</v>
      </c>
      <c r="AT144" s="225" t="s">
        <v>154</v>
      </c>
      <c r="AU144" s="225" t="s">
        <v>81</v>
      </c>
      <c r="AY144" s="19" t="s">
        <v>152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159</v>
      </c>
      <c r="BM144" s="225" t="s">
        <v>781</v>
      </c>
    </row>
    <row r="145" s="2" customFormat="1">
      <c r="A145" s="40"/>
      <c r="B145" s="41"/>
      <c r="C145" s="42"/>
      <c r="D145" s="227" t="s">
        <v>161</v>
      </c>
      <c r="E145" s="42"/>
      <c r="F145" s="228" t="s">
        <v>782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161</v>
      </c>
      <c r="AU145" s="19" t="s">
        <v>81</v>
      </c>
    </row>
    <row r="146" s="13" customFormat="1">
      <c r="A146" s="13"/>
      <c r="B146" s="232"/>
      <c r="C146" s="233"/>
      <c r="D146" s="234" t="s">
        <v>163</v>
      </c>
      <c r="E146" s="235" t="s">
        <v>19</v>
      </c>
      <c r="F146" s="236" t="s">
        <v>742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163</v>
      </c>
      <c r="AU146" s="242" t="s">
        <v>81</v>
      </c>
      <c r="AV146" s="13" t="s">
        <v>79</v>
      </c>
      <c r="AW146" s="13" t="s">
        <v>33</v>
      </c>
      <c r="AX146" s="13" t="s">
        <v>72</v>
      </c>
      <c r="AY146" s="242" t="s">
        <v>152</v>
      </c>
    </row>
    <row r="147" s="14" customFormat="1">
      <c r="A147" s="14"/>
      <c r="B147" s="243"/>
      <c r="C147" s="244"/>
      <c r="D147" s="234" t="s">
        <v>163</v>
      </c>
      <c r="E147" s="245" t="s">
        <v>19</v>
      </c>
      <c r="F147" s="246" t="s">
        <v>1313</v>
      </c>
      <c r="G147" s="244"/>
      <c r="H147" s="247">
        <v>4.5119999999999996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163</v>
      </c>
      <c r="AU147" s="253" t="s">
        <v>81</v>
      </c>
      <c r="AV147" s="14" t="s">
        <v>81</v>
      </c>
      <c r="AW147" s="14" t="s">
        <v>33</v>
      </c>
      <c r="AX147" s="14" t="s">
        <v>72</v>
      </c>
      <c r="AY147" s="253" t="s">
        <v>152</v>
      </c>
    </row>
    <row r="148" s="15" customFormat="1">
      <c r="A148" s="15"/>
      <c r="B148" s="254"/>
      <c r="C148" s="255"/>
      <c r="D148" s="234" t="s">
        <v>163</v>
      </c>
      <c r="E148" s="256" t="s">
        <v>19</v>
      </c>
      <c r="F148" s="257" t="s">
        <v>212</v>
      </c>
      <c r="G148" s="255"/>
      <c r="H148" s="258">
        <v>4.5119999999999996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163</v>
      </c>
      <c r="AU148" s="264" t="s">
        <v>81</v>
      </c>
      <c r="AV148" s="15" t="s">
        <v>159</v>
      </c>
      <c r="AW148" s="15" t="s">
        <v>33</v>
      </c>
      <c r="AX148" s="15" t="s">
        <v>79</v>
      </c>
      <c r="AY148" s="264" t="s">
        <v>152</v>
      </c>
    </row>
    <row r="149" s="12" customFormat="1" ht="22.8" customHeight="1">
      <c r="A149" s="12"/>
      <c r="B149" s="198"/>
      <c r="C149" s="199"/>
      <c r="D149" s="200" t="s">
        <v>71</v>
      </c>
      <c r="E149" s="212" t="s">
        <v>199</v>
      </c>
      <c r="F149" s="212" t="s">
        <v>784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SUM(P150:P222)</f>
        <v>0</v>
      </c>
      <c r="Q149" s="206"/>
      <c r="R149" s="207">
        <f>SUM(R150:R222)</f>
        <v>3.9314752900000003</v>
      </c>
      <c r="S149" s="206"/>
      <c r="T149" s="208">
        <f>SUM(T150:T222)</f>
        <v>25.919999999999998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79</v>
      </c>
      <c r="AT149" s="210" t="s">
        <v>71</v>
      </c>
      <c r="AU149" s="210" t="s">
        <v>79</v>
      </c>
      <c r="AY149" s="209" t="s">
        <v>152</v>
      </c>
      <c r="BK149" s="211">
        <f>SUM(BK150:BK222)</f>
        <v>0</v>
      </c>
    </row>
    <row r="150" s="2" customFormat="1" ht="21.75" customHeight="1">
      <c r="A150" s="40"/>
      <c r="B150" s="41"/>
      <c r="C150" s="214" t="s">
        <v>236</v>
      </c>
      <c r="D150" s="214" t="s">
        <v>154</v>
      </c>
      <c r="E150" s="215" t="s">
        <v>785</v>
      </c>
      <c r="F150" s="216" t="s">
        <v>786</v>
      </c>
      <c r="G150" s="217" t="s">
        <v>239</v>
      </c>
      <c r="H150" s="218">
        <v>13.5</v>
      </c>
      <c r="I150" s="219"/>
      <c r="J150" s="220">
        <f>ROUND(I150*H150,2)</f>
        <v>0</v>
      </c>
      <c r="K150" s="216" t="s">
        <v>158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1.9199999999999999</v>
      </c>
      <c r="T150" s="224">
        <f>S150*H150</f>
        <v>25.919999999999998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159</v>
      </c>
      <c r="AT150" s="225" t="s">
        <v>154</v>
      </c>
      <c r="AU150" s="225" t="s">
        <v>81</v>
      </c>
      <c r="AY150" s="19" t="s">
        <v>152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159</v>
      </c>
      <c r="BM150" s="225" t="s">
        <v>787</v>
      </c>
    </row>
    <row r="151" s="2" customFormat="1">
      <c r="A151" s="40"/>
      <c r="B151" s="41"/>
      <c r="C151" s="42"/>
      <c r="D151" s="227" t="s">
        <v>161</v>
      </c>
      <c r="E151" s="42"/>
      <c r="F151" s="228" t="s">
        <v>788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161</v>
      </c>
      <c r="AU151" s="19" t="s">
        <v>81</v>
      </c>
    </row>
    <row r="152" s="14" customFormat="1">
      <c r="A152" s="14"/>
      <c r="B152" s="243"/>
      <c r="C152" s="244"/>
      <c r="D152" s="234" t="s">
        <v>163</v>
      </c>
      <c r="E152" s="245" t="s">
        <v>19</v>
      </c>
      <c r="F152" s="246" t="s">
        <v>1314</v>
      </c>
      <c r="G152" s="244"/>
      <c r="H152" s="247">
        <v>13.5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163</v>
      </c>
      <c r="AU152" s="253" t="s">
        <v>81</v>
      </c>
      <c r="AV152" s="14" t="s">
        <v>81</v>
      </c>
      <c r="AW152" s="14" t="s">
        <v>33</v>
      </c>
      <c r="AX152" s="14" t="s">
        <v>79</v>
      </c>
      <c r="AY152" s="253" t="s">
        <v>152</v>
      </c>
    </row>
    <row r="153" s="2" customFormat="1" ht="16.5" customHeight="1">
      <c r="A153" s="40"/>
      <c r="B153" s="41"/>
      <c r="C153" s="214" t="s">
        <v>246</v>
      </c>
      <c r="D153" s="214" t="s">
        <v>154</v>
      </c>
      <c r="E153" s="215" t="s">
        <v>790</v>
      </c>
      <c r="F153" s="216" t="s">
        <v>791</v>
      </c>
      <c r="G153" s="217" t="s">
        <v>227</v>
      </c>
      <c r="H153" s="218">
        <v>9.5399999999999991</v>
      </c>
      <c r="I153" s="219"/>
      <c r="J153" s="220">
        <f>ROUND(I153*H153,2)</f>
        <v>0</v>
      </c>
      <c r="K153" s="216" t="s">
        <v>158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1.0000000000000001E-05</v>
      </c>
      <c r="R153" s="223">
        <f>Q153*H153</f>
        <v>9.5400000000000001E-05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159</v>
      </c>
      <c r="AT153" s="225" t="s">
        <v>154</v>
      </c>
      <c r="AU153" s="225" t="s">
        <v>81</v>
      </c>
      <c r="AY153" s="19" t="s">
        <v>152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159</v>
      </c>
      <c r="BM153" s="225" t="s">
        <v>792</v>
      </c>
    </row>
    <row r="154" s="2" customFormat="1">
      <c r="A154" s="40"/>
      <c r="B154" s="41"/>
      <c r="C154" s="42"/>
      <c r="D154" s="227" t="s">
        <v>161</v>
      </c>
      <c r="E154" s="42"/>
      <c r="F154" s="228" t="s">
        <v>793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161</v>
      </c>
      <c r="AU154" s="19" t="s">
        <v>81</v>
      </c>
    </row>
    <row r="155" s="14" customFormat="1">
      <c r="A155" s="14"/>
      <c r="B155" s="243"/>
      <c r="C155" s="244"/>
      <c r="D155" s="234" t="s">
        <v>163</v>
      </c>
      <c r="E155" s="245" t="s">
        <v>19</v>
      </c>
      <c r="F155" s="246" t="s">
        <v>1315</v>
      </c>
      <c r="G155" s="244"/>
      <c r="H155" s="247">
        <v>9.5399999999999991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163</v>
      </c>
      <c r="AU155" s="253" t="s">
        <v>81</v>
      </c>
      <c r="AV155" s="14" t="s">
        <v>81</v>
      </c>
      <c r="AW155" s="14" t="s">
        <v>33</v>
      </c>
      <c r="AX155" s="14" t="s">
        <v>79</v>
      </c>
      <c r="AY155" s="253" t="s">
        <v>152</v>
      </c>
    </row>
    <row r="156" s="2" customFormat="1" ht="16.5" customHeight="1">
      <c r="A156" s="40"/>
      <c r="B156" s="41"/>
      <c r="C156" s="265" t="s">
        <v>253</v>
      </c>
      <c r="D156" s="265" t="s">
        <v>298</v>
      </c>
      <c r="E156" s="266" t="s">
        <v>795</v>
      </c>
      <c r="F156" s="267" t="s">
        <v>796</v>
      </c>
      <c r="G156" s="268" t="s">
        <v>227</v>
      </c>
      <c r="H156" s="269">
        <v>9.6829999999999998</v>
      </c>
      <c r="I156" s="270"/>
      <c r="J156" s="271">
        <f>ROUND(I156*H156,2)</f>
        <v>0</v>
      </c>
      <c r="K156" s="267" t="s">
        <v>158</v>
      </c>
      <c r="L156" s="272"/>
      <c r="M156" s="273" t="s">
        <v>19</v>
      </c>
      <c r="N156" s="274" t="s">
        <v>43</v>
      </c>
      <c r="O156" s="86"/>
      <c r="P156" s="223">
        <f>O156*H156</f>
        <v>0</v>
      </c>
      <c r="Q156" s="223">
        <v>0.00365</v>
      </c>
      <c r="R156" s="223">
        <f>Q156*H156</f>
        <v>0.035342949999999998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199</v>
      </c>
      <c r="AT156" s="225" t="s">
        <v>298</v>
      </c>
      <c r="AU156" s="225" t="s">
        <v>81</v>
      </c>
      <c r="AY156" s="19" t="s">
        <v>152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159</v>
      </c>
      <c r="BM156" s="225" t="s">
        <v>797</v>
      </c>
    </row>
    <row r="157" s="14" customFormat="1">
      <c r="A157" s="14"/>
      <c r="B157" s="243"/>
      <c r="C157" s="244"/>
      <c r="D157" s="234" t="s">
        <v>163</v>
      </c>
      <c r="E157" s="244"/>
      <c r="F157" s="246" t="s">
        <v>1316</v>
      </c>
      <c r="G157" s="244"/>
      <c r="H157" s="247">
        <v>9.6829999999999998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163</v>
      </c>
      <c r="AU157" s="253" t="s">
        <v>81</v>
      </c>
      <c r="AV157" s="14" t="s">
        <v>81</v>
      </c>
      <c r="AW157" s="14" t="s">
        <v>4</v>
      </c>
      <c r="AX157" s="14" t="s">
        <v>79</v>
      </c>
      <c r="AY157" s="253" t="s">
        <v>152</v>
      </c>
    </row>
    <row r="158" s="2" customFormat="1" ht="16.5" customHeight="1">
      <c r="A158" s="40"/>
      <c r="B158" s="41"/>
      <c r="C158" s="214" t="s">
        <v>261</v>
      </c>
      <c r="D158" s="214" t="s">
        <v>154</v>
      </c>
      <c r="E158" s="215" t="s">
        <v>799</v>
      </c>
      <c r="F158" s="216" t="s">
        <v>800</v>
      </c>
      <c r="G158" s="217" t="s">
        <v>227</v>
      </c>
      <c r="H158" s="218">
        <v>1</v>
      </c>
      <c r="I158" s="219"/>
      <c r="J158" s="220">
        <f>ROUND(I158*H158,2)</f>
        <v>0</v>
      </c>
      <c r="K158" s="216" t="s">
        <v>158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1.0000000000000001E-05</v>
      </c>
      <c r="R158" s="223">
        <f>Q158*H158</f>
        <v>1.0000000000000001E-05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159</v>
      </c>
      <c r="AT158" s="225" t="s">
        <v>154</v>
      </c>
      <c r="AU158" s="225" t="s">
        <v>81</v>
      </c>
      <c r="AY158" s="19" t="s">
        <v>152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159</v>
      </c>
      <c r="BM158" s="225" t="s">
        <v>801</v>
      </c>
    </row>
    <row r="159" s="2" customFormat="1">
      <c r="A159" s="40"/>
      <c r="B159" s="41"/>
      <c r="C159" s="42"/>
      <c r="D159" s="227" t="s">
        <v>161</v>
      </c>
      <c r="E159" s="42"/>
      <c r="F159" s="228" t="s">
        <v>802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161</v>
      </c>
      <c r="AU159" s="19" t="s">
        <v>81</v>
      </c>
    </row>
    <row r="160" s="14" customFormat="1">
      <c r="A160" s="14"/>
      <c r="B160" s="243"/>
      <c r="C160" s="244"/>
      <c r="D160" s="234" t="s">
        <v>163</v>
      </c>
      <c r="E160" s="245" t="s">
        <v>19</v>
      </c>
      <c r="F160" s="246" t="s">
        <v>79</v>
      </c>
      <c r="G160" s="244"/>
      <c r="H160" s="247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163</v>
      </c>
      <c r="AU160" s="253" t="s">
        <v>81</v>
      </c>
      <c r="AV160" s="14" t="s">
        <v>81</v>
      </c>
      <c r="AW160" s="14" t="s">
        <v>33</v>
      </c>
      <c r="AX160" s="14" t="s">
        <v>79</v>
      </c>
      <c r="AY160" s="253" t="s">
        <v>152</v>
      </c>
    </row>
    <row r="161" s="2" customFormat="1" ht="16.5" customHeight="1">
      <c r="A161" s="40"/>
      <c r="B161" s="41"/>
      <c r="C161" s="265" t="s">
        <v>267</v>
      </c>
      <c r="D161" s="265" t="s">
        <v>298</v>
      </c>
      <c r="E161" s="266" t="s">
        <v>804</v>
      </c>
      <c r="F161" s="267" t="s">
        <v>805</v>
      </c>
      <c r="G161" s="268" t="s">
        <v>227</v>
      </c>
      <c r="H161" s="269">
        <v>1.0149999999999999</v>
      </c>
      <c r="I161" s="270"/>
      <c r="J161" s="271">
        <f>ROUND(I161*H161,2)</f>
        <v>0</v>
      </c>
      <c r="K161" s="267" t="s">
        <v>158</v>
      </c>
      <c r="L161" s="272"/>
      <c r="M161" s="273" t="s">
        <v>19</v>
      </c>
      <c r="N161" s="274" t="s">
        <v>43</v>
      </c>
      <c r="O161" s="86"/>
      <c r="P161" s="223">
        <f>O161*H161</f>
        <v>0</v>
      </c>
      <c r="Q161" s="223">
        <v>0.0051399999999999996</v>
      </c>
      <c r="R161" s="223">
        <f>Q161*H161</f>
        <v>0.0052170999999999988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199</v>
      </c>
      <c r="AT161" s="225" t="s">
        <v>298</v>
      </c>
      <c r="AU161" s="225" t="s">
        <v>81</v>
      </c>
      <c r="AY161" s="19" t="s">
        <v>152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159</v>
      </c>
      <c r="BM161" s="225" t="s">
        <v>806</v>
      </c>
    </row>
    <row r="162" s="14" customFormat="1">
      <c r="A162" s="14"/>
      <c r="B162" s="243"/>
      <c r="C162" s="244"/>
      <c r="D162" s="234" t="s">
        <v>163</v>
      </c>
      <c r="E162" s="244"/>
      <c r="F162" s="246" t="s">
        <v>1317</v>
      </c>
      <c r="G162" s="244"/>
      <c r="H162" s="247">
        <v>1.0149999999999999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163</v>
      </c>
      <c r="AU162" s="253" t="s">
        <v>81</v>
      </c>
      <c r="AV162" s="14" t="s">
        <v>81</v>
      </c>
      <c r="AW162" s="14" t="s">
        <v>4</v>
      </c>
      <c r="AX162" s="14" t="s">
        <v>79</v>
      </c>
      <c r="AY162" s="253" t="s">
        <v>152</v>
      </c>
    </row>
    <row r="163" s="2" customFormat="1" ht="16.5" customHeight="1">
      <c r="A163" s="40"/>
      <c r="B163" s="41"/>
      <c r="C163" s="214" t="s">
        <v>272</v>
      </c>
      <c r="D163" s="214" t="s">
        <v>154</v>
      </c>
      <c r="E163" s="215" t="s">
        <v>1318</v>
      </c>
      <c r="F163" s="216" t="s">
        <v>1319</v>
      </c>
      <c r="G163" s="217" t="s">
        <v>227</v>
      </c>
      <c r="H163" s="218">
        <v>27.059999999999999</v>
      </c>
      <c r="I163" s="219"/>
      <c r="J163" s="220">
        <f>ROUND(I163*H163,2)</f>
        <v>0</v>
      </c>
      <c r="K163" s="216" t="s">
        <v>158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2.0000000000000002E-05</v>
      </c>
      <c r="R163" s="223">
        <f>Q163*H163</f>
        <v>0.00054120000000000004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159</v>
      </c>
      <c r="AT163" s="225" t="s">
        <v>154</v>
      </c>
      <c r="AU163" s="225" t="s">
        <v>81</v>
      </c>
      <c r="AY163" s="19" t="s">
        <v>152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159</v>
      </c>
      <c r="BM163" s="225" t="s">
        <v>1320</v>
      </c>
    </row>
    <row r="164" s="2" customFormat="1">
      <c r="A164" s="40"/>
      <c r="B164" s="41"/>
      <c r="C164" s="42"/>
      <c r="D164" s="227" t="s">
        <v>161</v>
      </c>
      <c r="E164" s="42"/>
      <c r="F164" s="228" t="s">
        <v>1321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161</v>
      </c>
      <c r="AU164" s="19" t="s">
        <v>81</v>
      </c>
    </row>
    <row r="165" s="2" customFormat="1" ht="16.5" customHeight="1">
      <c r="A165" s="40"/>
      <c r="B165" s="41"/>
      <c r="C165" s="265" t="s">
        <v>165</v>
      </c>
      <c r="D165" s="265" t="s">
        <v>298</v>
      </c>
      <c r="E165" s="266" t="s">
        <v>1322</v>
      </c>
      <c r="F165" s="267" t="s">
        <v>1323</v>
      </c>
      <c r="G165" s="268" t="s">
        <v>227</v>
      </c>
      <c r="H165" s="269">
        <v>27.466000000000001</v>
      </c>
      <c r="I165" s="270"/>
      <c r="J165" s="271">
        <f>ROUND(I165*H165,2)</f>
        <v>0</v>
      </c>
      <c r="K165" s="267" t="s">
        <v>158</v>
      </c>
      <c r="L165" s="272"/>
      <c r="M165" s="273" t="s">
        <v>19</v>
      </c>
      <c r="N165" s="274" t="s">
        <v>43</v>
      </c>
      <c r="O165" s="86"/>
      <c r="P165" s="223">
        <f>O165*H165</f>
        <v>0</v>
      </c>
      <c r="Q165" s="223">
        <v>0.0080400000000000003</v>
      </c>
      <c r="R165" s="223">
        <f>Q165*H165</f>
        <v>0.22082664000000002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199</v>
      </c>
      <c r="AT165" s="225" t="s">
        <v>298</v>
      </c>
      <c r="AU165" s="225" t="s">
        <v>81</v>
      </c>
      <c r="AY165" s="19" t="s">
        <v>152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159</v>
      </c>
      <c r="BM165" s="225" t="s">
        <v>1324</v>
      </c>
    </row>
    <row r="166" s="14" customFormat="1">
      <c r="A166" s="14"/>
      <c r="B166" s="243"/>
      <c r="C166" s="244"/>
      <c r="D166" s="234" t="s">
        <v>163</v>
      </c>
      <c r="E166" s="244"/>
      <c r="F166" s="246" t="s">
        <v>1325</v>
      </c>
      <c r="G166" s="244"/>
      <c r="H166" s="247">
        <v>27.466000000000001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163</v>
      </c>
      <c r="AU166" s="253" t="s">
        <v>81</v>
      </c>
      <c r="AV166" s="14" t="s">
        <v>81</v>
      </c>
      <c r="AW166" s="14" t="s">
        <v>4</v>
      </c>
      <c r="AX166" s="14" t="s">
        <v>79</v>
      </c>
      <c r="AY166" s="253" t="s">
        <v>152</v>
      </c>
    </row>
    <row r="167" s="2" customFormat="1" ht="24.15" customHeight="1">
      <c r="A167" s="40"/>
      <c r="B167" s="41"/>
      <c r="C167" s="214" t="s">
        <v>7</v>
      </c>
      <c r="D167" s="214" t="s">
        <v>154</v>
      </c>
      <c r="E167" s="215" t="s">
        <v>817</v>
      </c>
      <c r="F167" s="216" t="s">
        <v>818</v>
      </c>
      <c r="G167" s="217" t="s">
        <v>157</v>
      </c>
      <c r="H167" s="218">
        <v>4</v>
      </c>
      <c r="I167" s="219"/>
      <c r="J167" s="220">
        <f>ROUND(I167*H167,2)</f>
        <v>0</v>
      </c>
      <c r="K167" s="216" t="s">
        <v>158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159</v>
      </c>
      <c r="AT167" s="225" t="s">
        <v>154</v>
      </c>
      <c r="AU167" s="225" t="s">
        <v>81</v>
      </c>
      <c r="AY167" s="19" t="s">
        <v>152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159</v>
      </c>
      <c r="BM167" s="225" t="s">
        <v>819</v>
      </c>
    </row>
    <row r="168" s="2" customFormat="1">
      <c r="A168" s="40"/>
      <c r="B168" s="41"/>
      <c r="C168" s="42"/>
      <c r="D168" s="227" t="s">
        <v>161</v>
      </c>
      <c r="E168" s="42"/>
      <c r="F168" s="228" t="s">
        <v>820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161</v>
      </c>
      <c r="AU168" s="19" t="s">
        <v>81</v>
      </c>
    </row>
    <row r="169" s="14" customFormat="1">
      <c r="A169" s="14"/>
      <c r="B169" s="243"/>
      <c r="C169" s="244"/>
      <c r="D169" s="234" t="s">
        <v>163</v>
      </c>
      <c r="E169" s="245" t="s">
        <v>19</v>
      </c>
      <c r="F169" s="246" t="s">
        <v>1326</v>
      </c>
      <c r="G169" s="244"/>
      <c r="H169" s="247">
        <v>4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163</v>
      </c>
      <c r="AU169" s="253" t="s">
        <v>81</v>
      </c>
      <c r="AV169" s="14" t="s">
        <v>81</v>
      </c>
      <c r="AW169" s="14" t="s">
        <v>33</v>
      </c>
      <c r="AX169" s="14" t="s">
        <v>79</v>
      </c>
      <c r="AY169" s="253" t="s">
        <v>152</v>
      </c>
    </row>
    <row r="170" s="2" customFormat="1" ht="16.5" customHeight="1">
      <c r="A170" s="40"/>
      <c r="B170" s="41"/>
      <c r="C170" s="265" t="s">
        <v>291</v>
      </c>
      <c r="D170" s="265" t="s">
        <v>298</v>
      </c>
      <c r="E170" s="266" t="s">
        <v>822</v>
      </c>
      <c r="F170" s="267" t="s">
        <v>823</v>
      </c>
      <c r="G170" s="268" t="s">
        <v>157</v>
      </c>
      <c r="H170" s="269">
        <v>3</v>
      </c>
      <c r="I170" s="270"/>
      <c r="J170" s="271">
        <f>ROUND(I170*H170,2)</f>
        <v>0</v>
      </c>
      <c r="K170" s="267" t="s">
        <v>158</v>
      </c>
      <c r="L170" s="272"/>
      <c r="M170" s="273" t="s">
        <v>19</v>
      </c>
      <c r="N170" s="274" t="s">
        <v>43</v>
      </c>
      <c r="O170" s="86"/>
      <c r="P170" s="223">
        <f>O170*H170</f>
        <v>0</v>
      </c>
      <c r="Q170" s="223">
        <v>0.001</v>
      </c>
      <c r="R170" s="223">
        <f>Q170*H170</f>
        <v>0.0030000000000000001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199</v>
      </c>
      <c r="AT170" s="225" t="s">
        <v>298</v>
      </c>
      <c r="AU170" s="225" t="s">
        <v>81</v>
      </c>
      <c r="AY170" s="19" t="s">
        <v>152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159</v>
      </c>
      <c r="BM170" s="225" t="s">
        <v>824</v>
      </c>
    </row>
    <row r="171" s="2" customFormat="1" ht="16.5" customHeight="1">
      <c r="A171" s="40"/>
      <c r="B171" s="41"/>
      <c r="C171" s="265" t="s">
        <v>297</v>
      </c>
      <c r="D171" s="265" t="s">
        <v>298</v>
      </c>
      <c r="E171" s="266" t="s">
        <v>825</v>
      </c>
      <c r="F171" s="267" t="s">
        <v>826</v>
      </c>
      <c r="G171" s="268" t="s">
        <v>157</v>
      </c>
      <c r="H171" s="269">
        <v>1</v>
      </c>
      <c r="I171" s="270"/>
      <c r="J171" s="271">
        <f>ROUND(I171*H171,2)</f>
        <v>0</v>
      </c>
      <c r="K171" s="267" t="s">
        <v>158</v>
      </c>
      <c r="L171" s="272"/>
      <c r="M171" s="273" t="s">
        <v>19</v>
      </c>
      <c r="N171" s="274" t="s">
        <v>43</v>
      </c>
      <c r="O171" s="86"/>
      <c r="P171" s="223">
        <f>O171*H171</f>
        <v>0</v>
      </c>
      <c r="Q171" s="223">
        <v>0.0011999999999999999</v>
      </c>
      <c r="R171" s="223">
        <f>Q171*H171</f>
        <v>0.0011999999999999999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199</v>
      </c>
      <c r="AT171" s="225" t="s">
        <v>298</v>
      </c>
      <c r="AU171" s="225" t="s">
        <v>81</v>
      </c>
      <c r="AY171" s="19" t="s">
        <v>152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159</v>
      </c>
      <c r="BM171" s="225" t="s">
        <v>827</v>
      </c>
    </row>
    <row r="172" s="2" customFormat="1" ht="24.15" customHeight="1">
      <c r="A172" s="40"/>
      <c r="B172" s="41"/>
      <c r="C172" s="214" t="s">
        <v>304</v>
      </c>
      <c r="D172" s="214" t="s">
        <v>154</v>
      </c>
      <c r="E172" s="215" t="s">
        <v>828</v>
      </c>
      <c r="F172" s="216" t="s">
        <v>829</v>
      </c>
      <c r="G172" s="217" t="s">
        <v>157</v>
      </c>
      <c r="H172" s="218">
        <v>8</v>
      </c>
      <c r="I172" s="219"/>
      <c r="J172" s="220">
        <f>ROUND(I172*H172,2)</f>
        <v>0</v>
      </c>
      <c r="K172" s="216" t="s">
        <v>158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159</v>
      </c>
      <c r="AT172" s="225" t="s">
        <v>154</v>
      </c>
      <c r="AU172" s="225" t="s">
        <v>81</v>
      </c>
      <c r="AY172" s="19" t="s">
        <v>152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159</v>
      </c>
      <c r="BM172" s="225" t="s">
        <v>830</v>
      </c>
    </row>
    <row r="173" s="2" customFormat="1">
      <c r="A173" s="40"/>
      <c r="B173" s="41"/>
      <c r="C173" s="42"/>
      <c r="D173" s="227" t="s">
        <v>161</v>
      </c>
      <c r="E173" s="42"/>
      <c r="F173" s="228" t="s">
        <v>831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161</v>
      </c>
      <c r="AU173" s="19" t="s">
        <v>81</v>
      </c>
    </row>
    <row r="174" s="14" customFormat="1">
      <c r="A174" s="14"/>
      <c r="B174" s="243"/>
      <c r="C174" s="244"/>
      <c r="D174" s="234" t="s">
        <v>163</v>
      </c>
      <c r="E174" s="245" t="s">
        <v>19</v>
      </c>
      <c r="F174" s="246" t="s">
        <v>821</v>
      </c>
      <c r="G174" s="244"/>
      <c r="H174" s="247">
        <v>8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163</v>
      </c>
      <c r="AU174" s="253" t="s">
        <v>81</v>
      </c>
      <c r="AV174" s="14" t="s">
        <v>81</v>
      </c>
      <c r="AW174" s="14" t="s">
        <v>33</v>
      </c>
      <c r="AX174" s="14" t="s">
        <v>72</v>
      </c>
      <c r="AY174" s="253" t="s">
        <v>152</v>
      </c>
    </row>
    <row r="175" s="15" customFormat="1">
      <c r="A175" s="15"/>
      <c r="B175" s="254"/>
      <c r="C175" s="255"/>
      <c r="D175" s="234" t="s">
        <v>163</v>
      </c>
      <c r="E175" s="256" t="s">
        <v>19</v>
      </c>
      <c r="F175" s="257" t="s">
        <v>212</v>
      </c>
      <c r="G175" s="255"/>
      <c r="H175" s="258">
        <v>8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163</v>
      </c>
      <c r="AU175" s="264" t="s">
        <v>81</v>
      </c>
      <c r="AV175" s="15" t="s">
        <v>159</v>
      </c>
      <c r="AW175" s="15" t="s">
        <v>33</v>
      </c>
      <c r="AX175" s="15" t="s">
        <v>79</v>
      </c>
      <c r="AY175" s="264" t="s">
        <v>152</v>
      </c>
    </row>
    <row r="176" s="2" customFormat="1" ht="16.5" customHeight="1">
      <c r="A176" s="40"/>
      <c r="B176" s="41"/>
      <c r="C176" s="265" t="s">
        <v>311</v>
      </c>
      <c r="D176" s="265" t="s">
        <v>298</v>
      </c>
      <c r="E176" s="266" t="s">
        <v>833</v>
      </c>
      <c r="F176" s="267" t="s">
        <v>834</v>
      </c>
      <c r="G176" s="268" t="s">
        <v>157</v>
      </c>
      <c r="H176" s="269">
        <v>6</v>
      </c>
      <c r="I176" s="270"/>
      <c r="J176" s="271">
        <f>ROUND(I176*H176,2)</f>
        <v>0</v>
      </c>
      <c r="K176" s="267" t="s">
        <v>158</v>
      </c>
      <c r="L176" s="272"/>
      <c r="M176" s="273" t="s">
        <v>19</v>
      </c>
      <c r="N176" s="274" t="s">
        <v>43</v>
      </c>
      <c r="O176" s="86"/>
      <c r="P176" s="223">
        <f>O176*H176</f>
        <v>0</v>
      </c>
      <c r="Q176" s="223">
        <v>0.00080000000000000004</v>
      </c>
      <c r="R176" s="223">
        <f>Q176*H176</f>
        <v>0.0048000000000000004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199</v>
      </c>
      <c r="AT176" s="225" t="s">
        <v>298</v>
      </c>
      <c r="AU176" s="225" t="s">
        <v>81</v>
      </c>
      <c r="AY176" s="19" t="s">
        <v>152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159</v>
      </c>
      <c r="BM176" s="225" t="s">
        <v>835</v>
      </c>
    </row>
    <row r="177" s="2" customFormat="1" ht="16.5" customHeight="1">
      <c r="A177" s="40"/>
      <c r="B177" s="41"/>
      <c r="C177" s="265" t="s">
        <v>318</v>
      </c>
      <c r="D177" s="265" t="s">
        <v>298</v>
      </c>
      <c r="E177" s="266" t="s">
        <v>836</v>
      </c>
      <c r="F177" s="267" t="s">
        <v>837</v>
      </c>
      <c r="G177" s="268" t="s">
        <v>157</v>
      </c>
      <c r="H177" s="269">
        <v>2</v>
      </c>
      <c r="I177" s="270"/>
      <c r="J177" s="271">
        <f>ROUND(I177*H177,2)</f>
        <v>0</v>
      </c>
      <c r="K177" s="267" t="s">
        <v>158</v>
      </c>
      <c r="L177" s="272"/>
      <c r="M177" s="273" t="s">
        <v>19</v>
      </c>
      <c r="N177" s="274" t="s">
        <v>43</v>
      </c>
      <c r="O177" s="86"/>
      <c r="P177" s="223">
        <f>O177*H177</f>
        <v>0</v>
      </c>
      <c r="Q177" s="223">
        <v>0.00069999999999999999</v>
      </c>
      <c r="R177" s="223">
        <f>Q177*H177</f>
        <v>0.0014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199</v>
      </c>
      <c r="AT177" s="225" t="s">
        <v>298</v>
      </c>
      <c r="AU177" s="225" t="s">
        <v>81</v>
      </c>
      <c r="AY177" s="19" t="s">
        <v>152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159</v>
      </c>
      <c r="BM177" s="225" t="s">
        <v>838</v>
      </c>
    </row>
    <row r="178" s="2" customFormat="1" ht="24.15" customHeight="1">
      <c r="A178" s="40"/>
      <c r="B178" s="41"/>
      <c r="C178" s="214" t="s">
        <v>325</v>
      </c>
      <c r="D178" s="214" t="s">
        <v>154</v>
      </c>
      <c r="E178" s="215" t="s">
        <v>1327</v>
      </c>
      <c r="F178" s="216" t="s">
        <v>1328</v>
      </c>
      <c r="G178" s="217" t="s">
        <v>157</v>
      </c>
      <c r="H178" s="218">
        <v>3</v>
      </c>
      <c r="I178" s="219"/>
      <c r="J178" s="220">
        <f>ROUND(I178*H178,2)</f>
        <v>0</v>
      </c>
      <c r="K178" s="216" t="s">
        <v>158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159</v>
      </c>
      <c r="AT178" s="225" t="s">
        <v>154</v>
      </c>
      <c r="AU178" s="225" t="s">
        <v>81</v>
      </c>
      <c r="AY178" s="19" t="s">
        <v>152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159</v>
      </c>
      <c r="BM178" s="225" t="s">
        <v>1329</v>
      </c>
    </row>
    <row r="179" s="2" customFormat="1">
      <c r="A179" s="40"/>
      <c r="B179" s="41"/>
      <c r="C179" s="42"/>
      <c r="D179" s="227" t="s">
        <v>161</v>
      </c>
      <c r="E179" s="42"/>
      <c r="F179" s="228" t="s">
        <v>1330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161</v>
      </c>
      <c r="AU179" s="19" t="s">
        <v>81</v>
      </c>
    </row>
    <row r="180" s="2" customFormat="1" ht="16.5" customHeight="1">
      <c r="A180" s="40"/>
      <c r="B180" s="41"/>
      <c r="C180" s="265" t="s">
        <v>330</v>
      </c>
      <c r="D180" s="265" t="s">
        <v>298</v>
      </c>
      <c r="E180" s="266" t="s">
        <v>1331</v>
      </c>
      <c r="F180" s="267" t="s">
        <v>1332</v>
      </c>
      <c r="G180" s="268" t="s">
        <v>157</v>
      </c>
      <c r="H180" s="269">
        <v>1</v>
      </c>
      <c r="I180" s="270"/>
      <c r="J180" s="271">
        <f>ROUND(I180*H180,2)</f>
        <v>0</v>
      </c>
      <c r="K180" s="267" t="s">
        <v>158</v>
      </c>
      <c r="L180" s="272"/>
      <c r="M180" s="273" t="s">
        <v>19</v>
      </c>
      <c r="N180" s="274" t="s">
        <v>43</v>
      </c>
      <c r="O180" s="86"/>
      <c r="P180" s="223">
        <f>O180*H180</f>
        <v>0</v>
      </c>
      <c r="Q180" s="223">
        <v>0.0053</v>
      </c>
      <c r="R180" s="223">
        <f>Q180*H180</f>
        <v>0.0053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199</v>
      </c>
      <c r="AT180" s="225" t="s">
        <v>298</v>
      </c>
      <c r="AU180" s="225" t="s">
        <v>81</v>
      </c>
      <c r="AY180" s="19" t="s">
        <v>152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159</v>
      </c>
      <c r="BM180" s="225" t="s">
        <v>1333</v>
      </c>
    </row>
    <row r="181" s="2" customFormat="1" ht="16.5" customHeight="1">
      <c r="A181" s="40"/>
      <c r="B181" s="41"/>
      <c r="C181" s="265" t="s">
        <v>334</v>
      </c>
      <c r="D181" s="265" t="s">
        <v>298</v>
      </c>
      <c r="E181" s="266" t="s">
        <v>1334</v>
      </c>
      <c r="F181" s="267" t="s">
        <v>1335</v>
      </c>
      <c r="G181" s="268" t="s">
        <v>157</v>
      </c>
      <c r="H181" s="269">
        <v>2</v>
      </c>
      <c r="I181" s="270"/>
      <c r="J181" s="271">
        <f>ROUND(I181*H181,2)</f>
        <v>0</v>
      </c>
      <c r="K181" s="267" t="s">
        <v>158</v>
      </c>
      <c r="L181" s="272"/>
      <c r="M181" s="273" t="s">
        <v>19</v>
      </c>
      <c r="N181" s="274" t="s">
        <v>43</v>
      </c>
      <c r="O181" s="86"/>
      <c r="P181" s="223">
        <f>O181*H181</f>
        <v>0</v>
      </c>
      <c r="Q181" s="223">
        <v>0.0050000000000000001</v>
      </c>
      <c r="R181" s="223">
        <f>Q181*H181</f>
        <v>0.01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199</v>
      </c>
      <c r="AT181" s="225" t="s">
        <v>298</v>
      </c>
      <c r="AU181" s="225" t="s">
        <v>81</v>
      </c>
      <c r="AY181" s="19" t="s">
        <v>152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159</v>
      </c>
      <c r="BM181" s="225" t="s">
        <v>1336</v>
      </c>
    </row>
    <row r="182" s="2" customFormat="1" ht="16.5" customHeight="1">
      <c r="A182" s="40"/>
      <c r="B182" s="41"/>
      <c r="C182" s="214" t="s">
        <v>338</v>
      </c>
      <c r="D182" s="214" t="s">
        <v>154</v>
      </c>
      <c r="E182" s="215" t="s">
        <v>849</v>
      </c>
      <c r="F182" s="216" t="s">
        <v>850</v>
      </c>
      <c r="G182" s="217" t="s">
        <v>227</v>
      </c>
      <c r="H182" s="218">
        <v>10.539999999999999</v>
      </c>
      <c r="I182" s="219"/>
      <c r="J182" s="220">
        <f>ROUND(I182*H182,2)</f>
        <v>0</v>
      </c>
      <c r="K182" s="216" t="s">
        <v>158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159</v>
      </c>
      <c r="AT182" s="225" t="s">
        <v>154</v>
      </c>
      <c r="AU182" s="225" t="s">
        <v>81</v>
      </c>
      <c r="AY182" s="19" t="s">
        <v>152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159</v>
      </c>
      <c r="BM182" s="225" t="s">
        <v>851</v>
      </c>
    </row>
    <row r="183" s="2" customFormat="1">
      <c r="A183" s="40"/>
      <c r="B183" s="41"/>
      <c r="C183" s="42"/>
      <c r="D183" s="227" t="s">
        <v>161</v>
      </c>
      <c r="E183" s="42"/>
      <c r="F183" s="228" t="s">
        <v>852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161</v>
      </c>
      <c r="AU183" s="19" t="s">
        <v>81</v>
      </c>
    </row>
    <row r="184" s="14" customFormat="1">
      <c r="A184" s="14"/>
      <c r="B184" s="243"/>
      <c r="C184" s="244"/>
      <c r="D184" s="234" t="s">
        <v>163</v>
      </c>
      <c r="E184" s="245" t="s">
        <v>19</v>
      </c>
      <c r="F184" s="246" t="s">
        <v>1337</v>
      </c>
      <c r="G184" s="244"/>
      <c r="H184" s="247">
        <v>10.539999999999999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163</v>
      </c>
      <c r="AU184" s="253" t="s">
        <v>81</v>
      </c>
      <c r="AV184" s="14" t="s">
        <v>81</v>
      </c>
      <c r="AW184" s="14" t="s">
        <v>33</v>
      </c>
      <c r="AX184" s="14" t="s">
        <v>79</v>
      </c>
      <c r="AY184" s="253" t="s">
        <v>152</v>
      </c>
    </row>
    <row r="185" s="2" customFormat="1" ht="16.5" customHeight="1">
      <c r="A185" s="40"/>
      <c r="B185" s="41"/>
      <c r="C185" s="214" t="s">
        <v>342</v>
      </c>
      <c r="D185" s="214" t="s">
        <v>154</v>
      </c>
      <c r="E185" s="215" t="s">
        <v>854</v>
      </c>
      <c r="F185" s="216" t="s">
        <v>855</v>
      </c>
      <c r="G185" s="217" t="s">
        <v>227</v>
      </c>
      <c r="H185" s="218">
        <v>27.059999999999999</v>
      </c>
      <c r="I185" s="219"/>
      <c r="J185" s="220">
        <f>ROUND(I185*H185,2)</f>
        <v>0</v>
      </c>
      <c r="K185" s="216" t="s">
        <v>158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159</v>
      </c>
      <c r="AT185" s="225" t="s">
        <v>154</v>
      </c>
      <c r="AU185" s="225" t="s">
        <v>81</v>
      </c>
      <c r="AY185" s="19" t="s">
        <v>152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159</v>
      </c>
      <c r="BM185" s="225" t="s">
        <v>856</v>
      </c>
    </row>
    <row r="186" s="2" customFormat="1">
      <c r="A186" s="40"/>
      <c r="B186" s="41"/>
      <c r="C186" s="42"/>
      <c r="D186" s="227" t="s">
        <v>161</v>
      </c>
      <c r="E186" s="42"/>
      <c r="F186" s="228" t="s">
        <v>857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161</v>
      </c>
      <c r="AU186" s="19" t="s">
        <v>81</v>
      </c>
    </row>
    <row r="187" s="2" customFormat="1" ht="16.5" customHeight="1">
      <c r="A187" s="40"/>
      <c r="B187" s="41"/>
      <c r="C187" s="214" t="s">
        <v>347</v>
      </c>
      <c r="D187" s="214" t="s">
        <v>154</v>
      </c>
      <c r="E187" s="215" t="s">
        <v>858</v>
      </c>
      <c r="F187" s="216" t="s">
        <v>859</v>
      </c>
      <c r="G187" s="217" t="s">
        <v>227</v>
      </c>
      <c r="H187" s="218">
        <v>37.600000000000001</v>
      </c>
      <c r="I187" s="219"/>
      <c r="J187" s="220">
        <f>ROUND(I187*H187,2)</f>
        <v>0</v>
      </c>
      <c r="K187" s="216" t="s">
        <v>158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6.9999999999999994E-05</v>
      </c>
      <c r="R187" s="223">
        <f>Q187*H187</f>
        <v>0.0026319999999999998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159</v>
      </c>
      <c r="AT187" s="225" t="s">
        <v>154</v>
      </c>
      <c r="AU187" s="225" t="s">
        <v>81</v>
      </c>
      <c r="AY187" s="19" t="s">
        <v>152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159</v>
      </c>
      <c r="BM187" s="225" t="s">
        <v>860</v>
      </c>
    </row>
    <row r="188" s="2" customFormat="1">
      <c r="A188" s="40"/>
      <c r="B188" s="41"/>
      <c r="C188" s="42"/>
      <c r="D188" s="227" t="s">
        <v>161</v>
      </c>
      <c r="E188" s="42"/>
      <c r="F188" s="228" t="s">
        <v>861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161</v>
      </c>
      <c r="AU188" s="19" t="s">
        <v>81</v>
      </c>
    </row>
    <row r="189" s="14" customFormat="1">
      <c r="A189" s="14"/>
      <c r="B189" s="243"/>
      <c r="C189" s="244"/>
      <c r="D189" s="234" t="s">
        <v>163</v>
      </c>
      <c r="E189" s="245" t="s">
        <v>19</v>
      </c>
      <c r="F189" s="246" t="s">
        <v>1338</v>
      </c>
      <c r="G189" s="244"/>
      <c r="H189" s="247">
        <v>37.600000000000001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163</v>
      </c>
      <c r="AU189" s="253" t="s">
        <v>81</v>
      </c>
      <c r="AV189" s="14" t="s">
        <v>81</v>
      </c>
      <c r="AW189" s="14" t="s">
        <v>33</v>
      </c>
      <c r="AX189" s="14" t="s">
        <v>79</v>
      </c>
      <c r="AY189" s="253" t="s">
        <v>152</v>
      </c>
    </row>
    <row r="190" s="2" customFormat="1" ht="24.15" customHeight="1">
      <c r="A190" s="40"/>
      <c r="B190" s="41"/>
      <c r="C190" s="214" t="s">
        <v>352</v>
      </c>
      <c r="D190" s="214" t="s">
        <v>154</v>
      </c>
      <c r="E190" s="215" t="s">
        <v>1339</v>
      </c>
      <c r="F190" s="216" t="s">
        <v>1340</v>
      </c>
      <c r="G190" s="217" t="s">
        <v>157</v>
      </c>
      <c r="H190" s="218">
        <v>1</v>
      </c>
      <c r="I190" s="219"/>
      <c r="J190" s="220">
        <f>ROUND(I190*H190,2)</f>
        <v>0</v>
      </c>
      <c r="K190" s="216" t="s">
        <v>158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0.074370000000000006</v>
      </c>
      <c r="R190" s="223">
        <f>Q190*H190</f>
        <v>0.074370000000000006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159</v>
      </c>
      <c r="AT190" s="225" t="s">
        <v>154</v>
      </c>
      <c r="AU190" s="225" t="s">
        <v>81</v>
      </c>
      <c r="AY190" s="19" t="s">
        <v>152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159</v>
      </c>
      <c r="BM190" s="225" t="s">
        <v>1341</v>
      </c>
    </row>
    <row r="191" s="2" customFormat="1">
      <c r="A191" s="40"/>
      <c r="B191" s="41"/>
      <c r="C191" s="42"/>
      <c r="D191" s="227" t="s">
        <v>161</v>
      </c>
      <c r="E191" s="42"/>
      <c r="F191" s="228" t="s">
        <v>1342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161</v>
      </c>
      <c r="AU191" s="19" t="s">
        <v>81</v>
      </c>
    </row>
    <row r="192" s="2" customFormat="1" ht="24.15" customHeight="1">
      <c r="A192" s="40"/>
      <c r="B192" s="41"/>
      <c r="C192" s="214" t="s">
        <v>219</v>
      </c>
      <c r="D192" s="214" t="s">
        <v>154</v>
      </c>
      <c r="E192" s="215" t="s">
        <v>1343</v>
      </c>
      <c r="F192" s="216" t="s">
        <v>1344</v>
      </c>
      <c r="G192" s="217" t="s">
        <v>157</v>
      </c>
      <c r="H192" s="218">
        <v>1</v>
      </c>
      <c r="I192" s="219"/>
      <c r="J192" s="220">
        <f>ROUND(I192*H192,2)</f>
        <v>0</v>
      </c>
      <c r="K192" s="216" t="s">
        <v>158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0.026720000000000001</v>
      </c>
      <c r="R192" s="223">
        <f>Q192*H192</f>
        <v>0.026720000000000001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159</v>
      </c>
      <c r="AT192" s="225" t="s">
        <v>154</v>
      </c>
      <c r="AU192" s="225" t="s">
        <v>81</v>
      </c>
      <c r="AY192" s="19" t="s">
        <v>152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159</v>
      </c>
      <c r="BM192" s="225" t="s">
        <v>1345</v>
      </c>
    </row>
    <row r="193" s="2" customFormat="1">
      <c r="A193" s="40"/>
      <c r="B193" s="41"/>
      <c r="C193" s="42"/>
      <c r="D193" s="227" t="s">
        <v>161</v>
      </c>
      <c r="E193" s="42"/>
      <c r="F193" s="228" t="s">
        <v>1346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81</v>
      </c>
    </row>
    <row r="194" s="2" customFormat="1" ht="24.15" customHeight="1">
      <c r="A194" s="40"/>
      <c r="B194" s="41"/>
      <c r="C194" s="214" t="s">
        <v>360</v>
      </c>
      <c r="D194" s="214" t="s">
        <v>154</v>
      </c>
      <c r="E194" s="215" t="s">
        <v>1347</v>
      </c>
      <c r="F194" s="216" t="s">
        <v>1348</v>
      </c>
      <c r="G194" s="217" t="s">
        <v>157</v>
      </c>
      <c r="H194" s="218">
        <v>1</v>
      </c>
      <c r="I194" s="219"/>
      <c r="J194" s="220">
        <f>ROUND(I194*H194,2)</f>
        <v>0</v>
      </c>
      <c r="K194" s="216" t="s">
        <v>158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159</v>
      </c>
      <c r="AT194" s="225" t="s">
        <v>154</v>
      </c>
      <c r="AU194" s="225" t="s">
        <v>81</v>
      </c>
      <c r="AY194" s="19" t="s">
        <v>152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159</v>
      </c>
      <c r="BM194" s="225" t="s">
        <v>1349</v>
      </c>
    </row>
    <row r="195" s="2" customFormat="1">
      <c r="A195" s="40"/>
      <c r="B195" s="41"/>
      <c r="C195" s="42"/>
      <c r="D195" s="227" t="s">
        <v>161</v>
      </c>
      <c r="E195" s="42"/>
      <c r="F195" s="228" t="s">
        <v>1350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161</v>
      </c>
      <c r="AU195" s="19" t="s">
        <v>81</v>
      </c>
    </row>
    <row r="196" s="2" customFormat="1" ht="24.15" customHeight="1">
      <c r="A196" s="40"/>
      <c r="B196" s="41"/>
      <c r="C196" s="214" t="s">
        <v>364</v>
      </c>
      <c r="D196" s="214" t="s">
        <v>154</v>
      </c>
      <c r="E196" s="215" t="s">
        <v>1351</v>
      </c>
      <c r="F196" s="216" t="s">
        <v>1352</v>
      </c>
      <c r="G196" s="217" t="s">
        <v>157</v>
      </c>
      <c r="H196" s="218">
        <v>1</v>
      </c>
      <c r="I196" s="219"/>
      <c r="J196" s="220">
        <f>ROUND(I196*H196,2)</f>
        <v>0</v>
      </c>
      <c r="K196" s="216" t="s">
        <v>158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0.054539999999999998</v>
      </c>
      <c r="R196" s="223">
        <f>Q196*H196</f>
        <v>0.054539999999999998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159</v>
      </c>
      <c r="AT196" s="225" t="s">
        <v>154</v>
      </c>
      <c r="AU196" s="225" t="s">
        <v>81</v>
      </c>
      <c r="AY196" s="19" t="s">
        <v>152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159</v>
      </c>
      <c r="BM196" s="225" t="s">
        <v>1353</v>
      </c>
    </row>
    <row r="197" s="2" customFormat="1">
      <c r="A197" s="40"/>
      <c r="B197" s="41"/>
      <c r="C197" s="42"/>
      <c r="D197" s="227" t="s">
        <v>161</v>
      </c>
      <c r="E197" s="42"/>
      <c r="F197" s="228" t="s">
        <v>1354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161</v>
      </c>
      <c r="AU197" s="19" t="s">
        <v>81</v>
      </c>
    </row>
    <row r="198" s="2" customFormat="1" ht="24.15" customHeight="1">
      <c r="A198" s="40"/>
      <c r="B198" s="41"/>
      <c r="C198" s="214" t="s">
        <v>369</v>
      </c>
      <c r="D198" s="214" t="s">
        <v>154</v>
      </c>
      <c r="E198" s="215" t="s">
        <v>863</v>
      </c>
      <c r="F198" s="216" t="s">
        <v>864</v>
      </c>
      <c r="G198" s="217" t="s">
        <v>157</v>
      </c>
      <c r="H198" s="218">
        <v>1</v>
      </c>
      <c r="I198" s="219"/>
      <c r="J198" s="220">
        <f>ROUND(I198*H198,2)</f>
        <v>0</v>
      </c>
      <c r="K198" s="216" t="s">
        <v>158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0.11045000000000001</v>
      </c>
      <c r="R198" s="223">
        <f>Q198*H198</f>
        <v>0.11045000000000001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159</v>
      </c>
      <c r="AT198" s="225" t="s">
        <v>154</v>
      </c>
      <c r="AU198" s="225" t="s">
        <v>81</v>
      </c>
      <c r="AY198" s="19" t="s">
        <v>152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159</v>
      </c>
      <c r="BM198" s="225" t="s">
        <v>865</v>
      </c>
    </row>
    <row r="199" s="2" customFormat="1">
      <c r="A199" s="40"/>
      <c r="B199" s="41"/>
      <c r="C199" s="42"/>
      <c r="D199" s="227" t="s">
        <v>161</v>
      </c>
      <c r="E199" s="42"/>
      <c r="F199" s="228" t="s">
        <v>866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161</v>
      </c>
      <c r="AU199" s="19" t="s">
        <v>81</v>
      </c>
    </row>
    <row r="200" s="2" customFormat="1" ht="24.15" customHeight="1">
      <c r="A200" s="40"/>
      <c r="B200" s="41"/>
      <c r="C200" s="214" t="s">
        <v>373</v>
      </c>
      <c r="D200" s="214" t="s">
        <v>154</v>
      </c>
      <c r="E200" s="215" t="s">
        <v>867</v>
      </c>
      <c r="F200" s="216" t="s">
        <v>868</v>
      </c>
      <c r="G200" s="217" t="s">
        <v>157</v>
      </c>
      <c r="H200" s="218">
        <v>1</v>
      </c>
      <c r="I200" s="219"/>
      <c r="J200" s="220">
        <f>ROUND(I200*H200,2)</f>
        <v>0</v>
      </c>
      <c r="K200" s="216" t="s">
        <v>158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0.03637</v>
      </c>
      <c r="R200" s="223">
        <f>Q200*H200</f>
        <v>0.03637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159</v>
      </c>
      <c r="AT200" s="225" t="s">
        <v>154</v>
      </c>
      <c r="AU200" s="225" t="s">
        <v>81</v>
      </c>
      <c r="AY200" s="19" t="s">
        <v>152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159</v>
      </c>
      <c r="BM200" s="225" t="s">
        <v>869</v>
      </c>
    </row>
    <row r="201" s="2" customFormat="1">
      <c r="A201" s="40"/>
      <c r="B201" s="41"/>
      <c r="C201" s="42"/>
      <c r="D201" s="227" t="s">
        <v>161</v>
      </c>
      <c r="E201" s="42"/>
      <c r="F201" s="228" t="s">
        <v>870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161</v>
      </c>
      <c r="AU201" s="19" t="s">
        <v>81</v>
      </c>
    </row>
    <row r="202" s="2" customFormat="1" ht="24.15" customHeight="1">
      <c r="A202" s="40"/>
      <c r="B202" s="41"/>
      <c r="C202" s="214" t="s">
        <v>377</v>
      </c>
      <c r="D202" s="214" t="s">
        <v>154</v>
      </c>
      <c r="E202" s="215" t="s">
        <v>871</v>
      </c>
      <c r="F202" s="216" t="s">
        <v>872</v>
      </c>
      <c r="G202" s="217" t="s">
        <v>157</v>
      </c>
      <c r="H202" s="218">
        <v>1</v>
      </c>
      <c r="I202" s="219"/>
      <c r="J202" s="220">
        <f>ROUND(I202*H202,2)</f>
        <v>0</v>
      </c>
      <c r="K202" s="216" t="s">
        <v>158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159</v>
      </c>
      <c r="AT202" s="225" t="s">
        <v>154</v>
      </c>
      <c r="AU202" s="225" t="s">
        <v>81</v>
      </c>
      <c r="AY202" s="19" t="s">
        <v>152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159</v>
      </c>
      <c r="BM202" s="225" t="s">
        <v>873</v>
      </c>
    </row>
    <row r="203" s="2" customFormat="1">
      <c r="A203" s="40"/>
      <c r="B203" s="41"/>
      <c r="C203" s="42"/>
      <c r="D203" s="227" t="s">
        <v>161</v>
      </c>
      <c r="E203" s="42"/>
      <c r="F203" s="228" t="s">
        <v>874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161</v>
      </c>
      <c r="AU203" s="19" t="s">
        <v>81</v>
      </c>
    </row>
    <row r="204" s="2" customFormat="1" ht="24.15" customHeight="1">
      <c r="A204" s="40"/>
      <c r="B204" s="41"/>
      <c r="C204" s="214" t="s">
        <v>381</v>
      </c>
      <c r="D204" s="214" t="s">
        <v>154</v>
      </c>
      <c r="E204" s="215" t="s">
        <v>875</v>
      </c>
      <c r="F204" s="216" t="s">
        <v>876</v>
      </c>
      <c r="G204" s="217" t="s">
        <v>157</v>
      </c>
      <c r="H204" s="218">
        <v>1</v>
      </c>
      <c r="I204" s="219"/>
      <c r="J204" s="220">
        <f>ROUND(I204*H204,2)</f>
        <v>0</v>
      </c>
      <c r="K204" s="216" t="s">
        <v>158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0.42115999999999998</v>
      </c>
      <c r="R204" s="223">
        <f>Q204*H204</f>
        <v>0.42115999999999998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159</v>
      </c>
      <c r="AT204" s="225" t="s">
        <v>154</v>
      </c>
      <c r="AU204" s="225" t="s">
        <v>81</v>
      </c>
      <c r="AY204" s="19" t="s">
        <v>152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159</v>
      </c>
      <c r="BM204" s="225" t="s">
        <v>877</v>
      </c>
    </row>
    <row r="205" s="2" customFormat="1">
      <c r="A205" s="40"/>
      <c r="B205" s="41"/>
      <c r="C205" s="42"/>
      <c r="D205" s="227" t="s">
        <v>161</v>
      </c>
      <c r="E205" s="42"/>
      <c r="F205" s="228" t="s">
        <v>878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161</v>
      </c>
      <c r="AU205" s="19" t="s">
        <v>81</v>
      </c>
    </row>
    <row r="206" s="2" customFormat="1" ht="16.5" customHeight="1">
      <c r="A206" s="40"/>
      <c r="B206" s="41"/>
      <c r="C206" s="214" t="s">
        <v>385</v>
      </c>
      <c r="D206" s="214" t="s">
        <v>154</v>
      </c>
      <c r="E206" s="215" t="s">
        <v>879</v>
      </c>
      <c r="F206" s="216" t="s">
        <v>880</v>
      </c>
      <c r="G206" s="217" t="s">
        <v>157</v>
      </c>
      <c r="H206" s="218">
        <v>3</v>
      </c>
      <c r="I206" s="219"/>
      <c r="J206" s="220">
        <f>ROUND(I206*H206,2)</f>
        <v>0</v>
      </c>
      <c r="K206" s="216" t="s">
        <v>158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0.02972</v>
      </c>
      <c r="R206" s="223">
        <f>Q206*H206</f>
        <v>0.089160000000000003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159</v>
      </c>
      <c r="AT206" s="225" t="s">
        <v>154</v>
      </c>
      <c r="AU206" s="225" t="s">
        <v>81</v>
      </c>
      <c r="AY206" s="19" t="s">
        <v>152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159</v>
      </c>
      <c r="BM206" s="225" t="s">
        <v>881</v>
      </c>
    </row>
    <row r="207" s="2" customFormat="1">
      <c r="A207" s="40"/>
      <c r="B207" s="41"/>
      <c r="C207" s="42"/>
      <c r="D207" s="227" t="s">
        <v>161</v>
      </c>
      <c r="E207" s="42"/>
      <c r="F207" s="228" t="s">
        <v>882</v>
      </c>
      <c r="G207" s="42"/>
      <c r="H207" s="42"/>
      <c r="I207" s="229"/>
      <c r="J207" s="42"/>
      <c r="K207" s="42"/>
      <c r="L207" s="46"/>
      <c r="M207" s="230"/>
      <c r="N207" s="231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161</v>
      </c>
      <c r="AU207" s="19" t="s">
        <v>81</v>
      </c>
    </row>
    <row r="208" s="2" customFormat="1" ht="16.5" customHeight="1">
      <c r="A208" s="40"/>
      <c r="B208" s="41"/>
      <c r="C208" s="265" t="s">
        <v>389</v>
      </c>
      <c r="D208" s="265" t="s">
        <v>298</v>
      </c>
      <c r="E208" s="266" t="s">
        <v>883</v>
      </c>
      <c r="F208" s="267" t="s">
        <v>884</v>
      </c>
      <c r="G208" s="268" t="s">
        <v>157</v>
      </c>
      <c r="H208" s="269">
        <v>3</v>
      </c>
      <c r="I208" s="270"/>
      <c r="J208" s="271">
        <f>ROUND(I208*H208,2)</f>
        <v>0</v>
      </c>
      <c r="K208" s="267" t="s">
        <v>158</v>
      </c>
      <c r="L208" s="272"/>
      <c r="M208" s="273" t="s">
        <v>19</v>
      </c>
      <c r="N208" s="274" t="s">
        <v>43</v>
      </c>
      <c r="O208" s="86"/>
      <c r="P208" s="223">
        <f>O208*H208</f>
        <v>0</v>
      </c>
      <c r="Q208" s="223">
        <v>0.11</v>
      </c>
      <c r="R208" s="223">
        <f>Q208*H208</f>
        <v>0.33000000000000002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199</v>
      </c>
      <c r="AT208" s="225" t="s">
        <v>298</v>
      </c>
      <c r="AU208" s="225" t="s">
        <v>81</v>
      </c>
      <c r="AY208" s="19" t="s">
        <v>152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159</v>
      </c>
      <c r="BM208" s="225" t="s">
        <v>885</v>
      </c>
    </row>
    <row r="209" s="2" customFormat="1" ht="16.5" customHeight="1">
      <c r="A209" s="40"/>
      <c r="B209" s="41"/>
      <c r="C209" s="214" t="s">
        <v>393</v>
      </c>
      <c r="D209" s="214" t="s">
        <v>154</v>
      </c>
      <c r="E209" s="215" t="s">
        <v>886</v>
      </c>
      <c r="F209" s="216" t="s">
        <v>887</v>
      </c>
      <c r="G209" s="217" t="s">
        <v>157</v>
      </c>
      <c r="H209" s="218">
        <v>3</v>
      </c>
      <c r="I209" s="219"/>
      <c r="J209" s="220">
        <f>ROUND(I209*H209,2)</f>
        <v>0</v>
      </c>
      <c r="K209" s="216" t="s">
        <v>158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0.12526000000000001</v>
      </c>
      <c r="R209" s="223">
        <f>Q209*H209</f>
        <v>0.37578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159</v>
      </c>
      <c r="AT209" s="225" t="s">
        <v>154</v>
      </c>
      <c r="AU209" s="225" t="s">
        <v>81</v>
      </c>
      <c r="AY209" s="19" t="s">
        <v>152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159</v>
      </c>
      <c r="BM209" s="225" t="s">
        <v>888</v>
      </c>
    </row>
    <row r="210" s="2" customFormat="1">
      <c r="A210" s="40"/>
      <c r="B210" s="41"/>
      <c r="C210" s="42"/>
      <c r="D210" s="227" t="s">
        <v>161</v>
      </c>
      <c r="E210" s="42"/>
      <c r="F210" s="228" t="s">
        <v>889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161</v>
      </c>
      <c r="AU210" s="19" t="s">
        <v>81</v>
      </c>
    </row>
    <row r="211" s="2" customFormat="1" ht="16.5" customHeight="1">
      <c r="A211" s="40"/>
      <c r="B211" s="41"/>
      <c r="C211" s="265" t="s">
        <v>397</v>
      </c>
      <c r="D211" s="265" t="s">
        <v>298</v>
      </c>
      <c r="E211" s="266" t="s">
        <v>890</v>
      </c>
      <c r="F211" s="267" t="s">
        <v>891</v>
      </c>
      <c r="G211" s="268" t="s">
        <v>157</v>
      </c>
      <c r="H211" s="269">
        <v>3</v>
      </c>
      <c r="I211" s="270"/>
      <c r="J211" s="271">
        <f>ROUND(I211*H211,2)</f>
        <v>0</v>
      </c>
      <c r="K211" s="267" t="s">
        <v>158</v>
      </c>
      <c r="L211" s="272"/>
      <c r="M211" s="273" t="s">
        <v>19</v>
      </c>
      <c r="N211" s="274" t="s">
        <v>43</v>
      </c>
      <c r="O211" s="86"/>
      <c r="P211" s="223">
        <f>O211*H211</f>
        <v>0</v>
      </c>
      <c r="Q211" s="223">
        <v>0.13500000000000001</v>
      </c>
      <c r="R211" s="223">
        <f>Q211*H211</f>
        <v>0.40500000000000003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199</v>
      </c>
      <c r="AT211" s="225" t="s">
        <v>298</v>
      </c>
      <c r="AU211" s="225" t="s">
        <v>81</v>
      </c>
      <c r="AY211" s="19" t="s">
        <v>152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159</v>
      </c>
      <c r="BM211" s="225" t="s">
        <v>892</v>
      </c>
    </row>
    <row r="212" s="2" customFormat="1" ht="16.5" customHeight="1">
      <c r="A212" s="40"/>
      <c r="B212" s="41"/>
      <c r="C212" s="214" t="s">
        <v>401</v>
      </c>
      <c r="D212" s="214" t="s">
        <v>154</v>
      </c>
      <c r="E212" s="215" t="s">
        <v>893</v>
      </c>
      <c r="F212" s="216" t="s">
        <v>894</v>
      </c>
      <c r="G212" s="217" t="s">
        <v>157</v>
      </c>
      <c r="H212" s="218">
        <v>3</v>
      </c>
      <c r="I212" s="219"/>
      <c r="J212" s="220">
        <f>ROUND(I212*H212,2)</f>
        <v>0</v>
      </c>
      <c r="K212" s="216" t="s">
        <v>158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0.030759999999999999</v>
      </c>
      <c r="R212" s="223">
        <f>Q212*H212</f>
        <v>0.092280000000000001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159</v>
      </c>
      <c r="AT212" s="225" t="s">
        <v>154</v>
      </c>
      <c r="AU212" s="225" t="s">
        <v>81</v>
      </c>
      <c r="AY212" s="19" t="s">
        <v>152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159</v>
      </c>
      <c r="BM212" s="225" t="s">
        <v>895</v>
      </c>
    </row>
    <row r="213" s="2" customFormat="1">
      <c r="A213" s="40"/>
      <c r="B213" s="41"/>
      <c r="C213" s="42"/>
      <c r="D213" s="227" t="s">
        <v>161</v>
      </c>
      <c r="E213" s="42"/>
      <c r="F213" s="228" t="s">
        <v>896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161</v>
      </c>
      <c r="AU213" s="19" t="s">
        <v>81</v>
      </c>
    </row>
    <row r="214" s="2" customFormat="1" ht="16.5" customHeight="1">
      <c r="A214" s="40"/>
      <c r="B214" s="41"/>
      <c r="C214" s="265" t="s">
        <v>210</v>
      </c>
      <c r="D214" s="265" t="s">
        <v>298</v>
      </c>
      <c r="E214" s="266" t="s">
        <v>897</v>
      </c>
      <c r="F214" s="267" t="s">
        <v>898</v>
      </c>
      <c r="G214" s="268" t="s">
        <v>157</v>
      </c>
      <c r="H214" s="269">
        <v>3</v>
      </c>
      <c r="I214" s="270"/>
      <c r="J214" s="271">
        <f>ROUND(I214*H214,2)</f>
        <v>0</v>
      </c>
      <c r="K214" s="267" t="s">
        <v>158</v>
      </c>
      <c r="L214" s="272"/>
      <c r="M214" s="273" t="s">
        <v>19</v>
      </c>
      <c r="N214" s="274" t="s">
        <v>43</v>
      </c>
      <c r="O214" s="86"/>
      <c r="P214" s="223">
        <f>O214*H214</f>
        <v>0</v>
      </c>
      <c r="Q214" s="223">
        <v>0.070000000000000007</v>
      </c>
      <c r="R214" s="223">
        <f>Q214*H214</f>
        <v>0.21000000000000002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199</v>
      </c>
      <c r="AT214" s="225" t="s">
        <v>298</v>
      </c>
      <c r="AU214" s="225" t="s">
        <v>81</v>
      </c>
      <c r="AY214" s="19" t="s">
        <v>152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159</v>
      </c>
      <c r="BM214" s="225" t="s">
        <v>899</v>
      </c>
    </row>
    <row r="215" s="2" customFormat="1" ht="16.5" customHeight="1">
      <c r="A215" s="40"/>
      <c r="B215" s="41"/>
      <c r="C215" s="214" t="s">
        <v>411</v>
      </c>
      <c r="D215" s="214" t="s">
        <v>154</v>
      </c>
      <c r="E215" s="215" t="s">
        <v>900</v>
      </c>
      <c r="F215" s="216" t="s">
        <v>901</v>
      </c>
      <c r="G215" s="217" t="s">
        <v>157</v>
      </c>
      <c r="H215" s="218">
        <v>3</v>
      </c>
      <c r="I215" s="219"/>
      <c r="J215" s="220">
        <f>ROUND(I215*H215,2)</f>
        <v>0</v>
      </c>
      <c r="K215" s="216" t="s">
        <v>158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0.030759999999999999</v>
      </c>
      <c r="R215" s="223">
        <f>Q215*H215</f>
        <v>0.092280000000000001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159</v>
      </c>
      <c r="AT215" s="225" t="s">
        <v>154</v>
      </c>
      <c r="AU215" s="225" t="s">
        <v>81</v>
      </c>
      <c r="AY215" s="19" t="s">
        <v>152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159</v>
      </c>
      <c r="BM215" s="225" t="s">
        <v>902</v>
      </c>
    </row>
    <row r="216" s="2" customFormat="1">
      <c r="A216" s="40"/>
      <c r="B216" s="41"/>
      <c r="C216" s="42"/>
      <c r="D216" s="227" t="s">
        <v>161</v>
      </c>
      <c r="E216" s="42"/>
      <c r="F216" s="228" t="s">
        <v>903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161</v>
      </c>
      <c r="AU216" s="19" t="s">
        <v>81</v>
      </c>
    </row>
    <row r="217" s="2" customFormat="1" ht="16.5" customHeight="1">
      <c r="A217" s="40"/>
      <c r="B217" s="41"/>
      <c r="C217" s="265" t="s">
        <v>416</v>
      </c>
      <c r="D217" s="265" t="s">
        <v>298</v>
      </c>
      <c r="E217" s="266" t="s">
        <v>904</v>
      </c>
      <c r="F217" s="267" t="s">
        <v>905</v>
      </c>
      <c r="G217" s="268" t="s">
        <v>157</v>
      </c>
      <c r="H217" s="269">
        <v>3</v>
      </c>
      <c r="I217" s="270"/>
      <c r="J217" s="271">
        <f>ROUND(I217*H217,2)</f>
        <v>0</v>
      </c>
      <c r="K217" s="267" t="s">
        <v>158</v>
      </c>
      <c r="L217" s="272"/>
      <c r="M217" s="273" t="s">
        <v>19</v>
      </c>
      <c r="N217" s="274" t="s">
        <v>43</v>
      </c>
      <c r="O217" s="86"/>
      <c r="P217" s="223">
        <f>O217*H217</f>
        <v>0</v>
      </c>
      <c r="Q217" s="223">
        <v>0.155</v>
      </c>
      <c r="R217" s="223">
        <f>Q217*H217</f>
        <v>0.46499999999999997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199</v>
      </c>
      <c r="AT217" s="225" t="s">
        <v>298</v>
      </c>
      <c r="AU217" s="225" t="s">
        <v>81</v>
      </c>
      <c r="AY217" s="19" t="s">
        <v>152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159</v>
      </c>
      <c r="BM217" s="225" t="s">
        <v>906</v>
      </c>
    </row>
    <row r="218" s="2" customFormat="1" ht="21.75" customHeight="1">
      <c r="A218" s="40"/>
      <c r="B218" s="41"/>
      <c r="C218" s="214" t="s">
        <v>423</v>
      </c>
      <c r="D218" s="214" t="s">
        <v>154</v>
      </c>
      <c r="E218" s="215" t="s">
        <v>907</v>
      </c>
      <c r="F218" s="216" t="s">
        <v>908</v>
      </c>
      <c r="G218" s="217" t="s">
        <v>157</v>
      </c>
      <c r="H218" s="218">
        <v>3</v>
      </c>
      <c r="I218" s="219"/>
      <c r="J218" s="220">
        <f>ROUND(I218*H218,2)</f>
        <v>0</v>
      </c>
      <c r="K218" s="216" t="s">
        <v>158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0.089999999999999997</v>
      </c>
      <c r="R218" s="223">
        <f>Q218*H218</f>
        <v>0.27000000000000002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159</v>
      </c>
      <c r="AT218" s="225" t="s">
        <v>154</v>
      </c>
      <c r="AU218" s="225" t="s">
        <v>81</v>
      </c>
      <c r="AY218" s="19" t="s">
        <v>152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159</v>
      </c>
      <c r="BM218" s="225" t="s">
        <v>909</v>
      </c>
    </row>
    <row r="219" s="2" customFormat="1">
      <c r="A219" s="40"/>
      <c r="B219" s="41"/>
      <c r="C219" s="42"/>
      <c r="D219" s="227" t="s">
        <v>161</v>
      </c>
      <c r="E219" s="42"/>
      <c r="F219" s="228" t="s">
        <v>910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161</v>
      </c>
      <c r="AU219" s="19" t="s">
        <v>81</v>
      </c>
    </row>
    <row r="220" s="2" customFormat="1" ht="16.5" customHeight="1">
      <c r="A220" s="40"/>
      <c r="B220" s="41"/>
      <c r="C220" s="265" t="s">
        <v>429</v>
      </c>
      <c r="D220" s="265" t="s">
        <v>298</v>
      </c>
      <c r="E220" s="266" t="s">
        <v>911</v>
      </c>
      <c r="F220" s="267" t="s">
        <v>912</v>
      </c>
      <c r="G220" s="268" t="s">
        <v>157</v>
      </c>
      <c r="H220" s="269">
        <v>3</v>
      </c>
      <c r="I220" s="270"/>
      <c r="J220" s="271">
        <f>ROUND(I220*H220,2)</f>
        <v>0</v>
      </c>
      <c r="K220" s="267" t="s">
        <v>158</v>
      </c>
      <c r="L220" s="272"/>
      <c r="M220" s="273" t="s">
        <v>19</v>
      </c>
      <c r="N220" s="274" t="s">
        <v>43</v>
      </c>
      <c r="O220" s="86"/>
      <c r="P220" s="223">
        <f>O220*H220</f>
        <v>0</v>
      </c>
      <c r="Q220" s="223">
        <v>0.19600000000000001</v>
      </c>
      <c r="R220" s="223">
        <f>Q220*H220</f>
        <v>0.58800000000000008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199</v>
      </c>
      <c r="AT220" s="225" t="s">
        <v>298</v>
      </c>
      <c r="AU220" s="225" t="s">
        <v>81</v>
      </c>
      <c r="AY220" s="19" t="s">
        <v>152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159</v>
      </c>
      <c r="BM220" s="225" t="s">
        <v>913</v>
      </c>
    </row>
    <row r="221" s="2" customFormat="1" ht="16.5" customHeight="1">
      <c r="A221" s="40"/>
      <c r="B221" s="41"/>
      <c r="C221" s="214" t="s">
        <v>435</v>
      </c>
      <c r="D221" s="214" t="s">
        <v>154</v>
      </c>
      <c r="E221" s="215" t="s">
        <v>914</v>
      </c>
      <c r="F221" s="216" t="s">
        <v>915</v>
      </c>
      <c r="G221" s="217" t="s">
        <v>239</v>
      </c>
      <c r="H221" s="218">
        <v>2.0249999999999999</v>
      </c>
      <c r="I221" s="219"/>
      <c r="J221" s="220">
        <f>ROUND(I221*H221,2)</f>
        <v>0</v>
      </c>
      <c r="K221" s="216" t="s">
        <v>19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159</v>
      </c>
      <c r="AT221" s="225" t="s">
        <v>154</v>
      </c>
      <c r="AU221" s="225" t="s">
        <v>81</v>
      </c>
      <c r="AY221" s="19" t="s">
        <v>152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159</v>
      </c>
      <c r="BM221" s="225" t="s">
        <v>916</v>
      </c>
    </row>
    <row r="222" s="14" customFormat="1">
      <c r="A222" s="14"/>
      <c r="B222" s="243"/>
      <c r="C222" s="244"/>
      <c r="D222" s="234" t="s">
        <v>163</v>
      </c>
      <c r="E222" s="245" t="s">
        <v>19</v>
      </c>
      <c r="F222" s="246" t="s">
        <v>1355</v>
      </c>
      <c r="G222" s="244"/>
      <c r="H222" s="247">
        <v>2.0249999999999999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163</v>
      </c>
      <c r="AU222" s="253" t="s">
        <v>81</v>
      </c>
      <c r="AV222" s="14" t="s">
        <v>81</v>
      </c>
      <c r="AW222" s="14" t="s">
        <v>33</v>
      </c>
      <c r="AX222" s="14" t="s">
        <v>79</v>
      </c>
      <c r="AY222" s="253" t="s">
        <v>152</v>
      </c>
    </row>
    <row r="223" s="12" customFormat="1" ht="22.8" customHeight="1">
      <c r="A223" s="12"/>
      <c r="B223" s="198"/>
      <c r="C223" s="199"/>
      <c r="D223" s="200" t="s">
        <v>71</v>
      </c>
      <c r="E223" s="212" t="s">
        <v>204</v>
      </c>
      <c r="F223" s="212" t="s">
        <v>532</v>
      </c>
      <c r="G223" s="199"/>
      <c r="H223" s="199"/>
      <c r="I223" s="202"/>
      <c r="J223" s="213">
        <f>BK223</f>
        <v>0</v>
      </c>
      <c r="K223" s="199"/>
      <c r="L223" s="204"/>
      <c r="M223" s="205"/>
      <c r="N223" s="206"/>
      <c r="O223" s="206"/>
      <c r="P223" s="207">
        <f>SUM(P224:P231)</f>
        <v>0</v>
      </c>
      <c r="Q223" s="206"/>
      <c r="R223" s="207">
        <f>SUM(R224:R231)</f>
        <v>23.09083</v>
      </c>
      <c r="S223" s="206"/>
      <c r="T223" s="208">
        <f>SUM(T224:T231)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9" t="s">
        <v>79</v>
      </c>
      <c r="AT223" s="210" t="s">
        <v>71</v>
      </c>
      <c r="AU223" s="210" t="s">
        <v>79</v>
      </c>
      <c r="AY223" s="209" t="s">
        <v>152</v>
      </c>
      <c r="BK223" s="211">
        <f>SUM(BK224:BK231)</f>
        <v>0</v>
      </c>
    </row>
    <row r="224" s="2" customFormat="1" ht="16.5" customHeight="1">
      <c r="A224" s="40"/>
      <c r="B224" s="41"/>
      <c r="C224" s="214" t="s">
        <v>449</v>
      </c>
      <c r="D224" s="214" t="s">
        <v>154</v>
      </c>
      <c r="E224" s="215" t="s">
        <v>918</v>
      </c>
      <c r="F224" s="216" t="s">
        <v>919</v>
      </c>
      <c r="G224" s="217" t="s">
        <v>227</v>
      </c>
      <c r="H224" s="218">
        <v>27</v>
      </c>
      <c r="I224" s="219"/>
      <c r="J224" s="220">
        <f>ROUND(I224*H224,2)</f>
        <v>0</v>
      </c>
      <c r="K224" s="216" t="s">
        <v>158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0.43819000000000002</v>
      </c>
      <c r="R224" s="223">
        <f>Q224*H224</f>
        <v>11.83113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159</v>
      </c>
      <c r="AT224" s="225" t="s">
        <v>154</v>
      </c>
      <c r="AU224" s="225" t="s">
        <v>81</v>
      </c>
      <c r="AY224" s="19" t="s">
        <v>152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159</v>
      </c>
      <c r="BM224" s="225" t="s">
        <v>920</v>
      </c>
    </row>
    <row r="225" s="2" customFormat="1">
      <c r="A225" s="40"/>
      <c r="B225" s="41"/>
      <c r="C225" s="42"/>
      <c r="D225" s="227" t="s">
        <v>161</v>
      </c>
      <c r="E225" s="42"/>
      <c r="F225" s="228" t="s">
        <v>921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161</v>
      </c>
      <c r="AU225" s="19" t="s">
        <v>81</v>
      </c>
    </row>
    <row r="226" s="2" customFormat="1" ht="21.75" customHeight="1">
      <c r="A226" s="40"/>
      <c r="B226" s="41"/>
      <c r="C226" s="265" t="s">
        <v>456</v>
      </c>
      <c r="D226" s="265" t="s">
        <v>298</v>
      </c>
      <c r="E226" s="266" t="s">
        <v>922</v>
      </c>
      <c r="F226" s="267" t="s">
        <v>923</v>
      </c>
      <c r="G226" s="268" t="s">
        <v>227</v>
      </c>
      <c r="H226" s="269">
        <v>27</v>
      </c>
      <c r="I226" s="270"/>
      <c r="J226" s="271">
        <f>ROUND(I226*H226,2)</f>
        <v>0</v>
      </c>
      <c r="K226" s="267" t="s">
        <v>158</v>
      </c>
      <c r="L226" s="272"/>
      <c r="M226" s="273" t="s">
        <v>19</v>
      </c>
      <c r="N226" s="274" t="s">
        <v>43</v>
      </c>
      <c r="O226" s="86"/>
      <c r="P226" s="223">
        <f>O226*H226</f>
        <v>0</v>
      </c>
      <c r="Q226" s="223">
        <v>0.25650000000000001</v>
      </c>
      <c r="R226" s="223">
        <f>Q226*H226</f>
        <v>6.9255000000000004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199</v>
      </c>
      <c r="AT226" s="225" t="s">
        <v>298</v>
      </c>
      <c r="AU226" s="225" t="s">
        <v>81</v>
      </c>
      <c r="AY226" s="19" t="s">
        <v>152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159</v>
      </c>
      <c r="BM226" s="225" t="s">
        <v>924</v>
      </c>
    </row>
    <row r="227" s="2" customFormat="1" ht="16.5" customHeight="1">
      <c r="A227" s="40"/>
      <c r="B227" s="41"/>
      <c r="C227" s="265" t="s">
        <v>462</v>
      </c>
      <c r="D227" s="265" t="s">
        <v>298</v>
      </c>
      <c r="E227" s="266" t="s">
        <v>925</v>
      </c>
      <c r="F227" s="267" t="s">
        <v>926</v>
      </c>
      <c r="G227" s="268" t="s">
        <v>227</v>
      </c>
      <c r="H227" s="269">
        <v>27</v>
      </c>
      <c r="I227" s="270"/>
      <c r="J227" s="271">
        <f>ROUND(I227*H227,2)</f>
        <v>0</v>
      </c>
      <c r="K227" s="267" t="s">
        <v>158</v>
      </c>
      <c r="L227" s="272"/>
      <c r="M227" s="273" t="s">
        <v>19</v>
      </c>
      <c r="N227" s="274" t="s">
        <v>43</v>
      </c>
      <c r="O227" s="86"/>
      <c r="P227" s="223">
        <f>O227*H227</f>
        <v>0</v>
      </c>
      <c r="Q227" s="223">
        <v>0.037999999999999999</v>
      </c>
      <c r="R227" s="223">
        <f>Q227*H227</f>
        <v>1.026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199</v>
      </c>
      <c r="AT227" s="225" t="s">
        <v>298</v>
      </c>
      <c r="AU227" s="225" t="s">
        <v>81</v>
      </c>
      <c r="AY227" s="19" t="s">
        <v>152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79</v>
      </c>
      <c r="BK227" s="226">
        <f>ROUND(I227*H227,2)</f>
        <v>0</v>
      </c>
      <c r="BL227" s="19" t="s">
        <v>159</v>
      </c>
      <c r="BM227" s="225" t="s">
        <v>927</v>
      </c>
    </row>
    <row r="228" s="2" customFormat="1" ht="24.15" customHeight="1">
      <c r="A228" s="40"/>
      <c r="B228" s="41"/>
      <c r="C228" s="265" t="s">
        <v>468</v>
      </c>
      <c r="D228" s="265" t="s">
        <v>298</v>
      </c>
      <c r="E228" s="266" t="s">
        <v>928</v>
      </c>
      <c r="F228" s="267" t="s">
        <v>929</v>
      </c>
      <c r="G228" s="268" t="s">
        <v>157</v>
      </c>
      <c r="H228" s="269">
        <v>10</v>
      </c>
      <c r="I228" s="270"/>
      <c r="J228" s="271">
        <f>ROUND(I228*H228,2)</f>
        <v>0</v>
      </c>
      <c r="K228" s="267" t="s">
        <v>158</v>
      </c>
      <c r="L228" s="272"/>
      <c r="M228" s="273" t="s">
        <v>19</v>
      </c>
      <c r="N228" s="274" t="s">
        <v>43</v>
      </c>
      <c r="O228" s="86"/>
      <c r="P228" s="223">
        <f>O228*H228</f>
        <v>0</v>
      </c>
      <c r="Q228" s="223">
        <v>0.037999999999999999</v>
      </c>
      <c r="R228" s="223">
        <f>Q228*H228</f>
        <v>0.38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199</v>
      </c>
      <c r="AT228" s="225" t="s">
        <v>298</v>
      </c>
      <c r="AU228" s="225" t="s">
        <v>81</v>
      </c>
      <c r="AY228" s="19" t="s">
        <v>152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159</v>
      </c>
      <c r="BM228" s="225" t="s">
        <v>930</v>
      </c>
    </row>
    <row r="229" s="2" customFormat="1" ht="16.5" customHeight="1">
      <c r="A229" s="40"/>
      <c r="B229" s="41"/>
      <c r="C229" s="214" t="s">
        <v>473</v>
      </c>
      <c r="D229" s="214" t="s">
        <v>154</v>
      </c>
      <c r="E229" s="215" t="s">
        <v>931</v>
      </c>
      <c r="F229" s="216" t="s">
        <v>932</v>
      </c>
      <c r="G229" s="217" t="s">
        <v>157</v>
      </c>
      <c r="H229" s="218">
        <v>5</v>
      </c>
      <c r="I229" s="219"/>
      <c r="J229" s="220">
        <f>ROUND(I229*H229,2)</f>
        <v>0</v>
      </c>
      <c r="K229" s="216" t="s">
        <v>158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0.37164000000000003</v>
      </c>
      <c r="R229" s="223">
        <f>Q229*H229</f>
        <v>1.8582000000000001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159</v>
      </c>
      <c r="AT229" s="225" t="s">
        <v>154</v>
      </c>
      <c r="AU229" s="225" t="s">
        <v>81</v>
      </c>
      <c r="AY229" s="19" t="s">
        <v>152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159</v>
      </c>
      <c r="BM229" s="225" t="s">
        <v>933</v>
      </c>
    </row>
    <row r="230" s="2" customFormat="1">
      <c r="A230" s="40"/>
      <c r="B230" s="41"/>
      <c r="C230" s="42"/>
      <c r="D230" s="227" t="s">
        <v>161</v>
      </c>
      <c r="E230" s="42"/>
      <c r="F230" s="228" t="s">
        <v>934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161</v>
      </c>
      <c r="AU230" s="19" t="s">
        <v>81</v>
      </c>
    </row>
    <row r="231" s="2" customFormat="1" ht="24.15" customHeight="1">
      <c r="A231" s="40"/>
      <c r="B231" s="41"/>
      <c r="C231" s="265" t="s">
        <v>478</v>
      </c>
      <c r="D231" s="265" t="s">
        <v>298</v>
      </c>
      <c r="E231" s="266" t="s">
        <v>935</v>
      </c>
      <c r="F231" s="267" t="s">
        <v>936</v>
      </c>
      <c r="G231" s="268" t="s">
        <v>157</v>
      </c>
      <c r="H231" s="269">
        <v>5</v>
      </c>
      <c r="I231" s="270"/>
      <c r="J231" s="271">
        <f>ROUND(I231*H231,2)</f>
        <v>0</v>
      </c>
      <c r="K231" s="267" t="s">
        <v>158</v>
      </c>
      <c r="L231" s="272"/>
      <c r="M231" s="273" t="s">
        <v>19</v>
      </c>
      <c r="N231" s="274" t="s">
        <v>43</v>
      </c>
      <c r="O231" s="86"/>
      <c r="P231" s="223">
        <f>O231*H231</f>
        <v>0</v>
      </c>
      <c r="Q231" s="223">
        <v>0.214</v>
      </c>
      <c r="R231" s="223">
        <f>Q231*H231</f>
        <v>1.0700000000000001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199</v>
      </c>
      <c r="AT231" s="225" t="s">
        <v>298</v>
      </c>
      <c r="AU231" s="225" t="s">
        <v>81</v>
      </c>
      <c r="AY231" s="19" t="s">
        <v>152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159</v>
      </c>
      <c r="BM231" s="225" t="s">
        <v>937</v>
      </c>
    </row>
    <row r="232" s="12" customFormat="1" ht="22.8" customHeight="1">
      <c r="A232" s="12"/>
      <c r="B232" s="198"/>
      <c r="C232" s="199"/>
      <c r="D232" s="200" t="s">
        <v>71</v>
      </c>
      <c r="E232" s="212" t="s">
        <v>599</v>
      </c>
      <c r="F232" s="212" t="s">
        <v>600</v>
      </c>
      <c r="G232" s="199"/>
      <c r="H232" s="199"/>
      <c r="I232" s="202"/>
      <c r="J232" s="213">
        <f>BK232</f>
        <v>0</v>
      </c>
      <c r="K232" s="199"/>
      <c r="L232" s="204"/>
      <c r="M232" s="205"/>
      <c r="N232" s="206"/>
      <c r="O232" s="206"/>
      <c r="P232" s="207">
        <f>SUM(P233:P243)</f>
        <v>0</v>
      </c>
      <c r="Q232" s="206"/>
      <c r="R232" s="207">
        <f>SUM(R233:R243)</f>
        <v>0</v>
      </c>
      <c r="S232" s="206"/>
      <c r="T232" s="208">
        <f>SUM(T233:T243)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9" t="s">
        <v>79</v>
      </c>
      <c r="AT232" s="210" t="s">
        <v>71</v>
      </c>
      <c r="AU232" s="210" t="s">
        <v>79</v>
      </c>
      <c r="AY232" s="209" t="s">
        <v>152</v>
      </c>
      <c r="BK232" s="211">
        <f>SUM(BK233:BK243)</f>
        <v>0</v>
      </c>
    </row>
    <row r="233" s="2" customFormat="1" ht="24.15" customHeight="1">
      <c r="A233" s="40"/>
      <c r="B233" s="41"/>
      <c r="C233" s="214" t="s">
        <v>483</v>
      </c>
      <c r="D233" s="214" t="s">
        <v>154</v>
      </c>
      <c r="E233" s="215" t="s">
        <v>602</v>
      </c>
      <c r="F233" s="216" t="s">
        <v>603</v>
      </c>
      <c r="G233" s="217" t="s">
        <v>282</v>
      </c>
      <c r="H233" s="218">
        <v>25.920000000000002</v>
      </c>
      <c r="I233" s="219"/>
      <c r="J233" s="220">
        <f>ROUND(I233*H233,2)</f>
        <v>0</v>
      </c>
      <c r="K233" s="216" t="s">
        <v>158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</v>
      </c>
      <c r="R233" s="223">
        <f>Q233*H233</f>
        <v>0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159</v>
      </c>
      <c r="AT233" s="225" t="s">
        <v>154</v>
      </c>
      <c r="AU233" s="225" t="s">
        <v>81</v>
      </c>
      <c r="AY233" s="19" t="s">
        <v>152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159</v>
      </c>
      <c r="BM233" s="225" t="s">
        <v>938</v>
      </c>
    </row>
    <row r="234" s="2" customFormat="1">
      <c r="A234" s="40"/>
      <c r="B234" s="41"/>
      <c r="C234" s="42"/>
      <c r="D234" s="227" t="s">
        <v>161</v>
      </c>
      <c r="E234" s="42"/>
      <c r="F234" s="228" t="s">
        <v>605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161</v>
      </c>
      <c r="AU234" s="19" t="s">
        <v>81</v>
      </c>
    </row>
    <row r="235" s="2" customFormat="1" ht="24.15" customHeight="1">
      <c r="A235" s="40"/>
      <c r="B235" s="41"/>
      <c r="C235" s="214" t="s">
        <v>488</v>
      </c>
      <c r="D235" s="214" t="s">
        <v>154</v>
      </c>
      <c r="E235" s="215" t="s">
        <v>611</v>
      </c>
      <c r="F235" s="216" t="s">
        <v>612</v>
      </c>
      <c r="G235" s="217" t="s">
        <v>282</v>
      </c>
      <c r="H235" s="218">
        <v>622.08000000000004</v>
      </c>
      <c r="I235" s="219"/>
      <c r="J235" s="220">
        <f>ROUND(I235*H235,2)</f>
        <v>0</v>
      </c>
      <c r="K235" s="216" t="s">
        <v>158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</v>
      </c>
      <c r="R235" s="223">
        <f>Q235*H235</f>
        <v>0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159</v>
      </c>
      <c r="AT235" s="225" t="s">
        <v>154</v>
      </c>
      <c r="AU235" s="225" t="s">
        <v>81</v>
      </c>
      <c r="AY235" s="19" t="s">
        <v>152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159</v>
      </c>
      <c r="BM235" s="225" t="s">
        <v>939</v>
      </c>
    </row>
    <row r="236" s="2" customFormat="1">
      <c r="A236" s="40"/>
      <c r="B236" s="41"/>
      <c r="C236" s="42"/>
      <c r="D236" s="227" t="s">
        <v>161</v>
      </c>
      <c r="E236" s="42"/>
      <c r="F236" s="228" t="s">
        <v>614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161</v>
      </c>
      <c r="AU236" s="19" t="s">
        <v>81</v>
      </c>
    </row>
    <row r="237" s="14" customFormat="1">
      <c r="A237" s="14"/>
      <c r="B237" s="243"/>
      <c r="C237" s="244"/>
      <c r="D237" s="234" t="s">
        <v>163</v>
      </c>
      <c r="E237" s="245" t="s">
        <v>19</v>
      </c>
      <c r="F237" s="246" t="s">
        <v>1356</v>
      </c>
      <c r="G237" s="244"/>
      <c r="H237" s="247">
        <v>622.08000000000004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163</v>
      </c>
      <c r="AU237" s="253" t="s">
        <v>81</v>
      </c>
      <c r="AV237" s="14" t="s">
        <v>81</v>
      </c>
      <c r="AW237" s="14" t="s">
        <v>33</v>
      </c>
      <c r="AX237" s="14" t="s">
        <v>79</v>
      </c>
      <c r="AY237" s="253" t="s">
        <v>152</v>
      </c>
    </row>
    <row r="238" s="2" customFormat="1" ht="16.5" customHeight="1">
      <c r="A238" s="40"/>
      <c r="B238" s="41"/>
      <c r="C238" s="214" t="s">
        <v>494</v>
      </c>
      <c r="D238" s="214" t="s">
        <v>154</v>
      </c>
      <c r="E238" s="215" t="s">
        <v>617</v>
      </c>
      <c r="F238" s="216" t="s">
        <v>618</v>
      </c>
      <c r="G238" s="217" t="s">
        <v>282</v>
      </c>
      <c r="H238" s="218">
        <v>25.920000000000002</v>
      </c>
      <c r="I238" s="219"/>
      <c r="J238" s="220">
        <f>ROUND(I238*H238,2)</f>
        <v>0</v>
      </c>
      <c r="K238" s="216" t="s">
        <v>158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159</v>
      </c>
      <c r="AT238" s="225" t="s">
        <v>154</v>
      </c>
      <c r="AU238" s="225" t="s">
        <v>81</v>
      </c>
      <c r="AY238" s="19" t="s">
        <v>152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159</v>
      </c>
      <c r="BM238" s="225" t="s">
        <v>941</v>
      </c>
    </row>
    <row r="239" s="2" customFormat="1">
      <c r="A239" s="40"/>
      <c r="B239" s="41"/>
      <c r="C239" s="42"/>
      <c r="D239" s="227" t="s">
        <v>161</v>
      </c>
      <c r="E239" s="42"/>
      <c r="F239" s="228" t="s">
        <v>620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161</v>
      </c>
      <c r="AU239" s="19" t="s">
        <v>81</v>
      </c>
    </row>
    <row r="240" s="14" customFormat="1">
      <c r="A240" s="14"/>
      <c r="B240" s="243"/>
      <c r="C240" s="244"/>
      <c r="D240" s="234" t="s">
        <v>163</v>
      </c>
      <c r="E240" s="245" t="s">
        <v>19</v>
      </c>
      <c r="F240" s="246" t="s">
        <v>1357</v>
      </c>
      <c r="G240" s="244"/>
      <c r="H240" s="247">
        <v>25.920000000000002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163</v>
      </c>
      <c r="AU240" s="253" t="s">
        <v>81</v>
      </c>
      <c r="AV240" s="14" t="s">
        <v>81</v>
      </c>
      <c r="AW240" s="14" t="s">
        <v>33</v>
      </c>
      <c r="AX240" s="14" t="s">
        <v>79</v>
      </c>
      <c r="AY240" s="253" t="s">
        <v>152</v>
      </c>
    </row>
    <row r="241" s="2" customFormat="1" ht="24.15" customHeight="1">
      <c r="A241" s="40"/>
      <c r="B241" s="41"/>
      <c r="C241" s="214" t="s">
        <v>500</v>
      </c>
      <c r="D241" s="214" t="s">
        <v>154</v>
      </c>
      <c r="E241" s="215" t="s">
        <v>623</v>
      </c>
      <c r="F241" s="216" t="s">
        <v>624</v>
      </c>
      <c r="G241" s="217" t="s">
        <v>282</v>
      </c>
      <c r="H241" s="218">
        <v>25.920000000000002</v>
      </c>
      <c r="I241" s="219"/>
      <c r="J241" s="220">
        <f>ROUND(I241*H241,2)</f>
        <v>0</v>
      </c>
      <c r="K241" s="216" t="s">
        <v>158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159</v>
      </c>
      <c r="AT241" s="225" t="s">
        <v>154</v>
      </c>
      <c r="AU241" s="225" t="s">
        <v>81</v>
      </c>
      <c r="AY241" s="19" t="s">
        <v>152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159</v>
      </c>
      <c r="BM241" s="225" t="s">
        <v>943</v>
      </c>
    </row>
    <row r="242" s="2" customFormat="1">
      <c r="A242" s="40"/>
      <c r="B242" s="41"/>
      <c r="C242" s="42"/>
      <c r="D242" s="227" t="s">
        <v>161</v>
      </c>
      <c r="E242" s="42"/>
      <c r="F242" s="228" t="s">
        <v>626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161</v>
      </c>
      <c r="AU242" s="19" t="s">
        <v>81</v>
      </c>
    </row>
    <row r="243" s="14" customFormat="1">
      <c r="A243" s="14"/>
      <c r="B243" s="243"/>
      <c r="C243" s="244"/>
      <c r="D243" s="234" t="s">
        <v>163</v>
      </c>
      <c r="E243" s="245" t="s">
        <v>19</v>
      </c>
      <c r="F243" s="246" t="s">
        <v>1357</v>
      </c>
      <c r="G243" s="244"/>
      <c r="H243" s="247">
        <v>25.920000000000002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163</v>
      </c>
      <c r="AU243" s="253" t="s">
        <v>81</v>
      </c>
      <c r="AV243" s="14" t="s">
        <v>81</v>
      </c>
      <c r="AW243" s="14" t="s">
        <v>33</v>
      </c>
      <c r="AX243" s="14" t="s">
        <v>79</v>
      </c>
      <c r="AY243" s="253" t="s">
        <v>152</v>
      </c>
    </row>
    <row r="244" s="12" customFormat="1" ht="22.8" customHeight="1">
      <c r="A244" s="12"/>
      <c r="B244" s="198"/>
      <c r="C244" s="199"/>
      <c r="D244" s="200" t="s">
        <v>71</v>
      </c>
      <c r="E244" s="212" t="s">
        <v>639</v>
      </c>
      <c r="F244" s="212" t="s">
        <v>640</v>
      </c>
      <c r="G244" s="199"/>
      <c r="H244" s="199"/>
      <c r="I244" s="202"/>
      <c r="J244" s="213">
        <f>BK244</f>
        <v>0</v>
      </c>
      <c r="K244" s="199"/>
      <c r="L244" s="204"/>
      <c r="M244" s="205"/>
      <c r="N244" s="206"/>
      <c r="O244" s="206"/>
      <c r="P244" s="207">
        <f>SUM(P245:P246)</f>
        <v>0</v>
      </c>
      <c r="Q244" s="206"/>
      <c r="R244" s="207">
        <f>SUM(R245:R246)</f>
        <v>0</v>
      </c>
      <c r="S244" s="206"/>
      <c r="T244" s="208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09" t="s">
        <v>79</v>
      </c>
      <c r="AT244" s="210" t="s">
        <v>71</v>
      </c>
      <c r="AU244" s="210" t="s">
        <v>79</v>
      </c>
      <c r="AY244" s="209" t="s">
        <v>152</v>
      </c>
      <c r="BK244" s="211">
        <f>SUM(BK245:BK246)</f>
        <v>0</v>
      </c>
    </row>
    <row r="245" s="2" customFormat="1" ht="33" customHeight="1">
      <c r="A245" s="40"/>
      <c r="B245" s="41"/>
      <c r="C245" s="214" t="s">
        <v>505</v>
      </c>
      <c r="D245" s="214" t="s">
        <v>154</v>
      </c>
      <c r="E245" s="215" t="s">
        <v>944</v>
      </c>
      <c r="F245" s="216" t="s">
        <v>945</v>
      </c>
      <c r="G245" s="217" t="s">
        <v>282</v>
      </c>
      <c r="H245" s="218">
        <v>62.704000000000001</v>
      </c>
      <c r="I245" s="219"/>
      <c r="J245" s="220">
        <f>ROUND(I245*H245,2)</f>
        <v>0</v>
      </c>
      <c r="K245" s="216" t="s">
        <v>158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</v>
      </c>
      <c r="R245" s="223">
        <f>Q245*H245</f>
        <v>0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159</v>
      </c>
      <c r="AT245" s="225" t="s">
        <v>154</v>
      </c>
      <c r="AU245" s="225" t="s">
        <v>81</v>
      </c>
      <c r="AY245" s="19" t="s">
        <v>152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159</v>
      </c>
      <c r="BM245" s="225" t="s">
        <v>946</v>
      </c>
    </row>
    <row r="246" s="2" customFormat="1">
      <c r="A246" s="40"/>
      <c r="B246" s="41"/>
      <c r="C246" s="42"/>
      <c r="D246" s="227" t="s">
        <v>161</v>
      </c>
      <c r="E246" s="42"/>
      <c r="F246" s="228" t="s">
        <v>947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161</v>
      </c>
      <c r="AU246" s="19" t="s">
        <v>81</v>
      </c>
    </row>
    <row r="247" s="12" customFormat="1" ht="25.92" customHeight="1">
      <c r="A247" s="12"/>
      <c r="B247" s="198"/>
      <c r="C247" s="199"/>
      <c r="D247" s="200" t="s">
        <v>71</v>
      </c>
      <c r="E247" s="201" t="s">
        <v>646</v>
      </c>
      <c r="F247" s="201" t="s">
        <v>647</v>
      </c>
      <c r="G247" s="199"/>
      <c r="H247" s="199"/>
      <c r="I247" s="202"/>
      <c r="J247" s="203">
        <f>BK247</f>
        <v>0</v>
      </c>
      <c r="K247" s="199"/>
      <c r="L247" s="204"/>
      <c r="M247" s="205"/>
      <c r="N247" s="206"/>
      <c r="O247" s="206"/>
      <c r="P247" s="207">
        <f>P248</f>
        <v>0</v>
      </c>
      <c r="Q247" s="206"/>
      <c r="R247" s="207">
        <f>R248</f>
        <v>0.012</v>
      </c>
      <c r="S247" s="206"/>
      <c r="T247" s="208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9" t="s">
        <v>81</v>
      </c>
      <c r="AT247" s="210" t="s">
        <v>71</v>
      </c>
      <c r="AU247" s="210" t="s">
        <v>72</v>
      </c>
      <c r="AY247" s="209" t="s">
        <v>152</v>
      </c>
      <c r="BK247" s="211">
        <f>BK248</f>
        <v>0</v>
      </c>
    </row>
    <row r="248" s="12" customFormat="1" ht="22.8" customHeight="1">
      <c r="A248" s="12"/>
      <c r="B248" s="198"/>
      <c r="C248" s="199"/>
      <c r="D248" s="200" t="s">
        <v>71</v>
      </c>
      <c r="E248" s="212" t="s">
        <v>948</v>
      </c>
      <c r="F248" s="212" t="s">
        <v>949</v>
      </c>
      <c r="G248" s="199"/>
      <c r="H248" s="199"/>
      <c r="I248" s="202"/>
      <c r="J248" s="213">
        <f>BK248</f>
        <v>0</v>
      </c>
      <c r="K248" s="199"/>
      <c r="L248" s="204"/>
      <c r="M248" s="205"/>
      <c r="N248" s="206"/>
      <c r="O248" s="206"/>
      <c r="P248" s="207">
        <f>SUM(P249:P252)</f>
        <v>0</v>
      </c>
      <c r="Q248" s="206"/>
      <c r="R248" s="207">
        <f>SUM(R249:R252)</f>
        <v>0.012</v>
      </c>
      <c r="S248" s="206"/>
      <c r="T248" s="208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9" t="s">
        <v>81</v>
      </c>
      <c r="AT248" s="210" t="s">
        <v>71</v>
      </c>
      <c r="AU248" s="210" t="s">
        <v>79</v>
      </c>
      <c r="AY248" s="209" t="s">
        <v>152</v>
      </c>
      <c r="BK248" s="211">
        <f>SUM(BK249:BK252)</f>
        <v>0</v>
      </c>
    </row>
    <row r="249" s="2" customFormat="1" ht="16.5" customHeight="1">
      <c r="A249" s="40"/>
      <c r="B249" s="41"/>
      <c r="C249" s="214" t="s">
        <v>511</v>
      </c>
      <c r="D249" s="214" t="s">
        <v>154</v>
      </c>
      <c r="E249" s="215" t="s">
        <v>950</v>
      </c>
      <c r="F249" s="216" t="s">
        <v>951</v>
      </c>
      <c r="G249" s="217" t="s">
        <v>157</v>
      </c>
      <c r="H249" s="218">
        <v>8</v>
      </c>
      <c r="I249" s="219"/>
      <c r="J249" s="220">
        <f>ROUND(I249*H249,2)</f>
        <v>0</v>
      </c>
      <c r="K249" s="216" t="s">
        <v>158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0.0015</v>
      </c>
      <c r="R249" s="223">
        <f>Q249*H249</f>
        <v>0.012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253</v>
      </c>
      <c r="AT249" s="225" t="s">
        <v>154</v>
      </c>
      <c r="AU249" s="225" t="s">
        <v>81</v>
      </c>
      <c r="AY249" s="19" t="s">
        <v>152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253</v>
      </c>
      <c r="BM249" s="225" t="s">
        <v>952</v>
      </c>
    </row>
    <row r="250" s="2" customFormat="1">
      <c r="A250" s="40"/>
      <c r="B250" s="41"/>
      <c r="C250" s="42"/>
      <c r="D250" s="227" t="s">
        <v>161</v>
      </c>
      <c r="E250" s="42"/>
      <c r="F250" s="228" t="s">
        <v>953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161</v>
      </c>
      <c r="AU250" s="19" t="s">
        <v>81</v>
      </c>
    </row>
    <row r="251" s="2" customFormat="1" ht="24.15" customHeight="1">
      <c r="A251" s="40"/>
      <c r="B251" s="41"/>
      <c r="C251" s="214" t="s">
        <v>517</v>
      </c>
      <c r="D251" s="214" t="s">
        <v>154</v>
      </c>
      <c r="E251" s="215" t="s">
        <v>954</v>
      </c>
      <c r="F251" s="216" t="s">
        <v>955</v>
      </c>
      <c r="G251" s="217" t="s">
        <v>282</v>
      </c>
      <c r="H251" s="218">
        <v>0.10000000000000001</v>
      </c>
      <c r="I251" s="219"/>
      <c r="J251" s="220">
        <f>ROUND(I251*H251,2)</f>
        <v>0</v>
      </c>
      <c r="K251" s="216" t="s">
        <v>158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</v>
      </c>
      <c r="R251" s="223">
        <f>Q251*H251</f>
        <v>0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253</v>
      </c>
      <c r="AT251" s="225" t="s">
        <v>154</v>
      </c>
      <c r="AU251" s="225" t="s">
        <v>81</v>
      </c>
      <c r="AY251" s="19" t="s">
        <v>152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253</v>
      </c>
      <c r="BM251" s="225" t="s">
        <v>956</v>
      </c>
    </row>
    <row r="252" s="2" customFormat="1">
      <c r="A252" s="40"/>
      <c r="B252" s="41"/>
      <c r="C252" s="42"/>
      <c r="D252" s="227" t="s">
        <v>161</v>
      </c>
      <c r="E252" s="42"/>
      <c r="F252" s="228" t="s">
        <v>957</v>
      </c>
      <c r="G252" s="42"/>
      <c r="H252" s="42"/>
      <c r="I252" s="229"/>
      <c r="J252" s="42"/>
      <c r="K252" s="42"/>
      <c r="L252" s="46"/>
      <c r="M252" s="230"/>
      <c r="N252" s="231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161</v>
      </c>
      <c r="AU252" s="19" t="s">
        <v>81</v>
      </c>
    </row>
    <row r="253" s="12" customFormat="1" ht="25.92" customHeight="1">
      <c r="A253" s="12"/>
      <c r="B253" s="198"/>
      <c r="C253" s="199"/>
      <c r="D253" s="200" t="s">
        <v>71</v>
      </c>
      <c r="E253" s="201" t="s">
        <v>676</v>
      </c>
      <c r="F253" s="201" t="s">
        <v>677</v>
      </c>
      <c r="G253" s="199"/>
      <c r="H253" s="199"/>
      <c r="I253" s="202"/>
      <c r="J253" s="203">
        <f>BK253</f>
        <v>0</v>
      </c>
      <c r="K253" s="199"/>
      <c r="L253" s="204"/>
      <c r="M253" s="205"/>
      <c r="N253" s="206"/>
      <c r="O253" s="206"/>
      <c r="P253" s="207">
        <f>P254+P260</f>
        <v>0</v>
      </c>
      <c r="Q253" s="206"/>
      <c r="R253" s="207">
        <f>R254+R260</f>
        <v>0</v>
      </c>
      <c r="S253" s="206"/>
      <c r="T253" s="208">
        <f>T254+T260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9" t="s">
        <v>179</v>
      </c>
      <c r="AT253" s="210" t="s">
        <v>71</v>
      </c>
      <c r="AU253" s="210" t="s">
        <v>72</v>
      </c>
      <c r="AY253" s="209" t="s">
        <v>152</v>
      </c>
      <c r="BK253" s="211">
        <f>BK254+BK260</f>
        <v>0</v>
      </c>
    </row>
    <row r="254" s="12" customFormat="1" ht="22.8" customHeight="1">
      <c r="A254" s="12"/>
      <c r="B254" s="198"/>
      <c r="C254" s="199"/>
      <c r="D254" s="200" t="s">
        <v>71</v>
      </c>
      <c r="E254" s="212" t="s">
        <v>678</v>
      </c>
      <c r="F254" s="212" t="s">
        <v>679</v>
      </c>
      <c r="G254" s="199"/>
      <c r="H254" s="199"/>
      <c r="I254" s="202"/>
      <c r="J254" s="213">
        <f>BK254</f>
        <v>0</v>
      </c>
      <c r="K254" s="199"/>
      <c r="L254" s="204"/>
      <c r="M254" s="205"/>
      <c r="N254" s="206"/>
      <c r="O254" s="206"/>
      <c r="P254" s="207">
        <f>SUM(P255:P259)</f>
        <v>0</v>
      </c>
      <c r="Q254" s="206"/>
      <c r="R254" s="207">
        <f>SUM(R255:R259)</f>
        <v>0</v>
      </c>
      <c r="S254" s="206"/>
      <c r="T254" s="208">
        <f>SUM(T255:T259)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9" t="s">
        <v>179</v>
      </c>
      <c r="AT254" s="210" t="s">
        <v>71</v>
      </c>
      <c r="AU254" s="210" t="s">
        <v>79</v>
      </c>
      <c r="AY254" s="209" t="s">
        <v>152</v>
      </c>
      <c r="BK254" s="211">
        <f>SUM(BK255:BK259)</f>
        <v>0</v>
      </c>
    </row>
    <row r="255" s="2" customFormat="1" ht="16.5" customHeight="1">
      <c r="A255" s="40"/>
      <c r="B255" s="41"/>
      <c r="C255" s="214" t="s">
        <v>523</v>
      </c>
      <c r="D255" s="214" t="s">
        <v>154</v>
      </c>
      <c r="E255" s="215" t="s">
        <v>681</v>
      </c>
      <c r="F255" s="216" t="s">
        <v>682</v>
      </c>
      <c r="G255" s="217" t="s">
        <v>683</v>
      </c>
      <c r="H255" s="218">
        <v>1</v>
      </c>
      <c r="I255" s="219"/>
      <c r="J255" s="220">
        <f>ROUND(I255*H255,2)</f>
        <v>0</v>
      </c>
      <c r="K255" s="216" t="s">
        <v>19</v>
      </c>
      <c r="L255" s="46"/>
      <c r="M255" s="221" t="s">
        <v>19</v>
      </c>
      <c r="N255" s="222" t="s">
        <v>43</v>
      </c>
      <c r="O255" s="86"/>
      <c r="P255" s="223">
        <f>O255*H255</f>
        <v>0</v>
      </c>
      <c r="Q255" s="223">
        <v>0</v>
      </c>
      <c r="R255" s="223">
        <f>Q255*H255</f>
        <v>0</v>
      </c>
      <c r="S255" s="223">
        <v>0</v>
      </c>
      <c r="T255" s="224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5" t="s">
        <v>684</v>
      </c>
      <c r="AT255" s="225" t="s">
        <v>154</v>
      </c>
      <c r="AU255" s="225" t="s">
        <v>81</v>
      </c>
      <c r="AY255" s="19" t="s">
        <v>152</v>
      </c>
      <c r="BE255" s="226">
        <f>IF(N255="základní",J255,0)</f>
        <v>0</v>
      </c>
      <c r="BF255" s="226">
        <f>IF(N255="snížená",J255,0)</f>
        <v>0</v>
      </c>
      <c r="BG255" s="226">
        <f>IF(N255="zákl. přenesená",J255,0)</f>
        <v>0</v>
      </c>
      <c r="BH255" s="226">
        <f>IF(N255="sníž. přenesená",J255,0)</f>
        <v>0</v>
      </c>
      <c r="BI255" s="226">
        <f>IF(N255="nulová",J255,0)</f>
        <v>0</v>
      </c>
      <c r="BJ255" s="19" t="s">
        <v>79</v>
      </c>
      <c r="BK255" s="226">
        <f>ROUND(I255*H255,2)</f>
        <v>0</v>
      </c>
      <c r="BL255" s="19" t="s">
        <v>684</v>
      </c>
      <c r="BM255" s="225" t="s">
        <v>1358</v>
      </c>
    </row>
    <row r="256" s="2" customFormat="1" ht="16.5" customHeight="1">
      <c r="A256" s="40"/>
      <c r="B256" s="41"/>
      <c r="C256" s="214" t="s">
        <v>528</v>
      </c>
      <c r="D256" s="214" t="s">
        <v>154</v>
      </c>
      <c r="E256" s="215" t="s">
        <v>693</v>
      </c>
      <c r="F256" s="216" t="s">
        <v>694</v>
      </c>
      <c r="G256" s="217" t="s">
        <v>689</v>
      </c>
      <c r="H256" s="218">
        <v>20</v>
      </c>
      <c r="I256" s="219"/>
      <c r="J256" s="220">
        <f>ROUND(I256*H256,2)</f>
        <v>0</v>
      </c>
      <c r="K256" s="216" t="s">
        <v>19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684</v>
      </c>
      <c r="AT256" s="225" t="s">
        <v>154</v>
      </c>
      <c r="AU256" s="225" t="s">
        <v>81</v>
      </c>
      <c r="AY256" s="19" t="s">
        <v>152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684</v>
      </c>
      <c r="BM256" s="225" t="s">
        <v>1359</v>
      </c>
    </row>
    <row r="257" s="13" customFormat="1">
      <c r="A257" s="13"/>
      <c r="B257" s="232"/>
      <c r="C257" s="233"/>
      <c r="D257" s="234" t="s">
        <v>163</v>
      </c>
      <c r="E257" s="235" t="s">
        <v>19</v>
      </c>
      <c r="F257" s="236" t="s">
        <v>696</v>
      </c>
      <c r="G257" s="233"/>
      <c r="H257" s="235" t="s">
        <v>19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163</v>
      </c>
      <c r="AU257" s="242" t="s">
        <v>81</v>
      </c>
      <c r="AV257" s="13" t="s">
        <v>79</v>
      </c>
      <c r="AW257" s="13" t="s">
        <v>33</v>
      </c>
      <c r="AX257" s="13" t="s">
        <v>72</v>
      </c>
      <c r="AY257" s="242" t="s">
        <v>152</v>
      </c>
    </row>
    <row r="258" s="14" customFormat="1">
      <c r="A258" s="14"/>
      <c r="B258" s="243"/>
      <c r="C258" s="244"/>
      <c r="D258" s="234" t="s">
        <v>163</v>
      </c>
      <c r="E258" s="245" t="s">
        <v>19</v>
      </c>
      <c r="F258" s="246" t="s">
        <v>165</v>
      </c>
      <c r="G258" s="244"/>
      <c r="H258" s="247">
        <v>20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163</v>
      </c>
      <c r="AU258" s="253" t="s">
        <v>81</v>
      </c>
      <c r="AV258" s="14" t="s">
        <v>81</v>
      </c>
      <c r="AW258" s="14" t="s">
        <v>33</v>
      </c>
      <c r="AX258" s="14" t="s">
        <v>79</v>
      </c>
      <c r="AY258" s="253" t="s">
        <v>152</v>
      </c>
    </row>
    <row r="259" s="2" customFormat="1" ht="16.5" customHeight="1">
      <c r="A259" s="40"/>
      <c r="B259" s="41"/>
      <c r="C259" s="214" t="s">
        <v>533</v>
      </c>
      <c r="D259" s="214" t="s">
        <v>154</v>
      </c>
      <c r="E259" s="215" t="s">
        <v>698</v>
      </c>
      <c r="F259" s="216" t="s">
        <v>699</v>
      </c>
      <c r="G259" s="217" t="s">
        <v>683</v>
      </c>
      <c r="H259" s="218">
        <v>1</v>
      </c>
      <c r="I259" s="219"/>
      <c r="J259" s="220">
        <f>ROUND(I259*H259,2)</f>
        <v>0</v>
      </c>
      <c r="K259" s="216" t="s">
        <v>19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159</v>
      </c>
      <c r="AT259" s="225" t="s">
        <v>154</v>
      </c>
      <c r="AU259" s="225" t="s">
        <v>81</v>
      </c>
      <c r="AY259" s="19" t="s">
        <v>152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79</v>
      </c>
      <c r="BK259" s="226">
        <f>ROUND(I259*H259,2)</f>
        <v>0</v>
      </c>
      <c r="BL259" s="19" t="s">
        <v>159</v>
      </c>
      <c r="BM259" s="225" t="s">
        <v>1360</v>
      </c>
    </row>
    <row r="260" s="12" customFormat="1" ht="22.8" customHeight="1">
      <c r="A260" s="12"/>
      <c r="B260" s="198"/>
      <c r="C260" s="199"/>
      <c r="D260" s="200" t="s">
        <v>71</v>
      </c>
      <c r="E260" s="212" t="s">
        <v>701</v>
      </c>
      <c r="F260" s="212" t="s">
        <v>702</v>
      </c>
      <c r="G260" s="199"/>
      <c r="H260" s="199"/>
      <c r="I260" s="202"/>
      <c r="J260" s="213">
        <f>BK260</f>
        <v>0</v>
      </c>
      <c r="K260" s="199"/>
      <c r="L260" s="204"/>
      <c r="M260" s="205"/>
      <c r="N260" s="206"/>
      <c r="O260" s="206"/>
      <c r="P260" s="207">
        <f>P261</f>
        <v>0</v>
      </c>
      <c r="Q260" s="206"/>
      <c r="R260" s="207">
        <f>R261</f>
        <v>0</v>
      </c>
      <c r="S260" s="206"/>
      <c r="T260" s="208">
        <f>T261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9" t="s">
        <v>179</v>
      </c>
      <c r="AT260" s="210" t="s">
        <v>71</v>
      </c>
      <c r="AU260" s="210" t="s">
        <v>79</v>
      </c>
      <c r="AY260" s="209" t="s">
        <v>152</v>
      </c>
      <c r="BK260" s="211">
        <f>BK261</f>
        <v>0</v>
      </c>
    </row>
    <row r="261" s="2" customFormat="1" ht="16.5" customHeight="1">
      <c r="A261" s="40"/>
      <c r="B261" s="41"/>
      <c r="C261" s="214" t="s">
        <v>540</v>
      </c>
      <c r="D261" s="214" t="s">
        <v>154</v>
      </c>
      <c r="E261" s="215" t="s">
        <v>704</v>
      </c>
      <c r="F261" s="216" t="s">
        <v>705</v>
      </c>
      <c r="G261" s="217" t="s">
        <v>706</v>
      </c>
      <c r="H261" s="218">
        <v>1</v>
      </c>
      <c r="I261" s="219"/>
      <c r="J261" s="220">
        <f>ROUND(I261*H261,2)</f>
        <v>0</v>
      </c>
      <c r="K261" s="216" t="s">
        <v>19</v>
      </c>
      <c r="L261" s="46"/>
      <c r="M261" s="275" t="s">
        <v>19</v>
      </c>
      <c r="N261" s="276" t="s">
        <v>43</v>
      </c>
      <c r="O261" s="277"/>
      <c r="P261" s="278">
        <f>O261*H261</f>
        <v>0</v>
      </c>
      <c r="Q261" s="278">
        <v>0</v>
      </c>
      <c r="R261" s="278">
        <f>Q261*H261</f>
        <v>0</v>
      </c>
      <c r="S261" s="278">
        <v>0</v>
      </c>
      <c r="T261" s="279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684</v>
      </c>
      <c r="AT261" s="225" t="s">
        <v>154</v>
      </c>
      <c r="AU261" s="225" t="s">
        <v>81</v>
      </c>
      <c r="AY261" s="19" t="s">
        <v>152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79</v>
      </c>
      <c r="BK261" s="226">
        <f>ROUND(I261*H261,2)</f>
        <v>0</v>
      </c>
      <c r="BL261" s="19" t="s">
        <v>684</v>
      </c>
      <c r="BM261" s="225" t="s">
        <v>1361</v>
      </c>
    </row>
    <row r="262" s="2" customFormat="1" ht="6.96" customHeight="1">
      <c r="A262" s="40"/>
      <c r="B262" s="61"/>
      <c r="C262" s="62"/>
      <c r="D262" s="62"/>
      <c r="E262" s="62"/>
      <c r="F262" s="62"/>
      <c r="G262" s="62"/>
      <c r="H262" s="62"/>
      <c r="I262" s="62"/>
      <c r="J262" s="62"/>
      <c r="K262" s="62"/>
      <c r="L262" s="46"/>
      <c r="M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</row>
  </sheetData>
  <sheetProtection sheet="1" autoFilter="0" formatColumns="0" formatRows="0" objects="1" scenarios="1" spinCount="100000" saltValue="nGqhmi7lkDKMejmEos8fYCSg3bx+zj0gkWlgnkTiXQKZNYkwcu6Rd8p23lG7H68dppksuNwDfsKJoNUqBetCLA==" hashValue="++8jA0o8faWGSjil+fWtsA2j+DtdCQBG/ZDuld9NhbAxSOT1nb1pWEsG7+s0xnVppBrmz7goVJPHA9YR3P1CPw==" algorithmName="SHA-512" password="CD09"/>
  <autoFilter ref="C96:K2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1/131251102"/>
    <hyperlink ref="F106" r:id="rId2" display="https://podminky.urs.cz/item/CS_URS_2024_01/132254102"/>
    <hyperlink ref="F111" r:id="rId3" display="https://podminky.urs.cz/item/CS_URS_2024_01/151811131"/>
    <hyperlink ref="F116" r:id="rId4" display="https://podminky.urs.cz/item/CS_URS_2024_01/151811231"/>
    <hyperlink ref="F118" r:id="rId5" display="https://podminky.urs.cz/item/CS_URS_2024_01/162751117"/>
    <hyperlink ref="F121" r:id="rId6" display="https://podminky.urs.cz/item/CS_URS_2024_01/162751119"/>
    <hyperlink ref="F124" r:id="rId7" display="https://podminky.urs.cz/item/CS_URS_2024_01/167151111"/>
    <hyperlink ref="F127" r:id="rId8" display="https://podminky.urs.cz/item/CS_URS_2024_01/171201231"/>
    <hyperlink ref="F130" r:id="rId9" display="https://podminky.urs.cz/item/CS_URS_2024_01/171251201"/>
    <hyperlink ref="F133" r:id="rId10" display="https://podminky.urs.cz/item/CS_URS_2024_01/174101101"/>
    <hyperlink ref="F137" r:id="rId11" display="https://podminky.urs.cz/item/CS_URS_2024_01/175151101"/>
    <hyperlink ref="F145" r:id="rId12" display="https://podminky.urs.cz/item/CS_URS_2024_01/451572111"/>
    <hyperlink ref="F151" r:id="rId13" display="https://podminky.urs.cz/item/CS_URS_2024_01/890411811"/>
    <hyperlink ref="F154" r:id="rId14" display="https://podminky.urs.cz/item/CS_URS_2024_01/871310330"/>
    <hyperlink ref="F159" r:id="rId15" display="https://podminky.urs.cz/item/CS_URS_2024_01/871350330"/>
    <hyperlink ref="F164" r:id="rId16" display="https://podminky.urs.cz/item/CS_URS_2024_01/871360330"/>
    <hyperlink ref="F168" r:id="rId17" display="https://podminky.urs.cz/item/CS_URS_2024_01/877350310"/>
    <hyperlink ref="F173" r:id="rId18" display="https://podminky.urs.cz/item/CS_URS_2024_01/877310310"/>
    <hyperlink ref="F179" r:id="rId19" display="https://podminky.urs.cz/item/CS_URS_2024_01/877360320"/>
    <hyperlink ref="F183" r:id="rId20" display="https://podminky.urs.cz/item/CS_URS_2024_01/892351111"/>
    <hyperlink ref="F186" r:id="rId21" display="https://podminky.urs.cz/item/CS_URS_2024_01/892381111"/>
    <hyperlink ref="F188" r:id="rId22" display="https://podminky.urs.cz/item/CS_URS_2024_01/899722112"/>
    <hyperlink ref="F191" r:id="rId23" display="https://podminky.urs.cz/item/CS_URS_2024_01/894812206"/>
    <hyperlink ref="F193" r:id="rId24" display="https://podminky.urs.cz/item/CS_URS_2024_01/894812233"/>
    <hyperlink ref="F195" r:id="rId25" display="https://podminky.urs.cz/item/CS_URS_2024_01/894812249"/>
    <hyperlink ref="F197" r:id="rId26" display="https://podminky.urs.cz/item/CS_URS_2024_01/894812262"/>
    <hyperlink ref="F199" r:id="rId27" display="https://podminky.urs.cz/item/CS_URS_2024_01/894812326"/>
    <hyperlink ref="F201" r:id="rId28" display="https://podminky.urs.cz/item/CS_URS_2024_01/894812333"/>
    <hyperlink ref="F203" r:id="rId29" display="https://podminky.urs.cz/item/CS_URS_2024_01/894812339"/>
    <hyperlink ref="F205" r:id="rId30" display="https://podminky.urs.cz/item/CS_URS_2024_01/894812376"/>
    <hyperlink ref="F207" r:id="rId31" display="https://podminky.urs.cz/item/CS_URS_2024_01/895941323"/>
    <hyperlink ref="F210" r:id="rId32" display="https://podminky.urs.cz/item/CS_URS_2024_01/895941341"/>
    <hyperlink ref="F213" r:id="rId33" display="https://podminky.urs.cz/item/CS_URS_2024_01/895941351"/>
    <hyperlink ref="F216" r:id="rId34" display="https://podminky.urs.cz/item/CS_URS_2024_01/895941362"/>
    <hyperlink ref="F219" r:id="rId35" display="https://podminky.urs.cz/item/CS_URS_2024_01/899104112"/>
    <hyperlink ref="F225" r:id="rId36" display="https://podminky.urs.cz/item/CS_URS_2024_01/935113112"/>
    <hyperlink ref="F230" r:id="rId37" display="https://podminky.urs.cz/item/CS_URS_2024_01/935923218"/>
    <hyperlink ref="F234" r:id="rId38" display="https://podminky.urs.cz/item/CS_URS_2024_01/997221571"/>
    <hyperlink ref="F236" r:id="rId39" display="https://podminky.urs.cz/item/CS_URS_2024_01/997221579"/>
    <hyperlink ref="F239" r:id="rId40" display="https://podminky.urs.cz/item/CS_URS_2024_01/997221612"/>
    <hyperlink ref="F242" r:id="rId41" display="https://podminky.urs.cz/item/CS_URS_2024_01/997221861"/>
    <hyperlink ref="F246" r:id="rId42" display="https://podminky.urs.cz/item/CS_URS_2024_01/998011002"/>
    <hyperlink ref="F250" r:id="rId43" display="https://podminky.urs.cz/item/CS_URS_2024_01/721242106"/>
    <hyperlink ref="F252" r:id="rId44" display="https://podminky.urs.cz/item/CS_URS_2024_01/9987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114</v>
      </c>
      <c r="L8" s="22"/>
    </row>
    <row r="9" s="2" customFormat="1" ht="16.5" customHeight="1">
      <c r="A9" s="40"/>
      <c r="B9" s="46"/>
      <c r="C9" s="40"/>
      <c r="D9" s="40"/>
      <c r="E9" s="145" t="s">
        <v>1220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1362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ROUND((SUM(BE102:BE215)),  2)</f>
        <v>0</v>
      </c>
      <c r="G35" s="40"/>
      <c r="H35" s="40"/>
      <c r="I35" s="159">
        <v>0.20999999999999999</v>
      </c>
      <c r="J35" s="158">
        <f>ROUND(((SUM(BE102:BE215))*I35),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ROUND((SUM(BF102:BF215)),  2)</f>
        <v>0</v>
      </c>
      <c r="G36" s="40"/>
      <c r="H36" s="40"/>
      <c r="I36" s="159">
        <v>0.12</v>
      </c>
      <c r="J36" s="158">
        <f>ROUND(((SUM(BF102:BF215))*I36),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ROUND((SUM(BG102:BG215)),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ROUND((SUM(BH102:BH215)),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ROUND((SUM(BI102:BI215)),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1220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102.3 - Veřejné osvětlení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963</v>
      </c>
      <c r="E64" s="179"/>
      <c r="F64" s="179"/>
      <c r="G64" s="179"/>
      <c r="H64" s="179"/>
      <c r="I64" s="179"/>
      <c r="J64" s="180">
        <f>J103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964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965</v>
      </c>
      <c r="E66" s="179"/>
      <c r="F66" s="179"/>
      <c r="G66" s="179"/>
      <c r="H66" s="179"/>
      <c r="I66" s="179"/>
      <c r="J66" s="180">
        <f>J107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966</v>
      </c>
      <c r="E67" s="184"/>
      <c r="F67" s="184"/>
      <c r="G67" s="184"/>
      <c r="H67" s="184"/>
      <c r="I67" s="184"/>
      <c r="J67" s="185">
        <f>J108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134</v>
      </c>
      <c r="E68" s="184"/>
      <c r="F68" s="184"/>
      <c r="G68" s="184"/>
      <c r="H68" s="184"/>
      <c r="I68" s="184"/>
      <c r="J68" s="185">
        <f>J110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135</v>
      </c>
      <c r="E69" s="184"/>
      <c r="F69" s="184"/>
      <c r="G69" s="184"/>
      <c r="H69" s="184"/>
      <c r="I69" s="184"/>
      <c r="J69" s="185">
        <f>J117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136</v>
      </c>
      <c r="E70" s="184"/>
      <c r="F70" s="184"/>
      <c r="G70" s="184"/>
      <c r="H70" s="184"/>
      <c r="I70" s="184"/>
      <c r="J70" s="185">
        <f>J120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967</v>
      </c>
      <c r="E71" s="184"/>
      <c r="F71" s="184"/>
      <c r="G71" s="184"/>
      <c r="H71" s="184"/>
      <c r="I71" s="184"/>
      <c r="J71" s="185">
        <f>J123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968</v>
      </c>
      <c r="E72" s="179"/>
      <c r="F72" s="179"/>
      <c r="G72" s="179"/>
      <c r="H72" s="179"/>
      <c r="I72" s="179"/>
      <c r="J72" s="180">
        <f>J128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969</v>
      </c>
      <c r="E73" s="184"/>
      <c r="F73" s="184"/>
      <c r="G73" s="184"/>
      <c r="H73" s="184"/>
      <c r="I73" s="184"/>
      <c r="J73" s="185">
        <f>J129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970</v>
      </c>
      <c r="E74" s="184"/>
      <c r="F74" s="184"/>
      <c r="G74" s="184"/>
      <c r="H74" s="184"/>
      <c r="I74" s="184"/>
      <c r="J74" s="185">
        <f>J139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971</v>
      </c>
      <c r="E75" s="184"/>
      <c r="F75" s="184"/>
      <c r="G75" s="184"/>
      <c r="H75" s="184"/>
      <c r="I75" s="184"/>
      <c r="J75" s="185">
        <f>J148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972</v>
      </c>
      <c r="E76" s="184"/>
      <c r="F76" s="184"/>
      <c r="G76" s="184"/>
      <c r="H76" s="184"/>
      <c r="I76" s="184"/>
      <c r="J76" s="185">
        <f>J159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6"/>
      <c r="C77" s="177"/>
      <c r="D77" s="178" t="s">
        <v>973</v>
      </c>
      <c r="E77" s="179"/>
      <c r="F77" s="179"/>
      <c r="G77" s="179"/>
      <c r="H77" s="179"/>
      <c r="I77" s="179"/>
      <c r="J77" s="180">
        <f>J162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7"/>
      <c r="D78" s="183" t="s">
        <v>974</v>
      </c>
      <c r="E78" s="184"/>
      <c r="F78" s="184"/>
      <c r="G78" s="184"/>
      <c r="H78" s="184"/>
      <c r="I78" s="184"/>
      <c r="J78" s="185">
        <f>J163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975</v>
      </c>
      <c r="E79" s="184"/>
      <c r="F79" s="184"/>
      <c r="G79" s="184"/>
      <c r="H79" s="184"/>
      <c r="I79" s="184"/>
      <c r="J79" s="185">
        <f>J176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976</v>
      </c>
      <c r="E80" s="184"/>
      <c r="F80" s="184"/>
      <c r="G80" s="184"/>
      <c r="H80" s="184"/>
      <c r="I80" s="184"/>
      <c r="J80" s="185">
        <f>J214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137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1" t="str">
        <f>E7</f>
        <v>Tuchlovice, oprava místních komunikací - lokalita východ</v>
      </c>
      <c r="F90" s="34"/>
      <c r="G90" s="34"/>
      <c r="H90" s="34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114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1" t="s">
        <v>1220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116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SO 102.3 - Veřejné osvětlení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>obec Tuchlovice</v>
      </c>
      <c r="G96" s="42"/>
      <c r="H96" s="42"/>
      <c r="I96" s="34" t="s">
        <v>23</v>
      </c>
      <c r="J96" s="74" t="str">
        <f>IF(J14="","",J14)</f>
        <v>14. 3. 2024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Obec Tuchlovice</v>
      </c>
      <c r="G98" s="42"/>
      <c r="H98" s="42"/>
      <c r="I98" s="34" t="s">
        <v>31</v>
      </c>
      <c r="J98" s="38" t="str">
        <f>E23</f>
        <v>PFProjekt s.r.o.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>Lukáš Novák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138</v>
      </c>
      <c r="D101" s="190" t="s">
        <v>57</v>
      </c>
      <c r="E101" s="190" t="s">
        <v>53</v>
      </c>
      <c r="F101" s="190" t="s">
        <v>54</v>
      </c>
      <c r="G101" s="190" t="s">
        <v>139</v>
      </c>
      <c r="H101" s="190" t="s">
        <v>140</v>
      </c>
      <c r="I101" s="190" t="s">
        <v>141</v>
      </c>
      <c r="J101" s="190" t="s">
        <v>120</v>
      </c>
      <c r="K101" s="191" t="s">
        <v>142</v>
      </c>
      <c r="L101" s="192"/>
      <c r="M101" s="94" t="s">
        <v>19</v>
      </c>
      <c r="N101" s="95" t="s">
        <v>42</v>
      </c>
      <c r="O101" s="95" t="s">
        <v>143</v>
      </c>
      <c r="P101" s="95" t="s">
        <v>144</v>
      </c>
      <c r="Q101" s="95" t="s">
        <v>145</v>
      </c>
      <c r="R101" s="95" t="s">
        <v>146</v>
      </c>
      <c r="S101" s="95" t="s">
        <v>147</v>
      </c>
      <c r="T101" s="96" t="s">
        <v>148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149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P103+P107+P128+P162</f>
        <v>0</v>
      </c>
      <c r="Q102" s="98"/>
      <c r="R102" s="195">
        <f>R103+R107+R128+R162</f>
        <v>4.8262507499999998</v>
      </c>
      <c r="S102" s="98"/>
      <c r="T102" s="196">
        <f>T103+T107+T128+T162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121</v>
      </c>
      <c r="BK102" s="197">
        <f>BK103+BK107+BK128+BK162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150</v>
      </c>
      <c r="F103" s="201" t="s">
        <v>977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</f>
        <v>0</v>
      </c>
      <c r="Q103" s="206"/>
      <c r="R103" s="207">
        <f>R104</f>
        <v>0</v>
      </c>
      <c r="S103" s="206"/>
      <c r="T103" s="20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72</v>
      </c>
      <c r="AY103" s="209" t="s">
        <v>152</v>
      </c>
      <c r="BK103" s="211">
        <f>BK104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204</v>
      </c>
      <c r="F104" s="212" t="s">
        <v>978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SUM(P105:P106)</f>
        <v>0</v>
      </c>
      <c r="Q104" s="206"/>
      <c r="R104" s="207">
        <f>SUM(R105:R106)</f>
        <v>0</v>
      </c>
      <c r="S104" s="206"/>
      <c r="T104" s="208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79</v>
      </c>
      <c r="AT104" s="210" t="s">
        <v>71</v>
      </c>
      <c r="AU104" s="210" t="s">
        <v>79</v>
      </c>
      <c r="AY104" s="209" t="s">
        <v>152</v>
      </c>
      <c r="BK104" s="211">
        <f>SUM(BK105:BK106)</f>
        <v>0</v>
      </c>
    </row>
    <row r="105" s="2" customFormat="1" ht="16.5" customHeight="1">
      <c r="A105" s="40"/>
      <c r="B105" s="41"/>
      <c r="C105" s="214" t="s">
        <v>79</v>
      </c>
      <c r="D105" s="214" t="s">
        <v>154</v>
      </c>
      <c r="E105" s="215" t="s">
        <v>979</v>
      </c>
      <c r="F105" s="216" t="s">
        <v>980</v>
      </c>
      <c r="G105" s="217" t="s">
        <v>672</v>
      </c>
      <c r="H105" s="218">
        <v>15</v>
      </c>
      <c r="I105" s="219"/>
      <c r="J105" s="220">
        <f>ROUND(I105*H105,2)</f>
        <v>0</v>
      </c>
      <c r="K105" s="216" t="s">
        <v>158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159</v>
      </c>
      <c r="AT105" s="225" t="s">
        <v>154</v>
      </c>
      <c r="AU105" s="225" t="s">
        <v>81</v>
      </c>
      <c r="AY105" s="19" t="s">
        <v>152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159</v>
      </c>
      <c r="BM105" s="225" t="s">
        <v>981</v>
      </c>
    </row>
    <row r="106" s="2" customFormat="1">
      <c r="A106" s="40"/>
      <c r="B106" s="41"/>
      <c r="C106" s="42"/>
      <c r="D106" s="227" t="s">
        <v>161</v>
      </c>
      <c r="E106" s="42"/>
      <c r="F106" s="228" t="s">
        <v>982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161</v>
      </c>
      <c r="AU106" s="19" t="s">
        <v>81</v>
      </c>
    </row>
    <row r="107" s="12" customFormat="1" ht="25.92" customHeight="1">
      <c r="A107" s="12"/>
      <c r="B107" s="198"/>
      <c r="C107" s="199"/>
      <c r="D107" s="200" t="s">
        <v>71</v>
      </c>
      <c r="E107" s="201" t="s">
        <v>676</v>
      </c>
      <c r="F107" s="201" t="s">
        <v>983</v>
      </c>
      <c r="G107" s="199"/>
      <c r="H107" s="199"/>
      <c r="I107" s="202"/>
      <c r="J107" s="203">
        <f>BK107</f>
        <v>0</v>
      </c>
      <c r="K107" s="199"/>
      <c r="L107" s="204"/>
      <c r="M107" s="205"/>
      <c r="N107" s="206"/>
      <c r="O107" s="206"/>
      <c r="P107" s="207">
        <f>P108+P110+P117+P120+P123</f>
        <v>0</v>
      </c>
      <c r="Q107" s="206"/>
      <c r="R107" s="207">
        <f>R108+R110+R117+R120+R123</f>
        <v>0</v>
      </c>
      <c r="S107" s="206"/>
      <c r="T107" s="208">
        <f>T108+T110+T117+T120+T123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79</v>
      </c>
      <c r="AT107" s="210" t="s">
        <v>71</v>
      </c>
      <c r="AU107" s="210" t="s">
        <v>72</v>
      </c>
      <c r="AY107" s="209" t="s">
        <v>152</v>
      </c>
      <c r="BK107" s="211">
        <f>BK108+BK110+BK117+BK120+BK123</f>
        <v>0</v>
      </c>
    </row>
    <row r="108" s="12" customFormat="1" ht="22.8" customHeight="1">
      <c r="A108" s="12"/>
      <c r="B108" s="198"/>
      <c r="C108" s="199"/>
      <c r="D108" s="200" t="s">
        <v>71</v>
      </c>
      <c r="E108" s="212" t="s">
        <v>72</v>
      </c>
      <c r="F108" s="212" t="s">
        <v>983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P109</f>
        <v>0</v>
      </c>
      <c r="Q108" s="206"/>
      <c r="R108" s="207">
        <f>R109</f>
        <v>0</v>
      </c>
      <c r="S108" s="206"/>
      <c r="T108" s="208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79</v>
      </c>
      <c r="AT108" s="210" t="s">
        <v>71</v>
      </c>
      <c r="AU108" s="210" t="s">
        <v>79</v>
      </c>
      <c r="AY108" s="209" t="s">
        <v>152</v>
      </c>
      <c r="BK108" s="211">
        <f>BK109</f>
        <v>0</v>
      </c>
    </row>
    <row r="109" s="2" customFormat="1" ht="16.5" customHeight="1">
      <c r="A109" s="40"/>
      <c r="B109" s="41"/>
      <c r="C109" s="214" t="s">
        <v>81</v>
      </c>
      <c r="D109" s="214" t="s">
        <v>154</v>
      </c>
      <c r="E109" s="215" t="s">
        <v>984</v>
      </c>
      <c r="F109" s="216" t="s">
        <v>985</v>
      </c>
      <c r="G109" s="217" t="s">
        <v>986</v>
      </c>
      <c r="H109" s="218">
        <v>25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159</v>
      </c>
      <c r="AT109" s="225" t="s">
        <v>154</v>
      </c>
      <c r="AU109" s="225" t="s">
        <v>81</v>
      </c>
      <c r="AY109" s="19" t="s">
        <v>152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159</v>
      </c>
      <c r="BM109" s="225" t="s">
        <v>987</v>
      </c>
    </row>
    <row r="110" s="12" customFormat="1" ht="22.8" customHeight="1">
      <c r="A110" s="12"/>
      <c r="B110" s="198"/>
      <c r="C110" s="199"/>
      <c r="D110" s="200" t="s">
        <v>71</v>
      </c>
      <c r="E110" s="212" t="s">
        <v>678</v>
      </c>
      <c r="F110" s="212" t="s">
        <v>679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SUM(P111:P116)</f>
        <v>0</v>
      </c>
      <c r="Q110" s="206"/>
      <c r="R110" s="207">
        <f>SUM(R111:R116)</f>
        <v>0</v>
      </c>
      <c r="S110" s="206"/>
      <c r="T110" s="208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179</v>
      </c>
      <c r="AT110" s="210" t="s">
        <v>71</v>
      </c>
      <c r="AU110" s="210" t="s">
        <v>79</v>
      </c>
      <c r="AY110" s="209" t="s">
        <v>152</v>
      </c>
      <c r="BK110" s="211">
        <f>SUM(BK111:BK116)</f>
        <v>0</v>
      </c>
    </row>
    <row r="111" s="2" customFormat="1" ht="16.5" customHeight="1">
      <c r="A111" s="40"/>
      <c r="B111" s="41"/>
      <c r="C111" s="214" t="s">
        <v>170</v>
      </c>
      <c r="D111" s="214" t="s">
        <v>154</v>
      </c>
      <c r="E111" s="215" t="s">
        <v>988</v>
      </c>
      <c r="F111" s="216" t="s">
        <v>989</v>
      </c>
      <c r="G111" s="217" t="s">
        <v>706</v>
      </c>
      <c r="H111" s="218">
        <v>1</v>
      </c>
      <c r="I111" s="219"/>
      <c r="J111" s="220">
        <f>ROUND(I111*H111,2)</f>
        <v>0</v>
      </c>
      <c r="K111" s="216" t="s">
        <v>158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684</v>
      </c>
      <c r="AT111" s="225" t="s">
        <v>154</v>
      </c>
      <c r="AU111" s="225" t="s">
        <v>81</v>
      </c>
      <c r="AY111" s="19" t="s">
        <v>152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684</v>
      </c>
      <c r="BM111" s="225" t="s">
        <v>990</v>
      </c>
    </row>
    <row r="112" s="2" customFormat="1">
      <c r="A112" s="40"/>
      <c r="B112" s="41"/>
      <c r="C112" s="42"/>
      <c r="D112" s="227" t="s">
        <v>161</v>
      </c>
      <c r="E112" s="42"/>
      <c r="F112" s="228" t="s">
        <v>991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2" customFormat="1" ht="16.5" customHeight="1">
      <c r="A113" s="40"/>
      <c r="B113" s="41"/>
      <c r="C113" s="214" t="s">
        <v>159</v>
      </c>
      <c r="D113" s="214" t="s">
        <v>154</v>
      </c>
      <c r="E113" s="215" t="s">
        <v>687</v>
      </c>
      <c r="F113" s="216" t="s">
        <v>992</v>
      </c>
      <c r="G113" s="217" t="s">
        <v>706</v>
      </c>
      <c r="H113" s="218">
        <v>1</v>
      </c>
      <c r="I113" s="219"/>
      <c r="J113" s="220">
        <f>ROUND(I113*H113,2)</f>
        <v>0</v>
      </c>
      <c r="K113" s="216" t="s">
        <v>158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684</v>
      </c>
      <c r="AT113" s="225" t="s">
        <v>154</v>
      </c>
      <c r="AU113" s="225" t="s">
        <v>81</v>
      </c>
      <c r="AY113" s="19" t="s">
        <v>152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684</v>
      </c>
      <c r="BM113" s="225" t="s">
        <v>993</v>
      </c>
    </row>
    <row r="114" s="2" customFormat="1">
      <c r="A114" s="40"/>
      <c r="B114" s="41"/>
      <c r="C114" s="42"/>
      <c r="D114" s="227" t="s">
        <v>161</v>
      </c>
      <c r="E114" s="42"/>
      <c r="F114" s="228" t="s">
        <v>994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161</v>
      </c>
      <c r="AU114" s="19" t="s">
        <v>81</v>
      </c>
    </row>
    <row r="115" s="2" customFormat="1" ht="16.5" customHeight="1">
      <c r="A115" s="40"/>
      <c r="B115" s="41"/>
      <c r="C115" s="214" t="s">
        <v>179</v>
      </c>
      <c r="D115" s="214" t="s">
        <v>154</v>
      </c>
      <c r="E115" s="215" t="s">
        <v>693</v>
      </c>
      <c r="F115" s="216" t="s">
        <v>995</v>
      </c>
      <c r="G115" s="217" t="s">
        <v>706</v>
      </c>
      <c r="H115" s="218">
        <v>1</v>
      </c>
      <c r="I115" s="219"/>
      <c r="J115" s="220">
        <f>ROUND(I115*H115,2)</f>
        <v>0</v>
      </c>
      <c r="K115" s="216" t="s">
        <v>158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684</v>
      </c>
      <c r="AT115" s="225" t="s">
        <v>154</v>
      </c>
      <c r="AU115" s="225" t="s">
        <v>81</v>
      </c>
      <c r="AY115" s="19" t="s">
        <v>152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684</v>
      </c>
      <c r="BM115" s="225" t="s">
        <v>996</v>
      </c>
    </row>
    <row r="116" s="2" customFormat="1">
      <c r="A116" s="40"/>
      <c r="B116" s="41"/>
      <c r="C116" s="42"/>
      <c r="D116" s="227" t="s">
        <v>161</v>
      </c>
      <c r="E116" s="42"/>
      <c r="F116" s="228" t="s">
        <v>997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161</v>
      </c>
      <c r="AU116" s="19" t="s">
        <v>81</v>
      </c>
    </row>
    <row r="117" s="12" customFormat="1" ht="22.8" customHeight="1">
      <c r="A117" s="12"/>
      <c r="B117" s="198"/>
      <c r="C117" s="199"/>
      <c r="D117" s="200" t="s">
        <v>71</v>
      </c>
      <c r="E117" s="212" t="s">
        <v>701</v>
      </c>
      <c r="F117" s="212" t="s">
        <v>702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SUM(P118:P119)</f>
        <v>0</v>
      </c>
      <c r="Q117" s="206"/>
      <c r="R117" s="207">
        <f>SUM(R118:R119)</f>
        <v>0</v>
      </c>
      <c r="S117" s="206"/>
      <c r="T117" s="208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179</v>
      </c>
      <c r="AT117" s="210" t="s">
        <v>71</v>
      </c>
      <c r="AU117" s="210" t="s">
        <v>79</v>
      </c>
      <c r="AY117" s="209" t="s">
        <v>152</v>
      </c>
      <c r="BK117" s="211">
        <f>SUM(BK118:BK119)</f>
        <v>0</v>
      </c>
    </row>
    <row r="118" s="2" customFormat="1" ht="16.5" customHeight="1">
      <c r="A118" s="40"/>
      <c r="B118" s="41"/>
      <c r="C118" s="214" t="s">
        <v>187</v>
      </c>
      <c r="D118" s="214" t="s">
        <v>154</v>
      </c>
      <c r="E118" s="215" t="s">
        <v>998</v>
      </c>
      <c r="F118" s="216" t="s">
        <v>702</v>
      </c>
      <c r="G118" s="217" t="s">
        <v>706</v>
      </c>
      <c r="H118" s="218">
        <v>1</v>
      </c>
      <c r="I118" s="219"/>
      <c r="J118" s="220">
        <f>ROUND(I118*H118,2)</f>
        <v>0</v>
      </c>
      <c r="K118" s="216" t="s">
        <v>158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684</v>
      </c>
      <c r="AT118" s="225" t="s">
        <v>154</v>
      </c>
      <c r="AU118" s="225" t="s">
        <v>81</v>
      </c>
      <c r="AY118" s="19" t="s">
        <v>152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684</v>
      </c>
      <c r="BM118" s="225" t="s">
        <v>999</v>
      </c>
    </row>
    <row r="119" s="2" customFormat="1">
      <c r="A119" s="40"/>
      <c r="B119" s="41"/>
      <c r="C119" s="42"/>
      <c r="D119" s="227" t="s">
        <v>161</v>
      </c>
      <c r="E119" s="42"/>
      <c r="F119" s="228" t="s">
        <v>1000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81</v>
      </c>
    </row>
    <row r="120" s="12" customFormat="1" ht="22.8" customHeight="1">
      <c r="A120" s="12"/>
      <c r="B120" s="198"/>
      <c r="C120" s="199"/>
      <c r="D120" s="200" t="s">
        <v>71</v>
      </c>
      <c r="E120" s="212" t="s">
        <v>722</v>
      </c>
      <c r="F120" s="212" t="s">
        <v>723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SUM(P121:P122)</f>
        <v>0</v>
      </c>
      <c r="Q120" s="206"/>
      <c r="R120" s="207">
        <f>SUM(R121:R122)</f>
        <v>0</v>
      </c>
      <c r="S120" s="206"/>
      <c r="T120" s="20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179</v>
      </c>
      <c r="AT120" s="210" t="s">
        <v>71</v>
      </c>
      <c r="AU120" s="210" t="s">
        <v>79</v>
      </c>
      <c r="AY120" s="209" t="s">
        <v>152</v>
      </c>
      <c r="BK120" s="211">
        <f>SUM(BK121:BK122)</f>
        <v>0</v>
      </c>
    </row>
    <row r="121" s="2" customFormat="1" ht="16.5" customHeight="1">
      <c r="A121" s="40"/>
      <c r="B121" s="41"/>
      <c r="C121" s="214" t="s">
        <v>192</v>
      </c>
      <c r="D121" s="214" t="s">
        <v>154</v>
      </c>
      <c r="E121" s="215" t="s">
        <v>1001</v>
      </c>
      <c r="F121" s="216" t="s">
        <v>1002</v>
      </c>
      <c r="G121" s="217" t="s">
        <v>706</v>
      </c>
      <c r="H121" s="218">
        <v>1</v>
      </c>
      <c r="I121" s="219"/>
      <c r="J121" s="220">
        <f>ROUND(I121*H121,2)</f>
        <v>0</v>
      </c>
      <c r="K121" s="216" t="s">
        <v>158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684</v>
      </c>
      <c r="AT121" s="225" t="s">
        <v>154</v>
      </c>
      <c r="AU121" s="225" t="s">
        <v>81</v>
      </c>
      <c r="AY121" s="19" t="s">
        <v>152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684</v>
      </c>
      <c r="BM121" s="225" t="s">
        <v>1003</v>
      </c>
    </row>
    <row r="122" s="2" customFormat="1">
      <c r="A122" s="40"/>
      <c r="B122" s="41"/>
      <c r="C122" s="42"/>
      <c r="D122" s="227" t="s">
        <v>161</v>
      </c>
      <c r="E122" s="42"/>
      <c r="F122" s="228" t="s">
        <v>1004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161</v>
      </c>
      <c r="AU122" s="19" t="s">
        <v>81</v>
      </c>
    </row>
    <row r="123" s="12" customFormat="1" ht="22.8" customHeight="1">
      <c r="A123" s="12"/>
      <c r="B123" s="198"/>
      <c r="C123" s="199"/>
      <c r="D123" s="200" t="s">
        <v>71</v>
      </c>
      <c r="E123" s="212" t="s">
        <v>1005</v>
      </c>
      <c r="F123" s="212" t="s">
        <v>1006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SUM(P124:P127)</f>
        <v>0</v>
      </c>
      <c r="Q123" s="206"/>
      <c r="R123" s="207">
        <f>SUM(R124:R127)</f>
        <v>0</v>
      </c>
      <c r="S123" s="206"/>
      <c r="T123" s="20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179</v>
      </c>
      <c r="AT123" s="210" t="s">
        <v>71</v>
      </c>
      <c r="AU123" s="210" t="s">
        <v>79</v>
      </c>
      <c r="AY123" s="209" t="s">
        <v>152</v>
      </c>
      <c r="BK123" s="211">
        <f>SUM(BK124:BK127)</f>
        <v>0</v>
      </c>
    </row>
    <row r="124" s="2" customFormat="1" ht="16.5" customHeight="1">
      <c r="A124" s="40"/>
      <c r="B124" s="41"/>
      <c r="C124" s="214" t="s">
        <v>199</v>
      </c>
      <c r="D124" s="214" t="s">
        <v>154</v>
      </c>
      <c r="E124" s="215" t="s">
        <v>1007</v>
      </c>
      <c r="F124" s="216" t="s">
        <v>1008</v>
      </c>
      <c r="G124" s="217" t="s">
        <v>706</v>
      </c>
      <c r="H124" s="218">
        <v>1</v>
      </c>
      <c r="I124" s="219"/>
      <c r="J124" s="220">
        <f>ROUND(I124*H124,2)</f>
        <v>0</v>
      </c>
      <c r="K124" s="216" t="s">
        <v>158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684</v>
      </c>
      <c r="AT124" s="225" t="s">
        <v>154</v>
      </c>
      <c r="AU124" s="225" t="s">
        <v>81</v>
      </c>
      <c r="AY124" s="19" t="s">
        <v>152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684</v>
      </c>
      <c r="BM124" s="225" t="s">
        <v>1009</v>
      </c>
    </row>
    <row r="125" s="2" customFormat="1">
      <c r="A125" s="40"/>
      <c r="B125" s="41"/>
      <c r="C125" s="42"/>
      <c r="D125" s="227" t="s">
        <v>161</v>
      </c>
      <c r="E125" s="42"/>
      <c r="F125" s="228" t="s">
        <v>1010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161</v>
      </c>
      <c r="AU125" s="19" t="s">
        <v>81</v>
      </c>
    </row>
    <row r="126" s="2" customFormat="1" ht="16.5" customHeight="1">
      <c r="A126" s="40"/>
      <c r="B126" s="41"/>
      <c r="C126" s="214" t="s">
        <v>204</v>
      </c>
      <c r="D126" s="214" t="s">
        <v>154</v>
      </c>
      <c r="E126" s="215" t="s">
        <v>1011</v>
      </c>
      <c r="F126" s="216" t="s">
        <v>1012</v>
      </c>
      <c r="G126" s="217" t="s">
        <v>706</v>
      </c>
      <c r="H126" s="218">
        <v>1</v>
      </c>
      <c r="I126" s="219"/>
      <c r="J126" s="220">
        <f>ROUND(I126*H126,2)</f>
        <v>0</v>
      </c>
      <c r="K126" s="216" t="s">
        <v>158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684</v>
      </c>
      <c r="AT126" s="225" t="s">
        <v>154</v>
      </c>
      <c r="AU126" s="225" t="s">
        <v>81</v>
      </c>
      <c r="AY126" s="19" t="s">
        <v>152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684</v>
      </c>
      <c r="BM126" s="225" t="s">
        <v>1013</v>
      </c>
    </row>
    <row r="127" s="2" customFormat="1">
      <c r="A127" s="40"/>
      <c r="B127" s="41"/>
      <c r="C127" s="42"/>
      <c r="D127" s="227" t="s">
        <v>161</v>
      </c>
      <c r="E127" s="42"/>
      <c r="F127" s="228" t="s">
        <v>1014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161</v>
      </c>
      <c r="AU127" s="19" t="s">
        <v>81</v>
      </c>
    </row>
    <row r="128" s="12" customFormat="1" ht="25.92" customHeight="1">
      <c r="A128" s="12"/>
      <c r="B128" s="198"/>
      <c r="C128" s="199"/>
      <c r="D128" s="200" t="s">
        <v>71</v>
      </c>
      <c r="E128" s="201" t="s">
        <v>646</v>
      </c>
      <c r="F128" s="201" t="s">
        <v>1015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P129+P139+P148</f>
        <v>0</v>
      </c>
      <c r="Q128" s="206"/>
      <c r="R128" s="207">
        <f>R129+R139+R148</f>
        <v>0.16535</v>
      </c>
      <c r="S128" s="206"/>
      <c r="T128" s="208">
        <f>T129+T139+T148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81</v>
      </c>
      <c r="AT128" s="210" t="s">
        <v>71</v>
      </c>
      <c r="AU128" s="210" t="s">
        <v>72</v>
      </c>
      <c r="AY128" s="209" t="s">
        <v>152</v>
      </c>
      <c r="BK128" s="211">
        <f>BK129+BK139+BK148</f>
        <v>0</v>
      </c>
    </row>
    <row r="129" s="12" customFormat="1" ht="22.8" customHeight="1">
      <c r="A129" s="12"/>
      <c r="B129" s="198"/>
      <c r="C129" s="199"/>
      <c r="D129" s="200" t="s">
        <v>71</v>
      </c>
      <c r="E129" s="212" t="s">
        <v>1016</v>
      </c>
      <c r="F129" s="212" t="s">
        <v>1017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SUM(P130:P138)</f>
        <v>0</v>
      </c>
      <c r="Q129" s="206"/>
      <c r="R129" s="207">
        <f>SUM(R130:R138)</f>
        <v>0.16</v>
      </c>
      <c r="S129" s="206"/>
      <c r="T129" s="208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81</v>
      </c>
      <c r="AT129" s="210" t="s">
        <v>71</v>
      </c>
      <c r="AU129" s="210" t="s">
        <v>79</v>
      </c>
      <c r="AY129" s="209" t="s">
        <v>152</v>
      </c>
      <c r="BK129" s="211">
        <f>SUM(BK130:BK138)</f>
        <v>0</v>
      </c>
    </row>
    <row r="130" s="2" customFormat="1" ht="24.15" customHeight="1">
      <c r="A130" s="40"/>
      <c r="B130" s="41"/>
      <c r="C130" s="214" t="s">
        <v>213</v>
      </c>
      <c r="D130" s="214" t="s">
        <v>154</v>
      </c>
      <c r="E130" s="215" t="s">
        <v>1018</v>
      </c>
      <c r="F130" s="216" t="s">
        <v>1019</v>
      </c>
      <c r="G130" s="217" t="s">
        <v>227</v>
      </c>
      <c r="H130" s="218">
        <v>250</v>
      </c>
      <c r="I130" s="219"/>
      <c r="J130" s="220">
        <f>ROUND(I130*H130,2)</f>
        <v>0</v>
      </c>
      <c r="K130" s="216" t="s">
        <v>158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253</v>
      </c>
      <c r="AT130" s="225" t="s">
        <v>154</v>
      </c>
      <c r="AU130" s="225" t="s">
        <v>81</v>
      </c>
      <c r="AY130" s="19" t="s">
        <v>152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253</v>
      </c>
      <c r="BM130" s="225" t="s">
        <v>1020</v>
      </c>
    </row>
    <row r="131" s="2" customFormat="1">
      <c r="A131" s="40"/>
      <c r="B131" s="41"/>
      <c r="C131" s="42"/>
      <c r="D131" s="227" t="s">
        <v>161</v>
      </c>
      <c r="E131" s="42"/>
      <c r="F131" s="228" t="s">
        <v>1021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161</v>
      </c>
      <c r="AU131" s="19" t="s">
        <v>81</v>
      </c>
    </row>
    <row r="132" s="2" customFormat="1" ht="16.5" customHeight="1">
      <c r="A132" s="40"/>
      <c r="B132" s="41"/>
      <c r="C132" s="265" t="s">
        <v>220</v>
      </c>
      <c r="D132" s="265" t="s">
        <v>298</v>
      </c>
      <c r="E132" s="266" t="s">
        <v>1022</v>
      </c>
      <c r="F132" s="267" t="s">
        <v>1023</v>
      </c>
      <c r="G132" s="268" t="s">
        <v>227</v>
      </c>
      <c r="H132" s="269">
        <v>250</v>
      </c>
      <c r="I132" s="270"/>
      <c r="J132" s="271">
        <f>ROUND(I132*H132,2)</f>
        <v>0</v>
      </c>
      <c r="K132" s="267" t="s">
        <v>158</v>
      </c>
      <c r="L132" s="272"/>
      <c r="M132" s="273" t="s">
        <v>19</v>
      </c>
      <c r="N132" s="274" t="s">
        <v>43</v>
      </c>
      <c r="O132" s="86"/>
      <c r="P132" s="223">
        <f>O132*H132</f>
        <v>0</v>
      </c>
      <c r="Q132" s="223">
        <v>0.00064000000000000005</v>
      </c>
      <c r="R132" s="223">
        <f>Q132*H132</f>
        <v>0.16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347</v>
      </c>
      <c r="AT132" s="225" t="s">
        <v>298</v>
      </c>
      <c r="AU132" s="225" t="s">
        <v>81</v>
      </c>
      <c r="AY132" s="19" t="s">
        <v>152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253</v>
      </c>
      <c r="BM132" s="225" t="s">
        <v>1024</v>
      </c>
    </row>
    <row r="133" s="2" customFormat="1">
      <c r="A133" s="40"/>
      <c r="B133" s="41"/>
      <c r="C133" s="42"/>
      <c r="D133" s="234" t="s">
        <v>1025</v>
      </c>
      <c r="E133" s="42"/>
      <c r="F133" s="280" t="s">
        <v>1026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1025</v>
      </c>
      <c r="AU133" s="19" t="s">
        <v>81</v>
      </c>
    </row>
    <row r="134" s="2" customFormat="1" ht="16.5" customHeight="1">
      <c r="A134" s="40"/>
      <c r="B134" s="41"/>
      <c r="C134" s="214" t="s">
        <v>8</v>
      </c>
      <c r="D134" s="214" t="s">
        <v>154</v>
      </c>
      <c r="E134" s="215" t="s">
        <v>1027</v>
      </c>
      <c r="F134" s="216" t="s">
        <v>1028</v>
      </c>
      <c r="G134" s="217" t="s">
        <v>157</v>
      </c>
      <c r="H134" s="218">
        <v>5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253</v>
      </c>
      <c r="AT134" s="225" t="s">
        <v>154</v>
      </c>
      <c r="AU134" s="225" t="s">
        <v>81</v>
      </c>
      <c r="AY134" s="19" t="s">
        <v>152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253</v>
      </c>
      <c r="BM134" s="225" t="s">
        <v>1029</v>
      </c>
    </row>
    <row r="135" s="2" customFormat="1" ht="16.5" customHeight="1">
      <c r="A135" s="40"/>
      <c r="B135" s="41"/>
      <c r="C135" s="214" t="s">
        <v>231</v>
      </c>
      <c r="D135" s="214" t="s">
        <v>154</v>
      </c>
      <c r="E135" s="215" t="s">
        <v>1030</v>
      </c>
      <c r="F135" s="216" t="s">
        <v>1031</v>
      </c>
      <c r="G135" s="217" t="s">
        <v>157</v>
      </c>
      <c r="H135" s="218">
        <v>5</v>
      </c>
      <c r="I135" s="219"/>
      <c r="J135" s="220">
        <f>ROUND(I135*H135,2)</f>
        <v>0</v>
      </c>
      <c r="K135" s="216" t="s">
        <v>158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253</v>
      </c>
      <c r="AT135" s="225" t="s">
        <v>154</v>
      </c>
      <c r="AU135" s="225" t="s">
        <v>81</v>
      </c>
      <c r="AY135" s="19" t="s">
        <v>152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253</v>
      </c>
      <c r="BM135" s="225" t="s">
        <v>1032</v>
      </c>
    </row>
    <row r="136" s="2" customFormat="1">
      <c r="A136" s="40"/>
      <c r="B136" s="41"/>
      <c r="C136" s="42"/>
      <c r="D136" s="227" t="s">
        <v>161</v>
      </c>
      <c r="E136" s="42"/>
      <c r="F136" s="228" t="s">
        <v>1033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81</v>
      </c>
    </row>
    <row r="137" s="2" customFormat="1" ht="16.5" customHeight="1">
      <c r="A137" s="40"/>
      <c r="B137" s="41"/>
      <c r="C137" s="214" t="s">
        <v>236</v>
      </c>
      <c r="D137" s="214" t="s">
        <v>154</v>
      </c>
      <c r="E137" s="215" t="s">
        <v>1034</v>
      </c>
      <c r="F137" s="216" t="s">
        <v>1035</v>
      </c>
      <c r="G137" s="217" t="s">
        <v>1036</v>
      </c>
      <c r="H137" s="281"/>
      <c r="I137" s="219"/>
      <c r="J137" s="220">
        <f>ROUND(I137*H137,2)</f>
        <v>0</v>
      </c>
      <c r="K137" s="216" t="s">
        <v>158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253</v>
      </c>
      <c r="AT137" s="225" t="s">
        <v>154</v>
      </c>
      <c r="AU137" s="225" t="s">
        <v>81</v>
      </c>
      <c r="AY137" s="19" t="s">
        <v>152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253</v>
      </c>
      <c r="BM137" s="225" t="s">
        <v>1037</v>
      </c>
    </row>
    <row r="138" s="2" customFormat="1">
      <c r="A138" s="40"/>
      <c r="B138" s="41"/>
      <c r="C138" s="42"/>
      <c r="D138" s="227" t="s">
        <v>161</v>
      </c>
      <c r="E138" s="42"/>
      <c r="F138" s="228" t="s">
        <v>1038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161</v>
      </c>
      <c r="AU138" s="19" t="s">
        <v>81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1039</v>
      </c>
      <c r="F139" s="212" t="s">
        <v>1040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SUM(P140:P147)</f>
        <v>0</v>
      </c>
      <c r="Q139" s="206"/>
      <c r="R139" s="207">
        <f>SUM(R140:R147)</f>
        <v>0.0036399999999999996</v>
      </c>
      <c r="S139" s="206"/>
      <c r="T139" s="208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81</v>
      </c>
      <c r="AT139" s="210" t="s">
        <v>71</v>
      </c>
      <c r="AU139" s="210" t="s">
        <v>79</v>
      </c>
      <c r="AY139" s="209" t="s">
        <v>152</v>
      </c>
      <c r="BK139" s="211">
        <f>SUM(BK140:BK147)</f>
        <v>0</v>
      </c>
    </row>
    <row r="140" s="2" customFormat="1" ht="16.5" customHeight="1">
      <c r="A140" s="40"/>
      <c r="B140" s="41"/>
      <c r="C140" s="214" t="s">
        <v>246</v>
      </c>
      <c r="D140" s="214" t="s">
        <v>154</v>
      </c>
      <c r="E140" s="215" t="s">
        <v>1041</v>
      </c>
      <c r="F140" s="216" t="s">
        <v>1042</v>
      </c>
      <c r="G140" s="217" t="s">
        <v>227</v>
      </c>
      <c r="H140" s="218">
        <v>250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253</v>
      </c>
      <c r="AT140" s="225" t="s">
        <v>154</v>
      </c>
      <c r="AU140" s="225" t="s">
        <v>81</v>
      </c>
      <c r="AY140" s="19" t="s">
        <v>152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253</v>
      </c>
      <c r="BM140" s="225" t="s">
        <v>1043</v>
      </c>
    </row>
    <row r="141" s="2" customFormat="1" ht="16.5" customHeight="1">
      <c r="A141" s="40"/>
      <c r="B141" s="41"/>
      <c r="C141" s="265" t="s">
        <v>253</v>
      </c>
      <c r="D141" s="265" t="s">
        <v>298</v>
      </c>
      <c r="E141" s="266" t="s">
        <v>1044</v>
      </c>
      <c r="F141" s="267" t="s">
        <v>1045</v>
      </c>
      <c r="G141" s="268" t="s">
        <v>301</v>
      </c>
      <c r="H141" s="269">
        <v>250</v>
      </c>
      <c r="I141" s="270"/>
      <c r="J141" s="271">
        <f>ROUND(I141*H141,2)</f>
        <v>0</v>
      </c>
      <c r="K141" s="267" t="s">
        <v>19</v>
      </c>
      <c r="L141" s="272"/>
      <c r="M141" s="273" t="s">
        <v>19</v>
      </c>
      <c r="N141" s="274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347</v>
      </c>
      <c r="AT141" s="225" t="s">
        <v>298</v>
      </c>
      <c r="AU141" s="225" t="s">
        <v>81</v>
      </c>
      <c r="AY141" s="19" t="s">
        <v>152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253</v>
      </c>
      <c r="BM141" s="225" t="s">
        <v>1046</v>
      </c>
    </row>
    <row r="142" s="2" customFormat="1" ht="16.5" customHeight="1">
      <c r="A142" s="40"/>
      <c r="B142" s="41"/>
      <c r="C142" s="265" t="s">
        <v>261</v>
      </c>
      <c r="D142" s="265" t="s">
        <v>298</v>
      </c>
      <c r="E142" s="266" t="s">
        <v>1047</v>
      </c>
      <c r="F142" s="267" t="s">
        <v>1048</v>
      </c>
      <c r="G142" s="268" t="s">
        <v>157</v>
      </c>
      <c r="H142" s="269">
        <v>5</v>
      </c>
      <c r="I142" s="270"/>
      <c r="J142" s="271">
        <f>ROUND(I142*H142,2)</f>
        <v>0</v>
      </c>
      <c r="K142" s="267" t="s">
        <v>19</v>
      </c>
      <c r="L142" s="272"/>
      <c r="M142" s="273" t="s">
        <v>19</v>
      </c>
      <c r="N142" s="274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347</v>
      </c>
      <c r="AT142" s="225" t="s">
        <v>298</v>
      </c>
      <c r="AU142" s="225" t="s">
        <v>81</v>
      </c>
      <c r="AY142" s="19" t="s">
        <v>152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253</v>
      </c>
      <c r="BM142" s="225" t="s">
        <v>1049</v>
      </c>
    </row>
    <row r="143" s="2" customFormat="1" ht="16.5" customHeight="1">
      <c r="A143" s="40"/>
      <c r="B143" s="41"/>
      <c r="C143" s="265" t="s">
        <v>267</v>
      </c>
      <c r="D143" s="265" t="s">
        <v>298</v>
      </c>
      <c r="E143" s="266" t="s">
        <v>1050</v>
      </c>
      <c r="F143" s="267" t="s">
        <v>1051</v>
      </c>
      <c r="G143" s="268" t="s">
        <v>157</v>
      </c>
      <c r="H143" s="269">
        <v>10</v>
      </c>
      <c r="I143" s="270"/>
      <c r="J143" s="271">
        <f>ROUND(I143*H143,2)</f>
        <v>0</v>
      </c>
      <c r="K143" s="267" t="s">
        <v>19</v>
      </c>
      <c r="L143" s="272"/>
      <c r="M143" s="273" t="s">
        <v>19</v>
      </c>
      <c r="N143" s="274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347</v>
      </c>
      <c r="AT143" s="225" t="s">
        <v>298</v>
      </c>
      <c r="AU143" s="225" t="s">
        <v>81</v>
      </c>
      <c r="AY143" s="19" t="s">
        <v>152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253</v>
      </c>
      <c r="BM143" s="225" t="s">
        <v>1052</v>
      </c>
    </row>
    <row r="144" s="2" customFormat="1" ht="16.5" customHeight="1">
      <c r="A144" s="40"/>
      <c r="B144" s="41"/>
      <c r="C144" s="265" t="s">
        <v>272</v>
      </c>
      <c r="D144" s="265" t="s">
        <v>298</v>
      </c>
      <c r="E144" s="266" t="s">
        <v>1053</v>
      </c>
      <c r="F144" s="267" t="s">
        <v>1054</v>
      </c>
      <c r="G144" s="268" t="s">
        <v>157</v>
      </c>
      <c r="H144" s="269">
        <v>14</v>
      </c>
      <c r="I144" s="270"/>
      <c r="J144" s="271">
        <f>ROUND(I144*H144,2)</f>
        <v>0</v>
      </c>
      <c r="K144" s="267" t="s">
        <v>158</v>
      </c>
      <c r="L144" s="272"/>
      <c r="M144" s="273" t="s">
        <v>19</v>
      </c>
      <c r="N144" s="274" t="s">
        <v>43</v>
      </c>
      <c r="O144" s="86"/>
      <c r="P144" s="223">
        <f>O144*H144</f>
        <v>0</v>
      </c>
      <c r="Q144" s="223">
        <v>0.00025999999999999998</v>
      </c>
      <c r="R144" s="223">
        <f>Q144*H144</f>
        <v>0.0036399999999999996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347</v>
      </c>
      <c r="AT144" s="225" t="s">
        <v>298</v>
      </c>
      <c r="AU144" s="225" t="s">
        <v>81</v>
      </c>
      <c r="AY144" s="19" t="s">
        <v>152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253</v>
      </c>
      <c r="BM144" s="225" t="s">
        <v>1055</v>
      </c>
    </row>
    <row r="145" s="2" customFormat="1" ht="16.5" customHeight="1">
      <c r="A145" s="40"/>
      <c r="B145" s="41"/>
      <c r="C145" s="214" t="s">
        <v>165</v>
      </c>
      <c r="D145" s="214" t="s">
        <v>154</v>
      </c>
      <c r="E145" s="215" t="s">
        <v>1056</v>
      </c>
      <c r="F145" s="216" t="s">
        <v>1057</v>
      </c>
      <c r="G145" s="217" t="s">
        <v>227</v>
      </c>
      <c r="H145" s="218">
        <v>30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253</v>
      </c>
      <c r="AT145" s="225" t="s">
        <v>154</v>
      </c>
      <c r="AU145" s="225" t="s">
        <v>81</v>
      </c>
      <c r="AY145" s="19" t="s">
        <v>152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253</v>
      </c>
      <c r="BM145" s="225" t="s">
        <v>1058</v>
      </c>
    </row>
    <row r="146" s="2" customFormat="1" ht="16.5" customHeight="1">
      <c r="A146" s="40"/>
      <c r="B146" s="41"/>
      <c r="C146" s="265" t="s">
        <v>7</v>
      </c>
      <c r="D146" s="265" t="s">
        <v>298</v>
      </c>
      <c r="E146" s="266" t="s">
        <v>1059</v>
      </c>
      <c r="F146" s="267" t="s">
        <v>1060</v>
      </c>
      <c r="G146" s="268" t="s">
        <v>301</v>
      </c>
      <c r="H146" s="269">
        <v>30</v>
      </c>
      <c r="I146" s="270"/>
      <c r="J146" s="271">
        <f>ROUND(I146*H146,2)</f>
        <v>0</v>
      </c>
      <c r="K146" s="267" t="s">
        <v>19</v>
      </c>
      <c r="L146" s="272"/>
      <c r="M146" s="273" t="s">
        <v>19</v>
      </c>
      <c r="N146" s="274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347</v>
      </c>
      <c r="AT146" s="225" t="s">
        <v>298</v>
      </c>
      <c r="AU146" s="225" t="s">
        <v>81</v>
      </c>
      <c r="AY146" s="19" t="s">
        <v>152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253</v>
      </c>
      <c r="BM146" s="225" t="s">
        <v>1061</v>
      </c>
    </row>
    <row r="147" s="2" customFormat="1" ht="16.5" customHeight="1">
      <c r="A147" s="40"/>
      <c r="B147" s="41"/>
      <c r="C147" s="214" t="s">
        <v>291</v>
      </c>
      <c r="D147" s="214" t="s">
        <v>154</v>
      </c>
      <c r="E147" s="215" t="s">
        <v>1062</v>
      </c>
      <c r="F147" s="216" t="s">
        <v>1063</v>
      </c>
      <c r="G147" s="217" t="s">
        <v>1036</v>
      </c>
      <c r="H147" s="281"/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253</v>
      </c>
      <c r="AT147" s="225" t="s">
        <v>154</v>
      </c>
      <c r="AU147" s="225" t="s">
        <v>81</v>
      </c>
      <c r="AY147" s="19" t="s">
        <v>152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253</v>
      </c>
      <c r="BM147" s="225" t="s">
        <v>1064</v>
      </c>
    </row>
    <row r="148" s="12" customFormat="1" ht="22.8" customHeight="1">
      <c r="A148" s="12"/>
      <c r="B148" s="198"/>
      <c r="C148" s="199"/>
      <c r="D148" s="200" t="s">
        <v>71</v>
      </c>
      <c r="E148" s="212" t="s">
        <v>1065</v>
      </c>
      <c r="F148" s="212" t="s">
        <v>1066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P149+SUM(P150:P159)</f>
        <v>0</v>
      </c>
      <c r="Q148" s="206"/>
      <c r="R148" s="207">
        <f>R149+SUM(R150:R159)</f>
        <v>0.0017100000000000002</v>
      </c>
      <c r="S148" s="206"/>
      <c r="T148" s="208">
        <f>T149+SUM(T150:T159)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81</v>
      </c>
      <c r="AT148" s="210" t="s">
        <v>71</v>
      </c>
      <c r="AU148" s="210" t="s">
        <v>79</v>
      </c>
      <c r="AY148" s="209" t="s">
        <v>152</v>
      </c>
      <c r="BK148" s="211">
        <f>BK149+SUM(BK150:BK159)</f>
        <v>0</v>
      </c>
    </row>
    <row r="149" s="2" customFormat="1" ht="16.5" customHeight="1">
      <c r="A149" s="40"/>
      <c r="B149" s="41"/>
      <c r="C149" s="214" t="s">
        <v>297</v>
      </c>
      <c r="D149" s="214" t="s">
        <v>154</v>
      </c>
      <c r="E149" s="215" t="s">
        <v>1067</v>
      </c>
      <c r="F149" s="216" t="s">
        <v>1068</v>
      </c>
      <c r="G149" s="217" t="s">
        <v>157</v>
      </c>
      <c r="H149" s="218">
        <v>7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253</v>
      </c>
      <c r="AT149" s="225" t="s">
        <v>154</v>
      </c>
      <c r="AU149" s="225" t="s">
        <v>81</v>
      </c>
      <c r="AY149" s="19" t="s">
        <v>152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253</v>
      </c>
      <c r="BM149" s="225" t="s">
        <v>1069</v>
      </c>
    </row>
    <row r="150" s="2" customFormat="1" ht="16.5" customHeight="1">
      <c r="A150" s="40"/>
      <c r="B150" s="41"/>
      <c r="C150" s="265" t="s">
        <v>304</v>
      </c>
      <c r="D150" s="265" t="s">
        <v>298</v>
      </c>
      <c r="E150" s="266" t="s">
        <v>1070</v>
      </c>
      <c r="F150" s="267" t="s">
        <v>1071</v>
      </c>
      <c r="G150" s="268" t="s">
        <v>157</v>
      </c>
      <c r="H150" s="269">
        <v>7</v>
      </c>
      <c r="I150" s="270"/>
      <c r="J150" s="271">
        <f>ROUND(I150*H150,2)</f>
        <v>0</v>
      </c>
      <c r="K150" s="267" t="s">
        <v>19</v>
      </c>
      <c r="L150" s="272"/>
      <c r="M150" s="273" t="s">
        <v>19</v>
      </c>
      <c r="N150" s="274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347</v>
      </c>
      <c r="AT150" s="225" t="s">
        <v>298</v>
      </c>
      <c r="AU150" s="225" t="s">
        <v>81</v>
      </c>
      <c r="AY150" s="19" t="s">
        <v>152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253</v>
      </c>
      <c r="BM150" s="225" t="s">
        <v>1072</v>
      </c>
    </row>
    <row r="151" s="2" customFormat="1" ht="16.5" customHeight="1">
      <c r="A151" s="40"/>
      <c r="B151" s="41"/>
      <c r="C151" s="214" t="s">
        <v>311</v>
      </c>
      <c r="D151" s="214" t="s">
        <v>154</v>
      </c>
      <c r="E151" s="215" t="s">
        <v>1073</v>
      </c>
      <c r="F151" s="216" t="s">
        <v>1074</v>
      </c>
      <c r="G151" s="217" t="s">
        <v>157</v>
      </c>
      <c r="H151" s="218">
        <v>7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253</v>
      </c>
      <c r="AT151" s="225" t="s">
        <v>154</v>
      </c>
      <c r="AU151" s="225" t="s">
        <v>81</v>
      </c>
      <c r="AY151" s="19" t="s">
        <v>152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253</v>
      </c>
      <c r="BM151" s="225" t="s">
        <v>1075</v>
      </c>
    </row>
    <row r="152" s="2" customFormat="1" ht="16.5" customHeight="1">
      <c r="A152" s="40"/>
      <c r="B152" s="41"/>
      <c r="C152" s="214" t="s">
        <v>318</v>
      </c>
      <c r="D152" s="214" t="s">
        <v>154</v>
      </c>
      <c r="E152" s="215" t="s">
        <v>1076</v>
      </c>
      <c r="F152" s="216" t="s">
        <v>1077</v>
      </c>
      <c r="G152" s="217" t="s">
        <v>157</v>
      </c>
      <c r="H152" s="218">
        <v>7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253</v>
      </c>
      <c r="AT152" s="225" t="s">
        <v>154</v>
      </c>
      <c r="AU152" s="225" t="s">
        <v>81</v>
      </c>
      <c r="AY152" s="19" t="s">
        <v>152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253</v>
      </c>
      <c r="BM152" s="225" t="s">
        <v>1078</v>
      </c>
    </row>
    <row r="153" s="2" customFormat="1" ht="16.5" customHeight="1">
      <c r="A153" s="40"/>
      <c r="B153" s="41"/>
      <c r="C153" s="265" t="s">
        <v>325</v>
      </c>
      <c r="D153" s="265" t="s">
        <v>298</v>
      </c>
      <c r="E153" s="266" t="s">
        <v>1079</v>
      </c>
      <c r="F153" s="267" t="s">
        <v>1080</v>
      </c>
      <c r="G153" s="268" t="s">
        <v>157</v>
      </c>
      <c r="H153" s="269">
        <v>7</v>
      </c>
      <c r="I153" s="270"/>
      <c r="J153" s="271">
        <f>ROUND(I153*H153,2)</f>
        <v>0</v>
      </c>
      <c r="K153" s="267" t="s">
        <v>19</v>
      </c>
      <c r="L153" s="272"/>
      <c r="M153" s="273" t="s">
        <v>19</v>
      </c>
      <c r="N153" s="274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347</v>
      </c>
      <c r="AT153" s="225" t="s">
        <v>298</v>
      </c>
      <c r="AU153" s="225" t="s">
        <v>81</v>
      </c>
      <c r="AY153" s="19" t="s">
        <v>152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253</v>
      </c>
      <c r="BM153" s="225" t="s">
        <v>1081</v>
      </c>
    </row>
    <row r="154" s="2" customFormat="1" ht="16.5" customHeight="1">
      <c r="A154" s="40"/>
      <c r="B154" s="41"/>
      <c r="C154" s="265" t="s">
        <v>330</v>
      </c>
      <c r="D154" s="265" t="s">
        <v>298</v>
      </c>
      <c r="E154" s="266" t="s">
        <v>1082</v>
      </c>
      <c r="F154" s="267" t="s">
        <v>1083</v>
      </c>
      <c r="G154" s="268" t="s">
        <v>157</v>
      </c>
      <c r="H154" s="269">
        <v>7</v>
      </c>
      <c r="I154" s="270"/>
      <c r="J154" s="271">
        <f>ROUND(I154*H154,2)</f>
        <v>0</v>
      </c>
      <c r="K154" s="267" t="s">
        <v>19</v>
      </c>
      <c r="L154" s="272"/>
      <c r="M154" s="273" t="s">
        <v>19</v>
      </c>
      <c r="N154" s="274" t="s">
        <v>43</v>
      </c>
      <c r="O154" s="86"/>
      <c r="P154" s="223">
        <f>O154*H154</f>
        <v>0</v>
      </c>
      <c r="Q154" s="223">
        <v>3.0000000000000001E-05</v>
      </c>
      <c r="R154" s="223">
        <f>Q154*H154</f>
        <v>0.00021000000000000001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347</v>
      </c>
      <c r="AT154" s="225" t="s">
        <v>298</v>
      </c>
      <c r="AU154" s="225" t="s">
        <v>81</v>
      </c>
      <c r="AY154" s="19" t="s">
        <v>152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253</v>
      </c>
      <c r="BM154" s="225" t="s">
        <v>1084</v>
      </c>
    </row>
    <row r="155" s="2" customFormat="1" ht="16.5" customHeight="1">
      <c r="A155" s="40"/>
      <c r="B155" s="41"/>
      <c r="C155" s="214" t="s">
        <v>334</v>
      </c>
      <c r="D155" s="214" t="s">
        <v>154</v>
      </c>
      <c r="E155" s="215" t="s">
        <v>1085</v>
      </c>
      <c r="F155" s="216" t="s">
        <v>1086</v>
      </c>
      <c r="G155" s="217" t="s">
        <v>157</v>
      </c>
      <c r="H155" s="218">
        <v>7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253</v>
      </c>
      <c r="AT155" s="225" t="s">
        <v>154</v>
      </c>
      <c r="AU155" s="225" t="s">
        <v>81</v>
      </c>
      <c r="AY155" s="19" t="s">
        <v>152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253</v>
      </c>
      <c r="BM155" s="225" t="s">
        <v>1087</v>
      </c>
    </row>
    <row r="156" s="2" customFormat="1" ht="16.5" customHeight="1">
      <c r="A156" s="40"/>
      <c r="B156" s="41"/>
      <c r="C156" s="265" t="s">
        <v>338</v>
      </c>
      <c r="D156" s="265" t="s">
        <v>298</v>
      </c>
      <c r="E156" s="266" t="s">
        <v>1088</v>
      </c>
      <c r="F156" s="267" t="s">
        <v>1089</v>
      </c>
      <c r="G156" s="268" t="s">
        <v>157</v>
      </c>
      <c r="H156" s="269">
        <v>7</v>
      </c>
      <c r="I156" s="270"/>
      <c r="J156" s="271">
        <f>ROUND(I156*H156,2)</f>
        <v>0</v>
      </c>
      <c r="K156" s="267" t="s">
        <v>19</v>
      </c>
      <c r="L156" s="272"/>
      <c r="M156" s="273" t="s">
        <v>19</v>
      </c>
      <c r="N156" s="274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347</v>
      </c>
      <c r="AT156" s="225" t="s">
        <v>298</v>
      </c>
      <c r="AU156" s="225" t="s">
        <v>81</v>
      </c>
      <c r="AY156" s="19" t="s">
        <v>152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253</v>
      </c>
      <c r="BM156" s="225" t="s">
        <v>1090</v>
      </c>
    </row>
    <row r="157" s="2" customFormat="1" ht="16.5" customHeight="1">
      <c r="A157" s="40"/>
      <c r="B157" s="41"/>
      <c r="C157" s="265" t="s">
        <v>342</v>
      </c>
      <c r="D157" s="265" t="s">
        <v>298</v>
      </c>
      <c r="E157" s="266" t="s">
        <v>1091</v>
      </c>
      <c r="F157" s="267" t="s">
        <v>1092</v>
      </c>
      <c r="G157" s="268" t="s">
        <v>157</v>
      </c>
      <c r="H157" s="269">
        <v>7</v>
      </c>
      <c r="I157" s="270"/>
      <c r="J157" s="271">
        <f>ROUND(I157*H157,2)</f>
        <v>0</v>
      </c>
      <c r="K157" s="267" t="s">
        <v>19</v>
      </c>
      <c r="L157" s="272"/>
      <c r="M157" s="273" t="s">
        <v>19</v>
      </c>
      <c r="N157" s="274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347</v>
      </c>
      <c r="AT157" s="225" t="s">
        <v>298</v>
      </c>
      <c r="AU157" s="225" t="s">
        <v>81</v>
      </c>
      <c r="AY157" s="19" t="s">
        <v>152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253</v>
      </c>
      <c r="BM157" s="225" t="s">
        <v>1093</v>
      </c>
    </row>
    <row r="158" s="2" customFormat="1" ht="16.5" customHeight="1">
      <c r="A158" s="40"/>
      <c r="B158" s="41"/>
      <c r="C158" s="214" t="s">
        <v>347</v>
      </c>
      <c r="D158" s="214" t="s">
        <v>154</v>
      </c>
      <c r="E158" s="215" t="s">
        <v>1094</v>
      </c>
      <c r="F158" s="216" t="s">
        <v>1063</v>
      </c>
      <c r="G158" s="217" t="s">
        <v>1036</v>
      </c>
      <c r="H158" s="281"/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253</v>
      </c>
      <c r="AT158" s="225" t="s">
        <v>154</v>
      </c>
      <c r="AU158" s="225" t="s">
        <v>81</v>
      </c>
      <c r="AY158" s="19" t="s">
        <v>152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253</v>
      </c>
      <c r="BM158" s="225" t="s">
        <v>1095</v>
      </c>
    </row>
    <row r="159" s="12" customFormat="1" ht="20.88" customHeight="1">
      <c r="A159" s="12"/>
      <c r="B159" s="198"/>
      <c r="C159" s="199"/>
      <c r="D159" s="200" t="s">
        <v>71</v>
      </c>
      <c r="E159" s="212" t="s">
        <v>1096</v>
      </c>
      <c r="F159" s="212" t="s">
        <v>1097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SUM(P160:P161)</f>
        <v>0</v>
      </c>
      <c r="Q159" s="206"/>
      <c r="R159" s="207">
        <f>SUM(R160:R161)</f>
        <v>0.0015</v>
      </c>
      <c r="S159" s="206"/>
      <c r="T159" s="208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81</v>
      </c>
      <c r="AT159" s="210" t="s">
        <v>71</v>
      </c>
      <c r="AU159" s="210" t="s">
        <v>81</v>
      </c>
      <c r="AY159" s="209" t="s">
        <v>152</v>
      </c>
      <c r="BK159" s="211">
        <f>SUM(BK160:BK161)</f>
        <v>0</v>
      </c>
    </row>
    <row r="160" s="2" customFormat="1" ht="16.5" customHeight="1">
      <c r="A160" s="40"/>
      <c r="B160" s="41"/>
      <c r="C160" s="214" t="s">
        <v>352</v>
      </c>
      <c r="D160" s="214" t="s">
        <v>154</v>
      </c>
      <c r="E160" s="215" t="s">
        <v>1098</v>
      </c>
      <c r="F160" s="216" t="s">
        <v>1099</v>
      </c>
      <c r="G160" s="217" t="s">
        <v>157</v>
      </c>
      <c r="H160" s="218">
        <v>15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253</v>
      </c>
      <c r="AT160" s="225" t="s">
        <v>154</v>
      </c>
      <c r="AU160" s="225" t="s">
        <v>170</v>
      </c>
      <c r="AY160" s="19" t="s">
        <v>152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253</v>
      </c>
      <c r="BM160" s="225" t="s">
        <v>1100</v>
      </c>
    </row>
    <row r="161" s="2" customFormat="1" ht="16.5" customHeight="1">
      <c r="A161" s="40"/>
      <c r="B161" s="41"/>
      <c r="C161" s="265" t="s">
        <v>219</v>
      </c>
      <c r="D161" s="265" t="s">
        <v>298</v>
      </c>
      <c r="E161" s="266" t="s">
        <v>1101</v>
      </c>
      <c r="F161" s="267" t="s">
        <v>1102</v>
      </c>
      <c r="G161" s="268" t="s">
        <v>301</v>
      </c>
      <c r="H161" s="269">
        <v>1.5</v>
      </c>
      <c r="I161" s="270"/>
      <c r="J161" s="271">
        <f>ROUND(I161*H161,2)</f>
        <v>0</v>
      </c>
      <c r="K161" s="267" t="s">
        <v>158</v>
      </c>
      <c r="L161" s="272"/>
      <c r="M161" s="273" t="s">
        <v>19</v>
      </c>
      <c r="N161" s="274" t="s">
        <v>43</v>
      </c>
      <c r="O161" s="86"/>
      <c r="P161" s="223">
        <f>O161*H161</f>
        <v>0</v>
      </c>
      <c r="Q161" s="223">
        <v>0.001</v>
      </c>
      <c r="R161" s="223">
        <f>Q161*H161</f>
        <v>0.0015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347</v>
      </c>
      <c r="AT161" s="225" t="s">
        <v>298</v>
      </c>
      <c r="AU161" s="225" t="s">
        <v>170</v>
      </c>
      <c r="AY161" s="19" t="s">
        <v>152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253</v>
      </c>
      <c r="BM161" s="225" t="s">
        <v>1103</v>
      </c>
    </row>
    <row r="162" s="12" customFormat="1" ht="25.92" customHeight="1">
      <c r="A162" s="12"/>
      <c r="B162" s="198"/>
      <c r="C162" s="199"/>
      <c r="D162" s="200" t="s">
        <v>71</v>
      </c>
      <c r="E162" s="201" t="s">
        <v>298</v>
      </c>
      <c r="F162" s="201" t="s">
        <v>1104</v>
      </c>
      <c r="G162" s="199"/>
      <c r="H162" s="199"/>
      <c r="I162" s="202"/>
      <c r="J162" s="203">
        <f>BK162</f>
        <v>0</v>
      </c>
      <c r="K162" s="199"/>
      <c r="L162" s="204"/>
      <c r="M162" s="205"/>
      <c r="N162" s="206"/>
      <c r="O162" s="206"/>
      <c r="P162" s="207">
        <f>P163+P176+P214</f>
        <v>0</v>
      </c>
      <c r="Q162" s="206"/>
      <c r="R162" s="207">
        <f>R163+R176+R214</f>
        <v>4.6609007499999997</v>
      </c>
      <c r="S162" s="206"/>
      <c r="T162" s="208">
        <f>T163+T176+T214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170</v>
      </c>
      <c r="AT162" s="210" t="s">
        <v>71</v>
      </c>
      <c r="AU162" s="210" t="s">
        <v>72</v>
      </c>
      <c r="AY162" s="209" t="s">
        <v>152</v>
      </c>
      <c r="BK162" s="211">
        <f>BK163+BK176+BK214</f>
        <v>0</v>
      </c>
    </row>
    <row r="163" s="12" customFormat="1" ht="22.8" customHeight="1">
      <c r="A163" s="12"/>
      <c r="B163" s="198"/>
      <c r="C163" s="199"/>
      <c r="D163" s="200" t="s">
        <v>71</v>
      </c>
      <c r="E163" s="212" t="s">
        <v>1105</v>
      </c>
      <c r="F163" s="212" t="s">
        <v>1106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SUM(P164:P175)</f>
        <v>0</v>
      </c>
      <c r="Q163" s="206"/>
      <c r="R163" s="207">
        <f>SUM(R164:R175)</f>
        <v>0</v>
      </c>
      <c r="S163" s="206"/>
      <c r="T163" s="208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170</v>
      </c>
      <c r="AT163" s="210" t="s">
        <v>71</v>
      </c>
      <c r="AU163" s="210" t="s">
        <v>79</v>
      </c>
      <c r="AY163" s="209" t="s">
        <v>152</v>
      </c>
      <c r="BK163" s="211">
        <f>SUM(BK164:BK175)</f>
        <v>0</v>
      </c>
    </row>
    <row r="164" s="2" customFormat="1" ht="16.5" customHeight="1">
      <c r="A164" s="40"/>
      <c r="B164" s="41"/>
      <c r="C164" s="214" t="s">
        <v>360</v>
      </c>
      <c r="D164" s="214" t="s">
        <v>154</v>
      </c>
      <c r="E164" s="215" t="s">
        <v>1107</v>
      </c>
      <c r="F164" s="216" t="s">
        <v>1108</v>
      </c>
      <c r="G164" s="217" t="s">
        <v>1109</v>
      </c>
      <c r="H164" s="218">
        <v>250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517</v>
      </c>
      <c r="AT164" s="225" t="s">
        <v>154</v>
      </c>
      <c r="AU164" s="225" t="s">
        <v>81</v>
      </c>
      <c r="AY164" s="19" t="s">
        <v>152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517</v>
      </c>
      <c r="BM164" s="225" t="s">
        <v>1110</v>
      </c>
    </row>
    <row r="165" s="2" customFormat="1" ht="16.5" customHeight="1">
      <c r="A165" s="40"/>
      <c r="B165" s="41"/>
      <c r="C165" s="214" t="s">
        <v>364</v>
      </c>
      <c r="D165" s="214" t="s">
        <v>154</v>
      </c>
      <c r="E165" s="215" t="s">
        <v>1111</v>
      </c>
      <c r="F165" s="216" t="s">
        <v>1112</v>
      </c>
      <c r="G165" s="217" t="s">
        <v>227</v>
      </c>
      <c r="H165" s="218">
        <v>75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517</v>
      </c>
      <c r="AT165" s="225" t="s">
        <v>154</v>
      </c>
      <c r="AU165" s="225" t="s">
        <v>81</v>
      </c>
      <c r="AY165" s="19" t="s">
        <v>152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517</v>
      </c>
      <c r="BM165" s="225" t="s">
        <v>1113</v>
      </c>
    </row>
    <row r="166" s="2" customFormat="1" ht="16.5" customHeight="1">
      <c r="A166" s="40"/>
      <c r="B166" s="41"/>
      <c r="C166" s="265" t="s">
        <v>369</v>
      </c>
      <c r="D166" s="265" t="s">
        <v>298</v>
      </c>
      <c r="E166" s="266" t="s">
        <v>1114</v>
      </c>
      <c r="F166" s="267" t="s">
        <v>1115</v>
      </c>
      <c r="G166" s="268" t="s">
        <v>227</v>
      </c>
      <c r="H166" s="269">
        <v>75</v>
      </c>
      <c r="I166" s="270"/>
      <c r="J166" s="271">
        <f>ROUND(I166*H166,2)</f>
        <v>0</v>
      </c>
      <c r="K166" s="267" t="s">
        <v>19</v>
      </c>
      <c r="L166" s="272"/>
      <c r="M166" s="273" t="s">
        <v>19</v>
      </c>
      <c r="N166" s="274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492</v>
      </c>
      <c r="AT166" s="225" t="s">
        <v>298</v>
      </c>
      <c r="AU166" s="225" t="s">
        <v>81</v>
      </c>
      <c r="AY166" s="19" t="s">
        <v>152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517</v>
      </c>
      <c r="BM166" s="225" t="s">
        <v>1116</v>
      </c>
    </row>
    <row r="167" s="2" customFormat="1" ht="16.5" customHeight="1">
      <c r="A167" s="40"/>
      <c r="B167" s="41"/>
      <c r="C167" s="265" t="s">
        <v>373</v>
      </c>
      <c r="D167" s="265" t="s">
        <v>298</v>
      </c>
      <c r="E167" s="266" t="s">
        <v>1117</v>
      </c>
      <c r="F167" s="267" t="s">
        <v>1118</v>
      </c>
      <c r="G167" s="268" t="s">
        <v>157</v>
      </c>
      <c r="H167" s="269">
        <v>7</v>
      </c>
      <c r="I167" s="270"/>
      <c r="J167" s="271">
        <f>ROUND(I167*H167,2)</f>
        <v>0</v>
      </c>
      <c r="K167" s="267" t="s">
        <v>19</v>
      </c>
      <c r="L167" s="272"/>
      <c r="M167" s="273" t="s">
        <v>19</v>
      </c>
      <c r="N167" s="274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492</v>
      </c>
      <c r="AT167" s="225" t="s">
        <v>298</v>
      </c>
      <c r="AU167" s="225" t="s">
        <v>81</v>
      </c>
      <c r="AY167" s="19" t="s">
        <v>152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517</v>
      </c>
      <c r="BM167" s="225" t="s">
        <v>1119</v>
      </c>
    </row>
    <row r="168" s="2" customFormat="1" ht="16.5" customHeight="1">
      <c r="A168" s="40"/>
      <c r="B168" s="41"/>
      <c r="C168" s="214" t="s">
        <v>377</v>
      </c>
      <c r="D168" s="214" t="s">
        <v>154</v>
      </c>
      <c r="E168" s="215" t="s">
        <v>1120</v>
      </c>
      <c r="F168" s="216" t="s">
        <v>1121</v>
      </c>
      <c r="G168" s="217" t="s">
        <v>157</v>
      </c>
      <c r="H168" s="218">
        <v>4</v>
      </c>
      <c r="I168" s="219"/>
      <c r="J168" s="220">
        <f>ROUND(I168*H168,2)</f>
        <v>0</v>
      </c>
      <c r="K168" s="216" t="s">
        <v>158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517</v>
      </c>
      <c r="AT168" s="225" t="s">
        <v>154</v>
      </c>
      <c r="AU168" s="225" t="s">
        <v>81</v>
      </c>
      <c r="AY168" s="19" t="s">
        <v>152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517</v>
      </c>
      <c r="BM168" s="225" t="s">
        <v>1122</v>
      </c>
    </row>
    <row r="169" s="2" customFormat="1">
      <c r="A169" s="40"/>
      <c r="B169" s="41"/>
      <c r="C169" s="42"/>
      <c r="D169" s="227" t="s">
        <v>161</v>
      </c>
      <c r="E169" s="42"/>
      <c r="F169" s="228" t="s">
        <v>1123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161</v>
      </c>
      <c r="AU169" s="19" t="s">
        <v>81</v>
      </c>
    </row>
    <row r="170" s="2" customFormat="1" ht="16.5" customHeight="1">
      <c r="A170" s="40"/>
      <c r="B170" s="41"/>
      <c r="C170" s="214" t="s">
        <v>381</v>
      </c>
      <c r="D170" s="214" t="s">
        <v>154</v>
      </c>
      <c r="E170" s="215" t="s">
        <v>1124</v>
      </c>
      <c r="F170" s="216" t="s">
        <v>1125</v>
      </c>
      <c r="G170" s="217" t="s">
        <v>157</v>
      </c>
      <c r="H170" s="218">
        <v>4</v>
      </c>
      <c r="I170" s="219"/>
      <c r="J170" s="220">
        <f>ROUND(I170*H170,2)</f>
        <v>0</v>
      </c>
      <c r="K170" s="216" t="s">
        <v>158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517</v>
      </c>
      <c r="AT170" s="225" t="s">
        <v>154</v>
      </c>
      <c r="AU170" s="225" t="s">
        <v>81</v>
      </c>
      <c r="AY170" s="19" t="s">
        <v>152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517</v>
      </c>
      <c r="BM170" s="225" t="s">
        <v>1126</v>
      </c>
    </row>
    <row r="171" s="2" customFormat="1">
      <c r="A171" s="40"/>
      <c r="B171" s="41"/>
      <c r="C171" s="42"/>
      <c r="D171" s="227" t="s">
        <v>161</v>
      </c>
      <c r="E171" s="42"/>
      <c r="F171" s="228" t="s">
        <v>1127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161</v>
      </c>
      <c r="AU171" s="19" t="s">
        <v>81</v>
      </c>
    </row>
    <row r="172" s="2" customFormat="1" ht="24.15" customHeight="1">
      <c r="A172" s="40"/>
      <c r="B172" s="41"/>
      <c r="C172" s="214" t="s">
        <v>385</v>
      </c>
      <c r="D172" s="214" t="s">
        <v>154</v>
      </c>
      <c r="E172" s="215" t="s">
        <v>1128</v>
      </c>
      <c r="F172" s="216" t="s">
        <v>1129</v>
      </c>
      <c r="G172" s="217" t="s">
        <v>227</v>
      </c>
      <c r="H172" s="218">
        <v>250</v>
      </c>
      <c r="I172" s="219"/>
      <c r="J172" s="220">
        <f>ROUND(I172*H172,2)</f>
        <v>0</v>
      </c>
      <c r="K172" s="216" t="s">
        <v>158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517</v>
      </c>
      <c r="AT172" s="225" t="s">
        <v>154</v>
      </c>
      <c r="AU172" s="225" t="s">
        <v>81</v>
      </c>
      <c r="AY172" s="19" t="s">
        <v>152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517</v>
      </c>
      <c r="BM172" s="225" t="s">
        <v>1130</v>
      </c>
    </row>
    <row r="173" s="2" customFormat="1">
      <c r="A173" s="40"/>
      <c r="B173" s="41"/>
      <c r="C173" s="42"/>
      <c r="D173" s="227" t="s">
        <v>161</v>
      </c>
      <c r="E173" s="42"/>
      <c r="F173" s="228" t="s">
        <v>1131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161</v>
      </c>
      <c r="AU173" s="19" t="s">
        <v>81</v>
      </c>
    </row>
    <row r="174" s="2" customFormat="1" ht="16.5" customHeight="1">
      <c r="A174" s="40"/>
      <c r="B174" s="41"/>
      <c r="C174" s="214" t="s">
        <v>389</v>
      </c>
      <c r="D174" s="214" t="s">
        <v>154</v>
      </c>
      <c r="E174" s="215" t="s">
        <v>1132</v>
      </c>
      <c r="F174" s="216" t="s">
        <v>1133</v>
      </c>
      <c r="G174" s="217" t="s">
        <v>706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517</v>
      </c>
      <c r="AT174" s="225" t="s">
        <v>154</v>
      </c>
      <c r="AU174" s="225" t="s">
        <v>81</v>
      </c>
      <c r="AY174" s="19" t="s">
        <v>152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517</v>
      </c>
      <c r="BM174" s="225" t="s">
        <v>1134</v>
      </c>
    </row>
    <row r="175" s="2" customFormat="1" ht="16.5" customHeight="1">
      <c r="A175" s="40"/>
      <c r="B175" s="41"/>
      <c r="C175" s="214" t="s">
        <v>393</v>
      </c>
      <c r="D175" s="214" t="s">
        <v>154</v>
      </c>
      <c r="E175" s="215" t="s">
        <v>1135</v>
      </c>
      <c r="F175" s="216" t="s">
        <v>1136</v>
      </c>
      <c r="G175" s="217" t="s">
        <v>157</v>
      </c>
      <c r="H175" s="218">
        <v>7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517</v>
      </c>
      <c r="AT175" s="225" t="s">
        <v>154</v>
      </c>
      <c r="AU175" s="225" t="s">
        <v>81</v>
      </c>
      <c r="AY175" s="19" t="s">
        <v>152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517</v>
      </c>
      <c r="BM175" s="225" t="s">
        <v>1137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1138</v>
      </c>
      <c r="F176" s="212" t="s">
        <v>1139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SUM(P177:P213)</f>
        <v>0</v>
      </c>
      <c r="Q176" s="206"/>
      <c r="R176" s="207">
        <f>SUM(R177:R213)</f>
        <v>4.6609007499999997</v>
      </c>
      <c r="S176" s="206"/>
      <c r="T176" s="208">
        <f>SUM(T177:T213)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170</v>
      </c>
      <c r="AT176" s="210" t="s">
        <v>71</v>
      </c>
      <c r="AU176" s="210" t="s">
        <v>79</v>
      </c>
      <c r="AY176" s="209" t="s">
        <v>152</v>
      </c>
      <c r="BK176" s="211">
        <f>SUM(BK177:BK213)</f>
        <v>0</v>
      </c>
    </row>
    <row r="177" s="2" customFormat="1" ht="21.75" customHeight="1">
      <c r="A177" s="40"/>
      <c r="B177" s="41"/>
      <c r="C177" s="214" t="s">
        <v>397</v>
      </c>
      <c r="D177" s="214" t="s">
        <v>154</v>
      </c>
      <c r="E177" s="215" t="s">
        <v>1140</v>
      </c>
      <c r="F177" s="216" t="s">
        <v>1141</v>
      </c>
      <c r="G177" s="217" t="s">
        <v>157</v>
      </c>
      <c r="H177" s="218">
        <v>7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517</v>
      </c>
      <c r="AT177" s="225" t="s">
        <v>154</v>
      </c>
      <c r="AU177" s="225" t="s">
        <v>81</v>
      </c>
      <c r="AY177" s="19" t="s">
        <v>152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517</v>
      </c>
      <c r="BM177" s="225" t="s">
        <v>1142</v>
      </c>
    </row>
    <row r="178" s="2" customFormat="1" ht="16.5" customHeight="1">
      <c r="A178" s="40"/>
      <c r="B178" s="41"/>
      <c r="C178" s="214" t="s">
        <v>401</v>
      </c>
      <c r="D178" s="214" t="s">
        <v>154</v>
      </c>
      <c r="E178" s="215" t="s">
        <v>1143</v>
      </c>
      <c r="F178" s="216" t="s">
        <v>1144</v>
      </c>
      <c r="G178" s="217" t="s">
        <v>328</v>
      </c>
      <c r="H178" s="218">
        <v>7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517</v>
      </c>
      <c r="AT178" s="225" t="s">
        <v>154</v>
      </c>
      <c r="AU178" s="225" t="s">
        <v>81</v>
      </c>
      <c r="AY178" s="19" t="s">
        <v>152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517</v>
      </c>
      <c r="BM178" s="225" t="s">
        <v>1145</v>
      </c>
    </row>
    <row r="179" s="2" customFormat="1" ht="16.5" customHeight="1">
      <c r="A179" s="40"/>
      <c r="B179" s="41"/>
      <c r="C179" s="265" t="s">
        <v>210</v>
      </c>
      <c r="D179" s="265" t="s">
        <v>298</v>
      </c>
      <c r="E179" s="266" t="s">
        <v>1146</v>
      </c>
      <c r="F179" s="267" t="s">
        <v>1147</v>
      </c>
      <c r="G179" s="268" t="s">
        <v>157</v>
      </c>
      <c r="H179" s="269">
        <v>7</v>
      </c>
      <c r="I179" s="270"/>
      <c r="J179" s="271">
        <f>ROUND(I179*H179,2)</f>
        <v>0</v>
      </c>
      <c r="K179" s="267" t="s">
        <v>19</v>
      </c>
      <c r="L179" s="272"/>
      <c r="M179" s="273" t="s">
        <v>19</v>
      </c>
      <c r="N179" s="274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492</v>
      </c>
      <c r="AT179" s="225" t="s">
        <v>298</v>
      </c>
      <c r="AU179" s="225" t="s">
        <v>81</v>
      </c>
      <c r="AY179" s="19" t="s">
        <v>152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517</v>
      </c>
      <c r="BM179" s="225" t="s">
        <v>1148</v>
      </c>
    </row>
    <row r="180" s="2" customFormat="1" ht="16.5" customHeight="1">
      <c r="A180" s="40"/>
      <c r="B180" s="41"/>
      <c r="C180" s="265" t="s">
        <v>411</v>
      </c>
      <c r="D180" s="265" t="s">
        <v>298</v>
      </c>
      <c r="E180" s="266" t="s">
        <v>1149</v>
      </c>
      <c r="F180" s="267" t="s">
        <v>1150</v>
      </c>
      <c r="G180" s="268" t="s">
        <v>239</v>
      </c>
      <c r="H180" s="269">
        <v>1.8200000000000001</v>
      </c>
      <c r="I180" s="270"/>
      <c r="J180" s="271">
        <f>ROUND(I180*H180,2)</f>
        <v>0</v>
      </c>
      <c r="K180" s="267" t="s">
        <v>19</v>
      </c>
      <c r="L180" s="272"/>
      <c r="M180" s="273" t="s">
        <v>19</v>
      </c>
      <c r="N180" s="274" t="s">
        <v>43</v>
      </c>
      <c r="O180" s="86"/>
      <c r="P180" s="223">
        <f>O180*H180</f>
        <v>0</v>
      </c>
      <c r="Q180" s="223">
        <v>2.234</v>
      </c>
      <c r="R180" s="223">
        <f>Q180*H180</f>
        <v>4.0658799999999999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199</v>
      </c>
      <c r="AT180" s="225" t="s">
        <v>298</v>
      </c>
      <c r="AU180" s="225" t="s">
        <v>81</v>
      </c>
      <c r="AY180" s="19" t="s">
        <v>152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159</v>
      </c>
      <c r="BM180" s="225" t="s">
        <v>1151</v>
      </c>
    </row>
    <row r="181" s="2" customFormat="1" ht="16.5" customHeight="1">
      <c r="A181" s="40"/>
      <c r="B181" s="41"/>
      <c r="C181" s="265" t="s">
        <v>416</v>
      </c>
      <c r="D181" s="265" t="s">
        <v>298</v>
      </c>
      <c r="E181" s="266" t="s">
        <v>1152</v>
      </c>
      <c r="F181" s="267" t="s">
        <v>1153</v>
      </c>
      <c r="G181" s="268" t="s">
        <v>182</v>
      </c>
      <c r="H181" s="269">
        <v>4</v>
      </c>
      <c r="I181" s="270"/>
      <c r="J181" s="271">
        <f>ROUND(I181*H181,2)</f>
        <v>0</v>
      </c>
      <c r="K181" s="267" t="s">
        <v>158</v>
      </c>
      <c r="L181" s="272"/>
      <c r="M181" s="273" t="s">
        <v>19</v>
      </c>
      <c r="N181" s="274" t="s">
        <v>43</v>
      </c>
      <c r="O181" s="86"/>
      <c r="P181" s="223">
        <f>O181*H181</f>
        <v>0</v>
      </c>
      <c r="Q181" s="223">
        <v>0.13500000000000001</v>
      </c>
      <c r="R181" s="223">
        <f>Q181*H181</f>
        <v>0.54000000000000004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199</v>
      </c>
      <c r="AT181" s="225" t="s">
        <v>298</v>
      </c>
      <c r="AU181" s="225" t="s">
        <v>81</v>
      </c>
      <c r="AY181" s="19" t="s">
        <v>152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159</v>
      </c>
      <c r="BM181" s="225" t="s">
        <v>1154</v>
      </c>
    </row>
    <row r="182" s="2" customFormat="1" ht="16.5" customHeight="1">
      <c r="A182" s="40"/>
      <c r="B182" s="41"/>
      <c r="C182" s="214" t="s">
        <v>423</v>
      </c>
      <c r="D182" s="214" t="s">
        <v>154</v>
      </c>
      <c r="E182" s="215" t="s">
        <v>1155</v>
      </c>
      <c r="F182" s="216" t="s">
        <v>1156</v>
      </c>
      <c r="G182" s="217" t="s">
        <v>227</v>
      </c>
      <c r="H182" s="218">
        <v>250</v>
      </c>
      <c r="I182" s="219"/>
      <c r="J182" s="220">
        <f>ROUND(I182*H182,2)</f>
        <v>0</v>
      </c>
      <c r="K182" s="216" t="s">
        <v>158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517</v>
      </c>
      <c r="AT182" s="225" t="s">
        <v>154</v>
      </c>
      <c r="AU182" s="225" t="s">
        <v>81</v>
      </c>
      <c r="AY182" s="19" t="s">
        <v>152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517</v>
      </c>
      <c r="BM182" s="225" t="s">
        <v>1157</v>
      </c>
    </row>
    <row r="183" s="2" customFormat="1">
      <c r="A183" s="40"/>
      <c r="B183" s="41"/>
      <c r="C183" s="42"/>
      <c r="D183" s="227" t="s">
        <v>161</v>
      </c>
      <c r="E183" s="42"/>
      <c r="F183" s="228" t="s">
        <v>1158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161</v>
      </c>
      <c r="AU183" s="19" t="s">
        <v>81</v>
      </c>
    </row>
    <row r="184" s="2" customFormat="1" ht="16.5" customHeight="1">
      <c r="A184" s="40"/>
      <c r="B184" s="41"/>
      <c r="C184" s="214" t="s">
        <v>429</v>
      </c>
      <c r="D184" s="214" t="s">
        <v>154</v>
      </c>
      <c r="E184" s="215" t="s">
        <v>1159</v>
      </c>
      <c r="F184" s="216" t="s">
        <v>1160</v>
      </c>
      <c r="G184" s="217" t="s">
        <v>227</v>
      </c>
      <c r="H184" s="218">
        <v>70</v>
      </c>
      <c r="I184" s="219"/>
      <c r="J184" s="220">
        <f>ROUND(I184*H184,2)</f>
        <v>0</v>
      </c>
      <c r="K184" s="216" t="s">
        <v>158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517</v>
      </c>
      <c r="AT184" s="225" t="s">
        <v>154</v>
      </c>
      <c r="AU184" s="225" t="s">
        <v>81</v>
      </c>
      <c r="AY184" s="19" t="s">
        <v>152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517</v>
      </c>
      <c r="BM184" s="225" t="s">
        <v>1161</v>
      </c>
    </row>
    <row r="185" s="2" customFormat="1">
      <c r="A185" s="40"/>
      <c r="B185" s="41"/>
      <c r="C185" s="42"/>
      <c r="D185" s="227" t="s">
        <v>161</v>
      </c>
      <c r="E185" s="42"/>
      <c r="F185" s="228" t="s">
        <v>1162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161</v>
      </c>
      <c r="AU185" s="19" t="s">
        <v>81</v>
      </c>
    </row>
    <row r="186" s="2" customFormat="1" ht="21.75" customHeight="1">
      <c r="A186" s="40"/>
      <c r="B186" s="41"/>
      <c r="C186" s="214" t="s">
        <v>435</v>
      </c>
      <c r="D186" s="214" t="s">
        <v>154</v>
      </c>
      <c r="E186" s="215" t="s">
        <v>1163</v>
      </c>
      <c r="F186" s="216" t="s">
        <v>1164</v>
      </c>
      <c r="G186" s="217" t="s">
        <v>239</v>
      </c>
      <c r="H186" s="218">
        <v>80</v>
      </c>
      <c r="I186" s="219"/>
      <c r="J186" s="220">
        <f>ROUND(I186*H186,2)</f>
        <v>0</v>
      </c>
      <c r="K186" s="216" t="s">
        <v>158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517</v>
      </c>
      <c r="AT186" s="225" t="s">
        <v>154</v>
      </c>
      <c r="AU186" s="225" t="s">
        <v>81</v>
      </c>
      <c r="AY186" s="19" t="s">
        <v>152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517</v>
      </c>
      <c r="BM186" s="225" t="s">
        <v>1165</v>
      </c>
    </row>
    <row r="187" s="2" customFormat="1">
      <c r="A187" s="40"/>
      <c r="B187" s="41"/>
      <c r="C187" s="42"/>
      <c r="D187" s="227" t="s">
        <v>161</v>
      </c>
      <c r="E187" s="42"/>
      <c r="F187" s="228" t="s">
        <v>1166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161</v>
      </c>
      <c r="AU187" s="19" t="s">
        <v>81</v>
      </c>
    </row>
    <row r="188" s="14" customFormat="1">
      <c r="A188" s="14"/>
      <c r="B188" s="243"/>
      <c r="C188" s="244"/>
      <c r="D188" s="234" t="s">
        <v>163</v>
      </c>
      <c r="E188" s="245" t="s">
        <v>19</v>
      </c>
      <c r="F188" s="246" t="s">
        <v>1363</v>
      </c>
      <c r="G188" s="244"/>
      <c r="H188" s="247">
        <v>105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163</v>
      </c>
      <c r="AU188" s="253" t="s">
        <v>81</v>
      </c>
      <c r="AV188" s="14" t="s">
        <v>81</v>
      </c>
      <c r="AW188" s="14" t="s">
        <v>33</v>
      </c>
      <c r="AX188" s="14" t="s">
        <v>72</v>
      </c>
      <c r="AY188" s="253" t="s">
        <v>152</v>
      </c>
    </row>
    <row r="189" s="14" customFormat="1">
      <c r="A189" s="14"/>
      <c r="B189" s="243"/>
      <c r="C189" s="244"/>
      <c r="D189" s="234" t="s">
        <v>163</v>
      </c>
      <c r="E189" s="245" t="s">
        <v>19</v>
      </c>
      <c r="F189" s="246" t="s">
        <v>1364</v>
      </c>
      <c r="G189" s="244"/>
      <c r="H189" s="247">
        <v>-25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163</v>
      </c>
      <c r="AU189" s="253" t="s">
        <v>81</v>
      </c>
      <c r="AV189" s="14" t="s">
        <v>81</v>
      </c>
      <c r="AW189" s="14" t="s">
        <v>33</v>
      </c>
      <c r="AX189" s="14" t="s">
        <v>72</v>
      </c>
      <c r="AY189" s="253" t="s">
        <v>152</v>
      </c>
    </row>
    <row r="190" s="15" customFormat="1">
      <c r="A190" s="15"/>
      <c r="B190" s="254"/>
      <c r="C190" s="255"/>
      <c r="D190" s="234" t="s">
        <v>163</v>
      </c>
      <c r="E190" s="256" t="s">
        <v>19</v>
      </c>
      <c r="F190" s="257" t="s">
        <v>212</v>
      </c>
      <c r="G190" s="255"/>
      <c r="H190" s="258">
        <v>80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163</v>
      </c>
      <c r="AU190" s="264" t="s">
        <v>81</v>
      </c>
      <c r="AV190" s="15" t="s">
        <v>159</v>
      </c>
      <c r="AW190" s="15" t="s">
        <v>33</v>
      </c>
      <c r="AX190" s="15" t="s">
        <v>79</v>
      </c>
      <c r="AY190" s="264" t="s">
        <v>152</v>
      </c>
    </row>
    <row r="191" s="2" customFormat="1" ht="24.15" customHeight="1">
      <c r="A191" s="40"/>
      <c r="B191" s="41"/>
      <c r="C191" s="214" t="s">
        <v>449</v>
      </c>
      <c r="D191" s="214" t="s">
        <v>154</v>
      </c>
      <c r="E191" s="215" t="s">
        <v>1169</v>
      </c>
      <c r="F191" s="216" t="s">
        <v>1170</v>
      </c>
      <c r="G191" s="217" t="s">
        <v>239</v>
      </c>
      <c r="H191" s="218">
        <v>2320</v>
      </c>
      <c r="I191" s="219"/>
      <c r="J191" s="220">
        <f>ROUND(I191*H191,2)</f>
        <v>0</v>
      </c>
      <c r="K191" s="216" t="s">
        <v>158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517</v>
      </c>
      <c r="AT191" s="225" t="s">
        <v>154</v>
      </c>
      <c r="AU191" s="225" t="s">
        <v>81</v>
      </c>
      <c r="AY191" s="19" t="s">
        <v>152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517</v>
      </c>
      <c r="BM191" s="225" t="s">
        <v>1171</v>
      </c>
    </row>
    <row r="192" s="2" customFormat="1">
      <c r="A192" s="40"/>
      <c r="B192" s="41"/>
      <c r="C192" s="42"/>
      <c r="D192" s="227" t="s">
        <v>161</v>
      </c>
      <c r="E192" s="42"/>
      <c r="F192" s="228" t="s">
        <v>1172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161</v>
      </c>
      <c r="AU192" s="19" t="s">
        <v>81</v>
      </c>
    </row>
    <row r="193" s="14" customFormat="1">
      <c r="A193" s="14"/>
      <c r="B193" s="243"/>
      <c r="C193" s="244"/>
      <c r="D193" s="234" t="s">
        <v>163</v>
      </c>
      <c r="E193" s="245" t="s">
        <v>19</v>
      </c>
      <c r="F193" s="246" t="s">
        <v>1365</v>
      </c>
      <c r="G193" s="244"/>
      <c r="H193" s="247">
        <v>2320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163</v>
      </c>
      <c r="AU193" s="253" t="s">
        <v>81</v>
      </c>
      <c r="AV193" s="14" t="s">
        <v>81</v>
      </c>
      <c r="AW193" s="14" t="s">
        <v>33</v>
      </c>
      <c r="AX193" s="14" t="s">
        <v>79</v>
      </c>
      <c r="AY193" s="253" t="s">
        <v>152</v>
      </c>
    </row>
    <row r="194" s="2" customFormat="1" ht="16.5" customHeight="1">
      <c r="A194" s="40"/>
      <c r="B194" s="41"/>
      <c r="C194" s="214" t="s">
        <v>456</v>
      </c>
      <c r="D194" s="214" t="s">
        <v>154</v>
      </c>
      <c r="E194" s="215" t="s">
        <v>1174</v>
      </c>
      <c r="F194" s="216" t="s">
        <v>1175</v>
      </c>
      <c r="G194" s="217" t="s">
        <v>282</v>
      </c>
      <c r="H194" s="218">
        <v>144</v>
      </c>
      <c r="I194" s="219"/>
      <c r="J194" s="220">
        <f>ROUND(I194*H194,2)</f>
        <v>0</v>
      </c>
      <c r="K194" s="216" t="s">
        <v>158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517</v>
      </c>
      <c r="AT194" s="225" t="s">
        <v>154</v>
      </c>
      <c r="AU194" s="225" t="s">
        <v>81</v>
      </c>
      <c r="AY194" s="19" t="s">
        <v>152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517</v>
      </c>
      <c r="BM194" s="225" t="s">
        <v>1176</v>
      </c>
    </row>
    <row r="195" s="2" customFormat="1">
      <c r="A195" s="40"/>
      <c r="B195" s="41"/>
      <c r="C195" s="42"/>
      <c r="D195" s="227" t="s">
        <v>161</v>
      </c>
      <c r="E195" s="42"/>
      <c r="F195" s="228" t="s">
        <v>1177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161</v>
      </c>
      <c r="AU195" s="19" t="s">
        <v>81</v>
      </c>
    </row>
    <row r="196" s="14" customFormat="1">
      <c r="A196" s="14"/>
      <c r="B196" s="243"/>
      <c r="C196" s="244"/>
      <c r="D196" s="234" t="s">
        <v>163</v>
      </c>
      <c r="E196" s="245" t="s">
        <v>19</v>
      </c>
      <c r="F196" s="246" t="s">
        <v>1366</v>
      </c>
      <c r="G196" s="244"/>
      <c r="H196" s="247">
        <v>144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163</v>
      </c>
      <c r="AU196" s="253" t="s">
        <v>81</v>
      </c>
      <c r="AV196" s="14" t="s">
        <v>81</v>
      </c>
      <c r="AW196" s="14" t="s">
        <v>33</v>
      </c>
      <c r="AX196" s="14" t="s">
        <v>79</v>
      </c>
      <c r="AY196" s="253" t="s">
        <v>152</v>
      </c>
    </row>
    <row r="197" s="2" customFormat="1" ht="16.5" customHeight="1">
      <c r="A197" s="40"/>
      <c r="B197" s="41"/>
      <c r="C197" s="214" t="s">
        <v>462</v>
      </c>
      <c r="D197" s="214" t="s">
        <v>154</v>
      </c>
      <c r="E197" s="215" t="s">
        <v>1179</v>
      </c>
      <c r="F197" s="216" t="s">
        <v>1180</v>
      </c>
      <c r="G197" s="217" t="s">
        <v>239</v>
      </c>
      <c r="H197" s="218">
        <v>80</v>
      </c>
      <c r="I197" s="219"/>
      <c r="J197" s="220">
        <f>ROUND(I197*H197,2)</f>
        <v>0</v>
      </c>
      <c r="K197" s="216" t="s">
        <v>158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517</v>
      </c>
      <c r="AT197" s="225" t="s">
        <v>154</v>
      </c>
      <c r="AU197" s="225" t="s">
        <v>81</v>
      </c>
      <c r="AY197" s="19" t="s">
        <v>152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517</v>
      </c>
      <c r="BM197" s="225" t="s">
        <v>1181</v>
      </c>
    </row>
    <row r="198" s="2" customFormat="1">
      <c r="A198" s="40"/>
      <c r="B198" s="41"/>
      <c r="C198" s="42"/>
      <c r="D198" s="227" t="s">
        <v>161</v>
      </c>
      <c r="E198" s="42"/>
      <c r="F198" s="228" t="s">
        <v>1182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161</v>
      </c>
      <c r="AU198" s="19" t="s">
        <v>81</v>
      </c>
    </row>
    <row r="199" s="2" customFormat="1" ht="16.5" customHeight="1">
      <c r="A199" s="40"/>
      <c r="B199" s="41"/>
      <c r="C199" s="214" t="s">
        <v>468</v>
      </c>
      <c r="D199" s="214" t="s">
        <v>154</v>
      </c>
      <c r="E199" s="215" t="s">
        <v>1183</v>
      </c>
      <c r="F199" s="216" t="s">
        <v>1184</v>
      </c>
      <c r="G199" s="217" t="s">
        <v>227</v>
      </c>
      <c r="H199" s="218">
        <v>250</v>
      </c>
      <c r="I199" s="219"/>
      <c r="J199" s="220">
        <f>ROUND(I199*H199,2)</f>
        <v>0</v>
      </c>
      <c r="K199" s="216" t="s">
        <v>158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517</v>
      </c>
      <c r="AT199" s="225" t="s">
        <v>154</v>
      </c>
      <c r="AU199" s="225" t="s">
        <v>81</v>
      </c>
      <c r="AY199" s="19" t="s">
        <v>152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517</v>
      </c>
      <c r="BM199" s="225" t="s">
        <v>1185</v>
      </c>
    </row>
    <row r="200" s="2" customFormat="1">
      <c r="A200" s="40"/>
      <c r="B200" s="41"/>
      <c r="C200" s="42"/>
      <c r="D200" s="227" t="s">
        <v>161</v>
      </c>
      <c r="E200" s="42"/>
      <c r="F200" s="228" t="s">
        <v>1186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161</v>
      </c>
      <c r="AU200" s="19" t="s">
        <v>81</v>
      </c>
    </row>
    <row r="201" s="2" customFormat="1" ht="16.5" customHeight="1">
      <c r="A201" s="40"/>
      <c r="B201" s="41"/>
      <c r="C201" s="214" t="s">
        <v>473</v>
      </c>
      <c r="D201" s="214" t="s">
        <v>154</v>
      </c>
      <c r="E201" s="215" t="s">
        <v>1187</v>
      </c>
      <c r="F201" s="216" t="s">
        <v>1188</v>
      </c>
      <c r="G201" s="217" t="s">
        <v>227</v>
      </c>
      <c r="H201" s="218">
        <v>70</v>
      </c>
      <c r="I201" s="219"/>
      <c r="J201" s="220">
        <f>ROUND(I201*H201,2)</f>
        <v>0</v>
      </c>
      <c r="K201" s="216" t="s">
        <v>158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517</v>
      </c>
      <c r="AT201" s="225" t="s">
        <v>154</v>
      </c>
      <c r="AU201" s="225" t="s">
        <v>81</v>
      </c>
      <c r="AY201" s="19" t="s">
        <v>152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517</v>
      </c>
      <c r="BM201" s="225" t="s">
        <v>1189</v>
      </c>
    </row>
    <row r="202" s="2" customFormat="1">
      <c r="A202" s="40"/>
      <c r="B202" s="41"/>
      <c r="C202" s="42"/>
      <c r="D202" s="227" t="s">
        <v>161</v>
      </c>
      <c r="E202" s="42"/>
      <c r="F202" s="228" t="s">
        <v>1190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161</v>
      </c>
      <c r="AU202" s="19" t="s">
        <v>81</v>
      </c>
    </row>
    <row r="203" s="2" customFormat="1" ht="16.5" customHeight="1">
      <c r="A203" s="40"/>
      <c r="B203" s="41"/>
      <c r="C203" s="214" t="s">
        <v>478</v>
      </c>
      <c r="D203" s="214" t="s">
        <v>154</v>
      </c>
      <c r="E203" s="215" t="s">
        <v>1191</v>
      </c>
      <c r="F203" s="216" t="s">
        <v>1192</v>
      </c>
      <c r="G203" s="217" t="s">
        <v>227</v>
      </c>
      <c r="H203" s="218">
        <v>250</v>
      </c>
      <c r="I203" s="219"/>
      <c r="J203" s="220">
        <f>ROUND(I203*H203,2)</f>
        <v>0</v>
      </c>
      <c r="K203" s="216" t="s">
        <v>158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517</v>
      </c>
      <c r="AT203" s="225" t="s">
        <v>154</v>
      </c>
      <c r="AU203" s="225" t="s">
        <v>81</v>
      </c>
      <c r="AY203" s="19" t="s">
        <v>152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517</v>
      </c>
      <c r="BM203" s="225" t="s">
        <v>1193</v>
      </c>
    </row>
    <row r="204" s="2" customFormat="1">
      <c r="A204" s="40"/>
      <c r="B204" s="41"/>
      <c r="C204" s="42"/>
      <c r="D204" s="227" t="s">
        <v>161</v>
      </c>
      <c r="E204" s="42"/>
      <c r="F204" s="228" t="s">
        <v>1194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161</v>
      </c>
      <c r="AU204" s="19" t="s">
        <v>81</v>
      </c>
    </row>
    <row r="205" s="2" customFormat="1" ht="16.5" customHeight="1">
      <c r="A205" s="40"/>
      <c r="B205" s="41"/>
      <c r="C205" s="214" t="s">
        <v>483</v>
      </c>
      <c r="D205" s="214" t="s">
        <v>154</v>
      </c>
      <c r="E205" s="215" t="s">
        <v>1195</v>
      </c>
      <c r="F205" s="216" t="s">
        <v>1196</v>
      </c>
      <c r="G205" s="217" t="s">
        <v>227</v>
      </c>
      <c r="H205" s="218">
        <v>70</v>
      </c>
      <c r="I205" s="219"/>
      <c r="J205" s="220">
        <f>ROUND(I205*H205,2)</f>
        <v>0</v>
      </c>
      <c r="K205" s="216" t="s">
        <v>158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517</v>
      </c>
      <c r="AT205" s="225" t="s">
        <v>154</v>
      </c>
      <c r="AU205" s="225" t="s">
        <v>81</v>
      </c>
      <c r="AY205" s="19" t="s">
        <v>152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517</v>
      </c>
      <c r="BM205" s="225" t="s">
        <v>1197</v>
      </c>
    </row>
    <row r="206" s="2" customFormat="1">
      <c r="A206" s="40"/>
      <c r="B206" s="41"/>
      <c r="C206" s="42"/>
      <c r="D206" s="227" t="s">
        <v>161</v>
      </c>
      <c r="E206" s="42"/>
      <c r="F206" s="228" t="s">
        <v>1198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81</v>
      </c>
    </row>
    <row r="207" s="2" customFormat="1" ht="16.5" customHeight="1">
      <c r="A207" s="40"/>
      <c r="B207" s="41"/>
      <c r="C207" s="214" t="s">
        <v>488</v>
      </c>
      <c r="D207" s="214" t="s">
        <v>154</v>
      </c>
      <c r="E207" s="215" t="s">
        <v>1199</v>
      </c>
      <c r="F207" s="216" t="s">
        <v>1200</v>
      </c>
      <c r="G207" s="217" t="s">
        <v>227</v>
      </c>
      <c r="H207" s="218">
        <v>250</v>
      </c>
      <c r="I207" s="219"/>
      <c r="J207" s="220">
        <f>ROUND(I207*H207,2)</f>
        <v>0</v>
      </c>
      <c r="K207" s="216" t="s">
        <v>158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6.0000000000000002E-05</v>
      </c>
      <c r="R207" s="223">
        <f>Q207*H207</f>
        <v>0.015000000000000001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517</v>
      </c>
      <c r="AT207" s="225" t="s">
        <v>154</v>
      </c>
      <c r="AU207" s="225" t="s">
        <v>81</v>
      </c>
      <c r="AY207" s="19" t="s">
        <v>152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517</v>
      </c>
      <c r="BM207" s="225" t="s">
        <v>1201</v>
      </c>
    </row>
    <row r="208" s="2" customFormat="1">
      <c r="A208" s="40"/>
      <c r="B208" s="41"/>
      <c r="C208" s="42"/>
      <c r="D208" s="227" t="s">
        <v>161</v>
      </c>
      <c r="E208" s="42"/>
      <c r="F208" s="228" t="s">
        <v>1202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161</v>
      </c>
      <c r="AU208" s="19" t="s">
        <v>81</v>
      </c>
    </row>
    <row r="209" s="2" customFormat="1" ht="16.5" customHeight="1">
      <c r="A209" s="40"/>
      <c r="B209" s="41"/>
      <c r="C209" s="214" t="s">
        <v>494</v>
      </c>
      <c r="D209" s="214" t="s">
        <v>154</v>
      </c>
      <c r="E209" s="215" t="s">
        <v>1203</v>
      </c>
      <c r="F209" s="216" t="s">
        <v>1204</v>
      </c>
      <c r="G209" s="217" t="s">
        <v>227</v>
      </c>
      <c r="H209" s="218">
        <v>69.299999999999997</v>
      </c>
      <c r="I209" s="219"/>
      <c r="J209" s="220">
        <f>ROUND(I209*H209,2)</f>
        <v>0</v>
      </c>
      <c r="K209" s="216" t="s">
        <v>158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517</v>
      </c>
      <c r="AT209" s="225" t="s">
        <v>154</v>
      </c>
      <c r="AU209" s="225" t="s">
        <v>81</v>
      </c>
      <c r="AY209" s="19" t="s">
        <v>152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517</v>
      </c>
      <c r="BM209" s="225" t="s">
        <v>1205</v>
      </c>
    </row>
    <row r="210" s="2" customFormat="1">
      <c r="A210" s="40"/>
      <c r="B210" s="41"/>
      <c r="C210" s="42"/>
      <c r="D210" s="227" t="s">
        <v>161</v>
      </c>
      <c r="E210" s="42"/>
      <c r="F210" s="228" t="s">
        <v>1206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161</v>
      </c>
      <c r="AU210" s="19" t="s">
        <v>81</v>
      </c>
    </row>
    <row r="211" s="2" customFormat="1" ht="16.5" customHeight="1">
      <c r="A211" s="40"/>
      <c r="B211" s="41"/>
      <c r="C211" s="265" t="s">
        <v>500</v>
      </c>
      <c r="D211" s="265" t="s">
        <v>298</v>
      </c>
      <c r="E211" s="266" t="s">
        <v>1207</v>
      </c>
      <c r="F211" s="267" t="s">
        <v>1208</v>
      </c>
      <c r="G211" s="268" t="s">
        <v>227</v>
      </c>
      <c r="H211" s="269">
        <v>72.765000000000001</v>
      </c>
      <c r="I211" s="270"/>
      <c r="J211" s="271">
        <f>ROUND(I211*H211,2)</f>
        <v>0</v>
      </c>
      <c r="K211" s="267" t="s">
        <v>158</v>
      </c>
      <c r="L211" s="272"/>
      <c r="M211" s="273" t="s">
        <v>19</v>
      </c>
      <c r="N211" s="274" t="s">
        <v>43</v>
      </c>
      <c r="O211" s="86"/>
      <c r="P211" s="223">
        <f>O211*H211</f>
        <v>0</v>
      </c>
      <c r="Q211" s="223">
        <v>0.00055000000000000003</v>
      </c>
      <c r="R211" s="223">
        <f>Q211*H211</f>
        <v>0.040020750000000001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1209</v>
      </c>
      <c r="AT211" s="225" t="s">
        <v>298</v>
      </c>
      <c r="AU211" s="225" t="s">
        <v>81</v>
      </c>
      <c r="AY211" s="19" t="s">
        <v>152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1209</v>
      </c>
      <c r="BM211" s="225" t="s">
        <v>1210</v>
      </c>
    </row>
    <row r="212" s="14" customFormat="1">
      <c r="A212" s="14"/>
      <c r="B212" s="243"/>
      <c r="C212" s="244"/>
      <c r="D212" s="234" t="s">
        <v>163</v>
      </c>
      <c r="E212" s="245" t="s">
        <v>19</v>
      </c>
      <c r="F212" s="246" t="s">
        <v>1367</v>
      </c>
      <c r="G212" s="244"/>
      <c r="H212" s="247">
        <v>72.765000000000001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163</v>
      </c>
      <c r="AU212" s="253" t="s">
        <v>81</v>
      </c>
      <c r="AV212" s="14" t="s">
        <v>81</v>
      </c>
      <c r="AW212" s="14" t="s">
        <v>33</v>
      </c>
      <c r="AX212" s="14" t="s">
        <v>79</v>
      </c>
      <c r="AY212" s="253" t="s">
        <v>152</v>
      </c>
    </row>
    <row r="213" s="2" customFormat="1" ht="16.5" customHeight="1">
      <c r="A213" s="40"/>
      <c r="B213" s="41"/>
      <c r="C213" s="265" t="s">
        <v>505</v>
      </c>
      <c r="D213" s="265" t="s">
        <v>298</v>
      </c>
      <c r="E213" s="266" t="s">
        <v>1212</v>
      </c>
      <c r="F213" s="267" t="s">
        <v>1213</v>
      </c>
      <c r="G213" s="268" t="s">
        <v>157</v>
      </c>
      <c r="H213" s="269">
        <v>3</v>
      </c>
      <c r="I213" s="270"/>
      <c r="J213" s="271">
        <f>ROUND(I213*H213,2)</f>
        <v>0</v>
      </c>
      <c r="K213" s="267" t="s">
        <v>19</v>
      </c>
      <c r="L213" s="272"/>
      <c r="M213" s="273" t="s">
        <v>19</v>
      </c>
      <c r="N213" s="274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1209</v>
      </c>
      <c r="AT213" s="225" t="s">
        <v>298</v>
      </c>
      <c r="AU213" s="225" t="s">
        <v>81</v>
      </c>
      <c r="AY213" s="19" t="s">
        <v>152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1209</v>
      </c>
      <c r="BM213" s="225" t="s">
        <v>1214</v>
      </c>
    </row>
    <row r="214" s="12" customFormat="1" ht="22.8" customHeight="1">
      <c r="A214" s="12"/>
      <c r="B214" s="198"/>
      <c r="C214" s="199"/>
      <c r="D214" s="200" t="s">
        <v>71</v>
      </c>
      <c r="E214" s="212" t="s">
        <v>1215</v>
      </c>
      <c r="F214" s="212" t="s">
        <v>1216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P215</f>
        <v>0</v>
      </c>
      <c r="Q214" s="206"/>
      <c r="R214" s="207">
        <f>R215</f>
        <v>0</v>
      </c>
      <c r="S214" s="206"/>
      <c r="T214" s="208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170</v>
      </c>
      <c r="AT214" s="210" t="s">
        <v>71</v>
      </c>
      <c r="AU214" s="210" t="s">
        <v>79</v>
      </c>
      <c r="AY214" s="209" t="s">
        <v>152</v>
      </c>
      <c r="BK214" s="211">
        <f>BK215</f>
        <v>0</v>
      </c>
    </row>
    <row r="215" s="2" customFormat="1" ht="16.5" customHeight="1">
      <c r="A215" s="40"/>
      <c r="B215" s="41"/>
      <c r="C215" s="214" t="s">
        <v>511</v>
      </c>
      <c r="D215" s="214" t="s">
        <v>154</v>
      </c>
      <c r="E215" s="215" t="s">
        <v>1217</v>
      </c>
      <c r="F215" s="216" t="s">
        <v>1218</v>
      </c>
      <c r="G215" s="217" t="s">
        <v>157</v>
      </c>
      <c r="H215" s="218">
        <v>1</v>
      </c>
      <c r="I215" s="219"/>
      <c r="J215" s="220">
        <f>ROUND(I215*H215,2)</f>
        <v>0</v>
      </c>
      <c r="K215" s="216" t="s">
        <v>19</v>
      </c>
      <c r="L215" s="46"/>
      <c r="M215" s="275" t="s">
        <v>19</v>
      </c>
      <c r="N215" s="276" t="s">
        <v>43</v>
      </c>
      <c r="O215" s="277"/>
      <c r="P215" s="278">
        <f>O215*H215</f>
        <v>0</v>
      </c>
      <c r="Q215" s="278">
        <v>0</v>
      </c>
      <c r="R215" s="278">
        <f>Q215*H215</f>
        <v>0</v>
      </c>
      <c r="S215" s="278">
        <v>0</v>
      </c>
      <c r="T215" s="27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517</v>
      </c>
      <c r="AT215" s="225" t="s">
        <v>154</v>
      </c>
      <c r="AU215" s="225" t="s">
        <v>81</v>
      </c>
      <c r="AY215" s="19" t="s">
        <v>152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517</v>
      </c>
      <c r="BM215" s="225" t="s">
        <v>1219</v>
      </c>
    </row>
    <row r="216" s="2" customFormat="1" ht="6.96" customHeight="1">
      <c r="A216" s="40"/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daKMJ4jnxTvB6t4u+6mR8DlQafkLbVgO6ZJUZe7+MlCrwB30u0OEbkqbaFgGAxas2z4ETAehB5vso20s75nUSw==" hashValue="odQ0OJcODwIjQy+uAYy2GfzPEjPRh2m10G2RSfR4iZIVBUcyVzKFtx1R9sWMgC18uglmw9KuJ7le8lbL4VA4tg==" algorithmName="SHA-512" password="CD09"/>
  <autoFilter ref="C101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945421110"/>
    <hyperlink ref="F112" r:id="rId2" display="https://podminky.urs.cz/item/CS_URS_2024_01/012103000"/>
    <hyperlink ref="F114" r:id="rId3" display="https://podminky.urs.cz/item/CS_URS_2024_01/012303000"/>
    <hyperlink ref="F116" r:id="rId4" display="https://podminky.urs.cz/item/CS_URS_2024_01/013254000"/>
    <hyperlink ref="F119" r:id="rId5" display="https://podminky.urs.cz/item/CS_URS_2024_01/030001000"/>
    <hyperlink ref="F122" r:id="rId6" display="https://podminky.urs.cz/item/CS_URS_2024_01/045002000"/>
    <hyperlink ref="F125" r:id="rId7" display="https://podminky.urs.cz/item/CS_URS_2024_01/063303000"/>
    <hyperlink ref="F127" r:id="rId8" display="https://podminky.urs.cz/item/CS_URS_2024_01/065002000"/>
    <hyperlink ref="F131" r:id="rId9" display="https://podminky.urs.cz/item/CS_URS_2024_01/210812033"/>
    <hyperlink ref="F136" r:id="rId10" display="https://podminky.urs.cz/item/CS_URS_2024_01/741130005"/>
    <hyperlink ref="F138" r:id="rId11" display="https://podminky.urs.cz/item/CS_URS_2024_01/998741311"/>
    <hyperlink ref="F169" r:id="rId12" display="https://podminky.urs.cz/item/CS_URS_2024_01/218202013"/>
    <hyperlink ref="F171" r:id="rId13" display="https://podminky.urs.cz/item/CS_URS_2024_01/218204100"/>
    <hyperlink ref="F173" r:id="rId14" display="https://podminky.urs.cz/item/CS_URS_2024_01/218900601"/>
    <hyperlink ref="F183" r:id="rId15" display="https://podminky.urs.cz/item/CS_URS_2024_01/460161172"/>
    <hyperlink ref="F185" r:id="rId16" display="https://podminky.urs.cz/item/CS_URS_2024_01/460161293"/>
    <hyperlink ref="F187" r:id="rId17" display="https://podminky.urs.cz/item/CS_URS_2024_01/460341113"/>
    <hyperlink ref="F192" r:id="rId18" display="https://podminky.urs.cz/item/CS_URS_2024_01/460341121"/>
    <hyperlink ref="F195" r:id="rId19" display="https://podminky.urs.cz/item/CS_URS_2024_01/460361121"/>
    <hyperlink ref="F198" r:id="rId20" display="https://podminky.urs.cz/item/CS_URS_2024_01/460371111"/>
    <hyperlink ref="F200" r:id="rId21" display="https://podminky.urs.cz/item/CS_URS_2024_01/460431152"/>
    <hyperlink ref="F202" r:id="rId22" display="https://podminky.urs.cz/item/CS_URS_2024_01/460431283"/>
    <hyperlink ref="F204" r:id="rId23" display="https://podminky.urs.cz/item/CS_URS_2024_01/460661111"/>
    <hyperlink ref="F206" r:id="rId24" display="https://podminky.urs.cz/item/CS_URS_2024_01/460661112"/>
    <hyperlink ref="F208" r:id="rId25" display="https://podminky.urs.cz/item/CS_URS_2024_01/460671111"/>
    <hyperlink ref="F210" r:id="rId26" display="https://podminky.urs.cz/item/CS_URS_2024_01/4607912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114</v>
      </c>
      <c r="L8" s="22"/>
    </row>
    <row r="9" s="2" customFormat="1" ht="16.5" customHeight="1">
      <c r="A9" s="40"/>
      <c r="B9" s="46"/>
      <c r="C9" s="40"/>
      <c r="D9" s="40"/>
      <c r="E9" s="145" t="s">
        <v>1368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1369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ROUND((SUM(BE100:BE377)),  2)</f>
        <v>0</v>
      </c>
      <c r="G35" s="40"/>
      <c r="H35" s="40"/>
      <c r="I35" s="159">
        <v>0.20999999999999999</v>
      </c>
      <c r="J35" s="158">
        <f>ROUND(((SUM(BE100:BE377))*I35),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ROUND((SUM(BF100:BF377)),  2)</f>
        <v>0</v>
      </c>
      <c r="G36" s="40"/>
      <c r="H36" s="40"/>
      <c r="I36" s="159">
        <v>0.12</v>
      </c>
      <c r="J36" s="158">
        <f>ROUND(((SUM(BF100:BF377))*I36),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ROUND((SUM(BG100:BG377)),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ROUND((SUM(BH100:BH377)),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ROUND((SUM(BI100:BI377)),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1368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103.1 - Komunikace a zpevněné plochy - 3. úsek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122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123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124</v>
      </c>
      <c r="E66" s="184"/>
      <c r="F66" s="184"/>
      <c r="G66" s="184"/>
      <c r="H66" s="184"/>
      <c r="I66" s="184"/>
      <c r="J66" s="185">
        <f>J189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125</v>
      </c>
      <c r="E67" s="184"/>
      <c r="F67" s="184"/>
      <c r="G67" s="184"/>
      <c r="H67" s="184"/>
      <c r="I67" s="184"/>
      <c r="J67" s="185">
        <f>J214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126</v>
      </c>
      <c r="E68" s="184"/>
      <c r="F68" s="184"/>
      <c r="G68" s="184"/>
      <c r="H68" s="184"/>
      <c r="I68" s="184"/>
      <c r="J68" s="185">
        <f>J218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127</v>
      </c>
      <c r="E69" s="184"/>
      <c r="F69" s="184"/>
      <c r="G69" s="184"/>
      <c r="H69" s="184"/>
      <c r="I69" s="184"/>
      <c r="J69" s="185">
        <f>J281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128</v>
      </c>
      <c r="E70" s="184"/>
      <c r="F70" s="184"/>
      <c r="G70" s="184"/>
      <c r="H70" s="184"/>
      <c r="I70" s="184"/>
      <c r="J70" s="185">
        <f>J326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129</v>
      </c>
      <c r="E71" s="184"/>
      <c r="F71" s="184"/>
      <c r="G71" s="184"/>
      <c r="H71" s="184"/>
      <c r="I71" s="184"/>
      <c r="J71" s="185">
        <f>J342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130</v>
      </c>
      <c r="E72" s="179"/>
      <c r="F72" s="179"/>
      <c r="G72" s="179"/>
      <c r="H72" s="179"/>
      <c r="I72" s="179"/>
      <c r="J72" s="180">
        <f>J345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131</v>
      </c>
      <c r="E73" s="184"/>
      <c r="F73" s="184"/>
      <c r="G73" s="184"/>
      <c r="H73" s="184"/>
      <c r="I73" s="184"/>
      <c r="J73" s="185">
        <f>J346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76"/>
      <c r="C74" s="177"/>
      <c r="D74" s="178" t="s">
        <v>132</v>
      </c>
      <c r="E74" s="179"/>
      <c r="F74" s="179"/>
      <c r="G74" s="179"/>
      <c r="H74" s="179"/>
      <c r="I74" s="179"/>
      <c r="J74" s="180">
        <f>J355</f>
        <v>0</v>
      </c>
      <c r="K74" s="177"/>
      <c r="L74" s="18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6"/>
      <c r="C75" s="177"/>
      <c r="D75" s="178" t="s">
        <v>133</v>
      </c>
      <c r="E75" s="179"/>
      <c r="F75" s="179"/>
      <c r="G75" s="179"/>
      <c r="H75" s="179"/>
      <c r="I75" s="179"/>
      <c r="J75" s="180">
        <f>J358</f>
        <v>0</v>
      </c>
      <c r="K75" s="177"/>
      <c r="L75" s="18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2"/>
      <c r="C76" s="127"/>
      <c r="D76" s="183" t="s">
        <v>134</v>
      </c>
      <c r="E76" s="184"/>
      <c r="F76" s="184"/>
      <c r="G76" s="184"/>
      <c r="H76" s="184"/>
      <c r="I76" s="184"/>
      <c r="J76" s="185">
        <f>J359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135</v>
      </c>
      <c r="E77" s="184"/>
      <c r="F77" s="184"/>
      <c r="G77" s="184"/>
      <c r="H77" s="184"/>
      <c r="I77" s="184"/>
      <c r="J77" s="185">
        <f>J368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136</v>
      </c>
      <c r="E78" s="184"/>
      <c r="F78" s="184"/>
      <c r="G78" s="184"/>
      <c r="H78" s="184"/>
      <c r="I78" s="184"/>
      <c r="J78" s="185">
        <f>J376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137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1" t="str">
        <f>E7</f>
        <v>Tuchlovice, oprava místních komunikací - lokalita východ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114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1368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116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SO 103.1 - Komunikace a zpevněné plochy - 3. úsek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>obec Tuchlovice</v>
      </c>
      <c r="G94" s="42"/>
      <c r="H94" s="42"/>
      <c r="I94" s="34" t="s">
        <v>23</v>
      </c>
      <c r="J94" s="74" t="str">
        <f>IF(J14="","",J14)</f>
        <v>14. 3. 2024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Obec Tuchlovice</v>
      </c>
      <c r="G96" s="42"/>
      <c r="H96" s="42"/>
      <c r="I96" s="34" t="s">
        <v>31</v>
      </c>
      <c r="J96" s="38" t="str">
        <f>E23</f>
        <v>PFProjekt s.r.o.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>Lukáš Novák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138</v>
      </c>
      <c r="D99" s="190" t="s">
        <v>57</v>
      </c>
      <c r="E99" s="190" t="s">
        <v>53</v>
      </c>
      <c r="F99" s="190" t="s">
        <v>54</v>
      </c>
      <c r="G99" s="190" t="s">
        <v>139</v>
      </c>
      <c r="H99" s="190" t="s">
        <v>140</v>
      </c>
      <c r="I99" s="190" t="s">
        <v>141</v>
      </c>
      <c r="J99" s="190" t="s">
        <v>120</v>
      </c>
      <c r="K99" s="191" t="s">
        <v>142</v>
      </c>
      <c r="L99" s="192"/>
      <c r="M99" s="94" t="s">
        <v>19</v>
      </c>
      <c r="N99" s="95" t="s">
        <v>42</v>
      </c>
      <c r="O99" s="95" t="s">
        <v>143</v>
      </c>
      <c r="P99" s="95" t="s">
        <v>144</v>
      </c>
      <c r="Q99" s="95" t="s">
        <v>145</v>
      </c>
      <c r="R99" s="95" t="s">
        <v>146</v>
      </c>
      <c r="S99" s="95" t="s">
        <v>147</v>
      </c>
      <c r="T99" s="96" t="s">
        <v>148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149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P101+P345+P355+P358</f>
        <v>0</v>
      </c>
      <c r="Q100" s="98"/>
      <c r="R100" s="195">
        <f>R101+R345+R355+R358</f>
        <v>91.556073400000002</v>
      </c>
      <c r="S100" s="98"/>
      <c r="T100" s="196">
        <f>T101+T345+T355+T358</f>
        <v>130.90000000000001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121</v>
      </c>
      <c r="BK100" s="197">
        <f>BK101+BK345+BK355+BK358</f>
        <v>0</v>
      </c>
    </row>
    <row r="101" s="12" customFormat="1" ht="25.92" customHeight="1">
      <c r="A101" s="12"/>
      <c r="B101" s="198"/>
      <c r="C101" s="199"/>
      <c r="D101" s="200" t="s">
        <v>71</v>
      </c>
      <c r="E101" s="201" t="s">
        <v>150</v>
      </c>
      <c r="F101" s="201" t="s">
        <v>151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P102+P189+P214+P218+P281+P326+P342</f>
        <v>0</v>
      </c>
      <c r="Q101" s="206"/>
      <c r="R101" s="207">
        <f>R102+R189+R214+R218+R281+R326+R342</f>
        <v>91.545347200000009</v>
      </c>
      <c r="S101" s="206"/>
      <c r="T101" s="208">
        <f>T102+T189+T214+T218+T281+T326+T342</f>
        <v>130.90000000000001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79</v>
      </c>
      <c r="AT101" s="210" t="s">
        <v>71</v>
      </c>
      <c r="AU101" s="210" t="s">
        <v>72</v>
      </c>
      <c r="AY101" s="209" t="s">
        <v>152</v>
      </c>
      <c r="BK101" s="211">
        <f>BK102+BK189+BK214+BK218+BK281+BK326+BK342</f>
        <v>0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79</v>
      </c>
      <c r="F102" s="212" t="s">
        <v>153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SUM(P103:P188)</f>
        <v>0</v>
      </c>
      <c r="Q102" s="206"/>
      <c r="R102" s="207">
        <f>SUM(R103:R188)</f>
        <v>7.9206599999999998</v>
      </c>
      <c r="S102" s="206"/>
      <c r="T102" s="208">
        <f>SUM(T103:T188)</f>
        <v>130.90000000000001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79</v>
      </c>
      <c r="AY102" s="209" t="s">
        <v>152</v>
      </c>
      <c r="BK102" s="211">
        <f>SUM(BK103:BK188)</f>
        <v>0</v>
      </c>
    </row>
    <row r="103" s="2" customFormat="1" ht="24.15" customHeight="1">
      <c r="A103" s="40"/>
      <c r="B103" s="41"/>
      <c r="C103" s="214" t="s">
        <v>79</v>
      </c>
      <c r="D103" s="214" t="s">
        <v>154</v>
      </c>
      <c r="E103" s="215" t="s">
        <v>155</v>
      </c>
      <c r="F103" s="216" t="s">
        <v>156</v>
      </c>
      <c r="G103" s="217" t="s">
        <v>157</v>
      </c>
      <c r="H103" s="218">
        <v>1</v>
      </c>
      <c r="I103" s="219"/>
      <c r="J103" s="220">
        <f>ROUND(I103*H103,2)</f>
        <v>0</v>
      </c>
      <c r="K103" s="216" t="s">
        <v>158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159</v>
      </c>
      <c r="AT103" s="225" t="s">
        <v>154</v>
      </c>
      <c r="AU103" s="225" t="s">
        <v>81</v>
      </c>
      <c r="AY103" s="19" t="s">
        <v>152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159</v>
      </c>
      <c r="BM103" s="225" t="s">
        <v>160</v>
      </c>
    </row>
    <row r="104" s="2" customFormat="1">
      <c r="A104" s="40"/>
      <c r="B104" s="41"/>
      <c r="C104" s="42"/>
      <c r="D104" s="227" t="s">
        <v>161</v>
      </c>
      <c r="E104" s="42"/>
      <c r="F104" s="228" t="s">
        <v>162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161</v>
      </c>
      <c r="AU104" s="19" t="s">
        <v>81</v>
      </c>
    </row>
    <row r="105" s="13" customFormat="1">
      <c r="A105" s="13"/>
      <c r="B105" s="232"/>
      <c r="C105" s="233"/>
      <c r="D105" s="234" t="s">
        <v>163</v>
      </c>
      <c r="E105" s="235" t="s">
        <v>19</v>
      </c>
      <c r="F105" s="236" t="s">
        <v>164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163</v>
      </c>
      <c r="AU105" s="242" t="s">
        <v>81</v>
      </c>
      <c r="AV105" s="13" t="s">
        <v>79</v>
      </c>
      <c r="AW105" s="13" t="s">
        <v>33</v>
      </c>
      <c r="AX105" s="13" t="s">
        <v>72</v>
      </c>
      <c r="AY105" s="242" t="s">
        <v>152</v>
      </c>
    </row>
    <row r="106" s="14" customFormat="1">
      <c r="A106" s="14"/>
      <c r="B106" s="243"/>
      <c r="C106" s="244"/>
      <c r="D106" s="234" t="s">
        <v>163</v>
      </c>
      <c r="E106" s="245" t="s">
        <v>19</v>
      </c>
      <c r="F106" s="246" t="s">
        <v>79</v>
      </c>
      <c r="G106" s="244"/>
      <c r="H106" s="247">
        <v>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163</v>
      </c>
      <c r="AU106" s="253" t="s">
        <v>81</v>
      </c>
      <c r="AV106" s="14" t="s">
        <v>81</v>
      </c>
      <c r="AW106" s="14" t="s">
        <v>33</v>
      </c>
      <c r="AX106" s="14" t="s">
        <v>79</v>
      </c>
      <c r="AY106" s="253" t="s">
        <v>152</v>
      </c>
    </row>
    <row r="107" s="2" customFormat="1" ht="16.5" customHeight="1">
      <c r="A107" s="40"/>
      <c r="B107" s="41"/>
      <c r="C107" s="214" t="s">
        <v>81</v>
      </c>
      <c r="D107" s="214" t="s">
        <v>154</v>
      </c>
      <c r="E107" s="215" t="s">
        <v>166</v>
      </c>
      <c r="F107" s="216" t="s">
        <v>167</v>
      </c>
      <c r="G107" s="217" t="s">
        <v>157</v>
      </c>
      <c r="H107" s="218">
        <v>1</v>
      </c>
      <c r="I107" s="219"/>
      <c r="J107" s="220">
        <f>ROUND(I107*H107,2)</f>
        <v>0</v>
      </c>
      <c r="K107" s="216" t="s">
        <v>158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159</v>
      </c>
      <c r="AT107" s="225" t="s">
        <v>154</v>
      </c>
      <c r="AU107" s="225" t="s">
        <v>81</v>
      </c>
      <c r="AY107" s="19" t="s">
        <v>152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159</v>
      </c>
      <c r="BM107" s="225" t="s">
        <v>168</v>
      </c>
    </row>
    <row r="108" s="2" customFormat="1">
      <c r="A108" s="40"/>
      <c r="B108" s="41"/>
      <c r="C108" s="42"/>
      <c r="D108" s="227" t="s">
        <v>161</v>
      </c>
      <c r="E108" s="42"/>
      <c r="F108" s="228" t="s">
        <v>169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161</v>
      </c>
      <c r="AU108" s="19" t="s">
        <v>81</v>
      </c>
    </row>
    <row r="109" s="13" customFormat="1">
      <c r="A109" s="13"/>
      <c r="B109" s="232"/>
      <c r="C109" s="233"/>
      <c r="D109" s="234" t="s">
        <v>163</v>
      </c>
      <c r="E109" s="235" t="s">
        <v>19</v>
      </c>
      <c r="F109" s="236" t="s">
        <v>164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163</v>
      </c>
      <c r="AU109" s="242" t="s">
        <v>81</v>
      </c>
      <c r="AV109" s="13" t="s">
        <v>79</v>
      </c>
      <c r="AW109" s="13" t="s">
        <v>33</v>
      </c>
      <c r="AX109" s="13" t="s">
        <v>72</v>
      </c>
      <c r="AY109" s="242" t="s">
        <v>152</v>
      </c>
    </row>
    <row r="110" s="14" customFormat="1">
      <c r="A110" s="14"/>
      <c r="B110" s="243"/>
      <c r="C110" s="244"/>
      <c r="D110" s="234" t="s">
        <v>163</v>
      </c>
      <c r="E110" s="245" t="s">
        <v>19</v>
      </c>
      <c r="F110" s="246" t="s">
        <v>79</v>
      </c>
      <c r="G110" s="244"/>
      <c r="H110" s="247">
        <v>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163</v>
      </c>
      <c r="AU110" s="253" t="s">
        <v>81</v>
      </c>
      <c r="AV110" s="14" t="s">
        <v>81</v>
      </c>
      <c r="AW110" s="14" t="s">
        <v>33</v>
      </c>
      <c r="AX110" s="14" t="s">
        <v>79</v>
      </c>
      <c r="AY110" s="253" t="s">
        <v>152</v>
      </c>
    </row>
    <row r="111" s="2" customFormat="1" ht="37.8" customHeight="1">
      <c r="A111" s="40"/>
      <c r="B111" s="41"/>
      <c r="C111" s="214" t="s">
        <v>170</v>
      </c>
      <c r="D111" s="214" t="s">
        <v>154</v>
      </c>
      <c r="E111" s="215" t="s">
        <v>180</v>
      </c>
      <c r="F111" s="216" t="s">
        <v>181</v>
      </c>
      <c r="G111" s="217" t="s">
        <v>182</v>
      </c>
      <c r="H111" s="218">
        <v>7.5</v>
      </c>
      <c r="I111" s="219"/>
      <c r="J111" s="220">
        <f>ROUND(I111*H111,2)</f>
        <v>0</v>
      </c>
      <c r="K111" s="216" t="s">
        <v>158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0.26000000000000001</v>
      </c>
      <c r="T111" s="224">
        <f>S111*H111</f>
        <v>1.9500000000000002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159</v>
      </c>
      <c r="AT111" s="225" t="s">
        <v>154</v>
      </c>
      <c r="AU111" s="225" t="s">
        <v>81</v>
      </c>
      <c r="AY111" s="19" t="s">
        <v>152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159</v>
      </c>
      <c r="BM111" s="225" t="s">
        <v>183</v>
      </c>
    </row>
    <row r="112" s="2" customFormat="1">
      <c r="A112" s="40"/>
      <c r="B112" s="41"/>
      <c r="C112" s="42"/>
      <c r="D112" s="227" t="s">
        <v>161</v>
      </c>
      <c r="E112" s="42"/>
      <c r="F112" s="228" t="s">
        <v>184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13" customFormat="1">
      <c r="A113" s="13"/>
      <c r="B113" s="232"/>
      <c r="C113" s="233"/>
      <c r="D113" s="234" t="s">
        <v>163</v>
      </c>
      <c r="E113" s="235" t="s">
        <v>19</v>
      </c>
      <c r="F113" s="236" t="s">
        <v>185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163</v>
      </c>
      <c r="AU113" s="242" t="s">
        <v>81</v>
      </c>
      <c r="AV113" s="13" t="s">
        <v>79</v>
      </c>
      <c r="AW113" s="13" t="s">
        <v>33</v>
      </c>
      <c r="AX113" s="13" t="s">
        <v>72</v>
      </c>
      <c r="AY113" s="242" t="s">
        <v>152</v>
      </c>
    </row>
    <row r="114" s="14" customFormat="1">
      <c r="A114" s="14"/>
      <c r="B114" s="243"/>
      <c r="C114" s="244"/>
      <c r="D114" s="234" t="s">
        <v>163</v>
      </c>
      <c r="E114" s="245" t="s">
        <v>19</v>
      </c>
      <c r="F114" s="246" t="s">
        <v>1370</v>
      </c>
      <c r="G114" s="244"/>
      <c r="H114" s="247">
        <v>7.5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3" t="s">
        <v>163</v>
      </c>
      <c r="AU114" s="253" t="s">
        <v>81</v>
      </c>
      <c r="AV114" s="14" t="s">
        <v>81</v>
      </c>
      <c r="AW114" s="14" t="s">
        <v>33</v>
      </c>
      <c r="AX114" s="14" t="s">
        <v>79</v>
      </c>
      <c r="AY114" s="253" t="s">
        <v>152</v>
      </c>
    </row>
    <row r="115" s="2" customFormat="1" ht="37.8" customHeight="1">
      <c r="A115" s="40"/>
      <c r="B115" s="41"/>
      <c r="C115" s="214" t="s">
        <v>159</v>
      </c>
      <c r="D115" s="214" t="s">
        <v>154</v>
      </c>
      <c r="E115" s="215" t="s">
        <v>1371</v>
      </c>
      <c r="F115" s="216" t="s">
        <v>1372</v>
      </c>
      <c r="G115" s="217" t="s">
        <v>182</v>
      </c>
      <c r="H115" s="218">
        <v>7.5</v>
      </c>
      <c r="I115" s="219"/>
      <c r="J115" s="220">
        <f>ROUND(I115*H115,2)</f>
        <v>0</v>
      </c>
      <c r="K115" s="216" t="s">
        <v>158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0.28999999999999998</v>
      </c>
      <c r="T115" s="224">
        <f>S115*H115</f>
        <v>2.1749999999999998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159</v>
      </c>
      <c r="AT115" s="225" t="s">
        <v>154</v>
      </c>
      <c r="AU115" s="225" t="s">
        <v>81</v>
      </c>
      <c r="AY115" s="19" t="s">
        <v>152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159</v>
      </c>
      <c r="BM115" s="225" t="s">
        <v>1373</v>
      </c>
    </row>
    <row r="116" s="2" customFormat="1">
      <c r="A116" s="40"/>
      <c r="B116" s="41"/>
      <c r="C116" s="42"/>
      <c r="D116" s="227" t="s">
        <v>161</v>
      </c>
      <c r="E116" s="42"/>
      <c r="F116" s="228" t="s">
        <v>1374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161</v>
      </c>
      <c r="AU116" s="19" t="s">
        <v>81</v>
      </c>
    </row>
    <row r="117" s="13" customFormat="1">
      <c r="A117" s="13"/>
      <c r="B117" s="232"/>
      <c r="C117" s="233"/>
      <c r="D117" s="234" t="s">
        <v>163</v>
      </c>
      <c r="E117" s="235" t="s">
        <v>19</v>
      </c>
      <c r="F117" s="236" t="s">
        <v>185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163</v>
      </c>
      <c r="AU117" s="242" t="s">
        <v>81</v>
      </c>
      <c r="AV117" s="13" t="s">
        <v>79</v>
      </c>
      <c r="AW117" s="13" t="s">
        <v>33</v>
      </c>
      <c r="AX117" s="13" t="s">
        <v>72</v>
      </c>
      <c r="AY117" s="242" t="s">
        <v>152</v>
      </c>
    </row>
    <row r="118" s="14" customFormat="1">
      <c r="A118" s="14"/>
      <c r="B118" s="243"/>
      <c r="C118" s="244"/>
      <c r="D118" s="234" t="s">
        <v>163</v>
      </c>
      <c r="E118" s="245" t="s">
        <v>19</v>
      </c>
      <c r="F118" s="246" t="s">
        <v>1370</v>
      </c>
      <c r="G118" s="244"/>
      <c r="H118" s="247">
        <v>7.5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163</v>
      </c>
      <c r="AU118" s="253" t="s">
        <v>81</v>
      </c>
      <c r="AV118" s="14" t="s">
        <v>81</v>
      </c>
      <c r="AW118" s="14" t="s">
        <v>33</v>
      </c>
      <c r="AX118" s="14" t="s">
        <v>79</v>
      </c>
      <c r="AY118" s="253" t="s">
        <v>152</v>
      </c>
    </row>
    <row r="119" s="2" customFormat="1" ht="37.8" customHeight="1">
      <c r="A119" s="40"/>
      <c r="B119" s="41"/>
      <c r="C119" s="214" t="s">
        <v>179</v>
      </c>
      <c r="D119" s="214" t="s">
        <v>154</v>
      </c>
      <c r="E119" s="215" t="s">
        <v>205</v>
      </c>
      <c r="F119" s="216" t="s">
        <v>206</v>
      </c>
      <c r="G119" s="217" t="s">
        <v>182</v>
      </c>
      <c r="H119" s="218">
        <v>185</v>
      </c>
      <c r="I119" s="219"/>
      <c r="J119" s="220">
        <f>ROUND(I119*H119,2)</f>
        <v>0</v>
      </c>
      <c r="K119" s="216" t="s">
        <v>158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0.44</v>
      </c>
      <c r="T119" s="224">
        <f>S119*H119</f>
        <v>81.400000000000006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159</v>
      </c>
      <c r="AT119" s="225" t="s">
        <v>154</v>
      </c>
      <c r="AU119" s="225" t="s">
        <v>81</v>
      </c>
      <c r="AY119" s="19" t="s">
        <v>152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159</v>
      </c>
      <c r="BM119" s="225" t="s">
        <v>207</v>
      </c>
    </row>
    <row r="120" s="2" customFormat="1">
      <c r="A120" s="40"/>
      <c r="B120" s="41"/>
      <c r="C120" s="42"/>
      <c r="D120" s="227" t="s">
        <v>161</v>
      </c>
      <c r="E120" s="42"/>
      <c r="F120" s="228" t="s">
        <v>208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161</v>
      </c>
      <c r="AU120" s="19" t="s">
        <v>81</v>
      </c>
    </row>
    <row r="121" s="13" customFormat="1">
      <c r="A121" s="13"/>
      <c r="B121" s="232"/>
      <c r="C121" s="233"/>
      <c r="D121" s="234" t="s">
        <v>163</v>
      </c>
      <c r="E121" s="235" t="s">
        <v>19</v>
      </c>
      <c r="F121" s="236" t="s">
        <v>209</v>
      </c>
      <c r="G121" s="233"/>
      <c r="H121" s="235" t="s">
        <v>19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2" t="s">
        <v>163</v>
      </c>
      <c r="AU121" s="242" t="s">
        <v>81</v>
      </c>
      <c r="AV121" s="13" t="s">
        <v>79</v>
      </c>
      <c r="AW121" s="13" t="s">
        <v>33</v>
      </c>
      <c r="AX121" s="13" t="s">
        <v>72</v>
      </c>
      <c r="AY121" s="242" t="s">
        <v>152</v>
      </c>
    </row>
    <row r="122" s="14" customFormat="1">
      <c r="A122" s="14"/>
      <c r="B122" s="243"/>
      <c r="C122" s="244"/>
      <c r="D122" s="234" t="s">
        <v>163</v>
      </c>
      <c r="E122" s="245" t="s">
        <v>19</v>
      </c>
      <c r="F122" s="246" t="s">
        <v>1375</v>
      </c>
      <c r="G122" s="244"/>
      <c r="H122" s="247">
        <v>180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163</v>
      </c>
      <c r="AU122" s="253" t="s">
        <v>81</v>
      </c>
      <c r="AV122" s="14" t="s">
        <v>81</v>
      </c>
      <c r="AW122" s="14" t="s">
        <v>33</v>
      </c>
      <c r="AX122" s="14" t="s">
        <v>72</v>
      </c>
      <c r="AY122" s="253" t="s">
        <v>152</v>
      </c>
    </row>
    <row r="123" s="13" customFormat="1">
      <c r="A123" s="13"/>
      <c r="B123" s="232"/>
      <c r="C123" s="233"/>
      <c r="D123" s="234" t="s">
        <v>163</v>
      </c>
      <c r="E123" s="235" t="s">
        <v>19</v>
      </c>
      <c r="F123" s="236" t="s">
        <v>211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163</v>
      </c>
      <c r="AU123" s="242" t="s">
        <v>81</v>
      </c>
      <c r="AV123" s="13" t="s">
        <v>79</v>
      </c>
      <c r="AW123" s="13" t="s">
        <v>33</v>
      </c>
      <c r="AX123" s="13" t="s">
        <v>72</v>
      </c>
      <c r="AY123" s="242" t="s">
        <v>152</v>
      </c>
    </row>
    <row r="124" s="14" customFormat="1">
      <c r="A124" s="14"/>
      <c r="B124" s="243"/>
      <c r="C124" s="244"/>
      <c r="D124" s="234" t="s">
        <v>163</v>
      </c>
      <c r="E124" s="245" t="s">
        <v>19</v>
      </c>
      <c r="F124" s="246" t="s">
        <v>179</v>
      </c>
      <c r="G124" s="244"/>
      <c r="H124" s="247">
        <v>5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163</v>
      </c>
      <c r="AU124" s="253" t="s">
        <v>81</v>
      </c>
      <c r="AV124" s="14" t="s">
        <v>81</v>
      </c>
      <c r="AW124" s="14" t="s">
        <v>33</v>
      </c>
      <c r="AX124" s="14" t="s">
        <v>72</v>
      </c>
      <c r="AY124" s="253" t="s">
        <v>152</v>
      </c>
    </row>
    <row r="125" s="15" customFormat="1">
      <c r="A125" s="15"/>
      <c r="B125" s="254"/>
      <c r="C125" s="255"/>
      <c r="D125" s="234" t="s">
        <v>163</v>
      </c>
      <c r="E125" s="256" t="s">
        <v>19</v>
      </c>
      <c r="F125" s="257" t="s">
        <v>212</v>
      </c>
      <c r="G125" s="255"/>
      <c r="H125" s="258">
        <v>185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4" t="s">
        <v>163</v>
      </c>
      <c r="AU125" s="264" t="s">
        <v>81</v>
      </c>
      <c r="AV125" s="15" t="s">
        <v>159</v>
      </c>
      <c r="AW125" s="15" t="s">
        <v>33</v>
      </c>
      <c r="AX125" s="15" t="s">
        <v>79</v>
      </c>
      <c r="AY125" s="264" t="s">
        <v>152</v>
      </c>
    </row>
    <row r="126" s="2" customFormat="1" ht="33" customHeight="1">
      <c r="A126" s="40"/>
      <c r="B126" s="41"/>
      <c r="C126" s="214" t="s">
        <v>187</v>
      </c>
      <c r="D126" s="214" t="s">
        <v>154</v>
      </c>
      <c r="E126" s="215" t="s">
        <v>214</v>
      </c>
      <c r="F126" s="216" t="s">
        <v>215</v>
      </c>
      <c r="G126" s="217" t="s">
        <v>182</v>
      </c>
      <c r="H126" s="218">
        <v>3</v>
      </c>
      <c r="I126" s="219"/>
      <c r="J126" s="220">
        <f>ROUND(I126*H126,2)</f>
        <v>0</v>
      </c>
      <c r="K126" s="216" t="s">
        <v>158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0.625</v>
      </c>
      <c r="T126" s="224">
        <f>S126*H126</f>
        <v>1.875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159</v>
      </c>
      <c r="AT126" s="225" t="s">
        <v>154</v>
      </c>
      <c r="AU126" s="225" t="s">
        <v>81</v>
      </c>
      <c r="AY126" s="19" t="s">
        <v>152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159</v>
      </c>
      <c r="BM126" s="225" t="s">
        <v>216</v>
      </c>
    </row>
    <row r="127" s="2" customFormat="1">
      <c r="A127" s="40"/>
      <c r="B127" s="41"/>
      <c r="C127" s="42"/>
      <c r="D127" s="227" t="s">
        <v>161</v>
      </c>
      <c r="E127" s="42"/>
      <c r="F127" s="228" t="s">
        <v>217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161</v>
      </c>
      <c r="AU127" s="19" t="s">
        <v>81</v>
      </c>
    </row>
    <row r="128" s="13" customFormat="1">
      <c r="A128" s="13"/>
      <c r="B128" s="232"/>
      <c r="C128" s="233"/>
      <c r="D128" s="234" t="s">
        <v>163</v>
      </c>
      <c r="E128" s="235" t="s">
        <v>19</v>
      </c>
      <c r="F128" s="236" t="s">
        <v>218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163</v>
      </c>
      <c r="AU128" s="242" t="s">
        <v>81</v>
      </c>
      <c r="AV128" s="13" t="s">
        <v>79</v>
      </c>
      <c r="AW128" s="13" t="s">
        <v>33</v>
      </c>
      <c r="AX128" s="13" t="s">
        <v>72</v>
      </c>
      <c r="AY128" s="242" t="s">
        <v>152</v>
      </c>
    </row>
    <row r="129" s="14" customFormat="1">
      <c r="A129" s="14"/>
      <c r="B129" s="243"/>
      <c r="C129" s="244"/>
      <c r="D129" s="234" t="s">
        <v>163</v>
      </c>
      <c r="E129" s="245" t="s">
        <v>19</v>
      </c>
      <c r="F129" s="246" t="s">
        <v>170</v>
      </c>
      <c r="G129" s="244"/>
      <c r="H129" s="247">
        <v>3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163</v>
      </c>
      <c r="AU129" s="253" t="s">
        <v>81</v>
      </c>
      <c r="AV129" s="14" t="s">
        <v>81</v>
      </c>
      <c r="AW129" s="14" t="s">
        <v>33</v>
      </c>
      <c r="AX129" s="14" t="s">
        <v>79</v>
      </c>
      <c r="AY129" s="253" t="s">
        <v>152</v>
      </c>
    </row>
    <row r="130" s="2" customFormat="1" ht="24.15" customHeight="1">
      <c r="A130" s="40"/>
      <c r="B130" s="41"/>
      <c r="C130" s="214" t="s">
        <v>192</v>
      </c>
      <c r="D130" s="214" t="s">
        <v>154</v>
      </c>
      <c r="E130" s="215" t="s">
        <v>225</v>
      </c>
      <c r="F130" s="216" t="s">
        <v>226</v>
      </c>
      <c r="G130" s="217" t="s">
        <v>227</v>
      </c>
      <c r="H130" s="218">
        <v>150</v>
      </c>
      <c r="I130" s="219"/>
      <c r="J130" s="220">
        <f>ROUND(I130*H130,2)</f>
        <v>0</v>
      </c>
      <c r="K130" s="216" t="s">
        <v>158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0.28999999999999998</v>
      </c>
      <c r="T130" s="224">
        <f>S130*H130</f>
        <v>43.5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159</v>
      </c>
      <c r="AT130" s="225" t="s">
        <v>154</v>
      </c>
      <c r="AU130" s="225" t="s">
        <v>81</v>
      </c>
      <c r="AY130" s="19" t="s">
        <v>152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159</v>
      </c>
      <c r="BM130" s="225" t="s">
        <v>228</v>
      </c>
    </row>
    <row r="131" s="2" customFormat="1">
      <c r="A131" s="40"/>
      <c r="B131" s="41"/>
      <c r="C131" s="42"/>
      <c r="D131" s="227" t="s">
        <v>161</v>
      </c>
      <c r="E131" s="42"/>
      <c r="F131" s="228" t="s">
        <v>229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161</v>
      </c>
      <c r="AU131" s="19" t="s">
        <v>81</v>
      </c>
    </row>
    <row r="132" s="14" customFormat="1">
      <c r="A132" s="14"/>
      <c r="B132" s="243"/>
      <c r="C132" s="244"/>
      <c r="D132" s="234" t="s">
        <v>163</v>
      </c>
      <c r="E132" s="245" t="s">
        <v>19</v>
      </c>
      <c r="F132" s="246" t="s">
        <v>1376</v>
      </c>
      <c r="G132" s="244"/>
      <c r="H132" s="247">
        <v>150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163</v>
      </c>
      <c r="AU132" s="253" t="s">
        <v>81</v>
      </c>
      <c r="AV132" s="14" t="s">
        <v>81</v>
      </c>
      <c r="AW132" s="14" t="s">
        <v>33</v>
      </c>
      <c r="AX132" s="14" t="s">
        <v>79</v>
      </c>
      <c r="AY132" s="253" t="s">
        <v>152</v>
      </c>
    </row>
    <row r="133" s="2" customFormat="1" ht="16.5" customHeight="1">
      <c r="A133" s="40"/>
      <c r="B133" s="41"/>
      <c r="C133" s="214" t="s">
        <v>199</v>
      </c>
      <c r="D133" s="214" t="s">
        <v>154</v>
      </c>
      <c r="E133" s="215" t="s">
        <v>232</v>
      </c>
      <c r="F133" s="216" t="s">
        <v>233</v>
      </c>
      <c r="G133" s="217" t="s">
        <v>182</v>
      </c>
      <c r="H133" s="218">
        <v>139.5</v>
      </c>
      <c r="I133" s="219"/>
      <c r="J133" s="220">
        <f>ROUND(I133*H133,2)</f>
        <v>0</v>
      </c>
      <c r="K133" s="216" t="s">
        <v>158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159</v>
      </c>
      <c r="AT133" s="225" t="s">
        <v>154</v>
      </c>
      <c r="AU133" s="225" t="s">
        <v>81</v>
      </c>
      <c r="AY133" s="19" t="s">
        <v>152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159</v>
      </c>
      <c r="BM133" s="225" t="s">
        <v>234</v>
      </c>
    </row>
    <row r="134" s="2" customFormat="1">
      <c r="A134" s="40"/>
      <c r="B134" s="41"/>
      <c r="C134" s="42"/>
      <c r="D134" s="227" t="s">
        <v>161</v>
      </c>
      <c r="E134" s="42"/>
      <c r="F134" s="228" t="s">
        <v>235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161</v>
      </c>
      <c r="AU134" s="19" t="s">
        <v>81</v>
      </c>
    </row>
    <row r="135" s="2" customFormat="1" ht="21.75" customHeight="1">
      <c r="A135" s="40"/>
      <c r="B135" s="41"/>
      <c r="C135" s="214" t="s">
        <v>204</v>
      </c>
      <c r="D135" s="214" t="s">
        <v>154</v>
      </c>
      <c r="E135" s="215" t="s">
        <v>1377</v>
      </c>
      <c r="F135" s="216" t="s">
        <v>1378</v>
      </c>
      <c r="G135" s="217" t="s">
        <v>239</v>
      </c>
      <c r="H135" s="218">
        <v>43.07</v>
      </c>
      <c r="I135" s="219"/>
      <c r="J135" s="220">
        <f>ROUND(I135*H135,2)</f>
        <v>0</v>
      </c>
      <c r="K135" s="216" t="s">
        <v>158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159</v>
      </c>
      <c r="AT135" s="225" t="s">
        <v>154</v>
      </c>
      <c r="AU135" s="225" t="s">
        <v>81</v>
      </c>
      <c r="AY135" s="19" t="s">
        <v>152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159</v>
      </c>
      <c r="BM135" s="225" t="s">
        <v>1379</v>
      </c>
    </row>
    <row r="136" s="2" customFormat="1">
      <c r="A136" s="40"/>
      <c r="B136" s="41"/>
      <c r="C136" s="42"/>
      <c r="D136" s="227" t="s">
        <v>161</v>
      </c>
      <c r="E136" s="42"/>
      <c r="F136" s="228" t="s">
        <v>1380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81</v>
      </c>
    </row>
    <row r="137" s="13" customFormat="1">
      <c r="A137" s="13"/>
      <c r="B137" s="232"/>
      <c r="C137" s="233"/>
      <c r="D137" s="234" t="s">
        <v>163</v>
      </c>
      <c r="E137" s="235" t="s">
        <v>19</v>
      </c>
      <c r="F137" s="236" t="s">
        <v>242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163</v>
      </c>
      <c r="AU137" s="242" t="s">
        <v>81</v>
      </c>
      <c r="AV137" s="13" t="s">
        <v>79</v>
      </c>
      <c r="AW137" s="13" t="s">
        <v>33</v>
      </c>
      <c r="AX137" s="13" t="s">
        <v>72</v>
      </c>
      <c r="AY137" s="242" t="s">
        <v>152</v>
      </c>
    </row>
    <row r="138" s="14" customFormat="1">
      <c r="A138" s="14"/>
      <c r="B138" s="243"/>
      <c r="C138" s="244"/>
      <c r="D138" s="234" t="s">
        <v>163</v>
      </c>
      <c r="E138" s="245" t="s">
        <v>19</v>
      </c>
      <c r="F138" s="246" t="s">
        <v>1381</v>
      </c>
      <c r="G138" s="244"/>
      <c r="H138" s="247">
        <v>15.9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163</v>
      </c>
      <c r="AU138" s="253" t="s">
        <v>81</v>
      </c>
      <c r="AV138" s="14" t="s">
        <v>81</v>
      </c>
      <c r="AW138" s="14" t="s">
        <v>33</v>
      </c>
      <c r="AX138" s="14" t="s">
        <v>72</v>
      </c>
      <c r="AY138" s="253" t="s">
        <v>152</v>
      </c>
    </row>
    <row r="139" s="13" customFormat="1">
      <c r="A139" s="13"/>
      <c r="B139" s="232"/>
      <c r="C139" s="233"/>
      <c r="D139" s="234" t="s">
        <v>163</v>
      </c>
      <c r="E139" s="235" t="s">
        <v>19</v>
      </c>
      <c r="F139" s="236" t="s">
        <v>244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163</v>
      </c>
      <c r="AU139" s="242" t="s">
        <v>81</v>
      </c>
      <c r="AV139" s="13" t="s">
        <v>79</v>
      </c>
      <c r="AW139" s="13" t="s">
        <v>33</v>
      </c>
      <c r="AX139" s="13" t="s">
        <v>72</v>
      </c>
      <c r="AY139" s="242" t="s">
        <v>152</v>
      </c>
    </row>
    <row r="140" s="14" customFormat="1">
      <c r="A140" s="14"/>
      <c r="B140" s="243"/>
      <c r="C140" s="244"/>
      <c r="D140" s="234" t="s">
        <v>163</v>
      </c>
      <c r="E140" s="245" t="s">
        <v>19</v>
      </c>
      <c r="F140" s="246" t="s">
        <v>1382</v>
      </c>
      <c r="G140" s="244"/>
      <c r="H140" s="247">
        <v>27.170000000000002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163</v>
      </c>
      <c r="AU140" s="253" t="s">
        <v>81</v>
      </c>
      <c r="AV140" s="14" t="s">
        <v>81</v>
      </c>
      <c r="AW140" s="14" t="s">
        <v>33</v>
      </c>
      <c r="AX140" s="14" t="s">
        <v>72</v>
      </c>
      <c r="AY140" s="253" t="s">
        <v>152</v>
      </c>
    </row>
    <row r="141" s="15" customFormat="1">
      <c r="A141" s="15"/>
      <c r="B141" s="254"/>
      <c r="C141" s="255"/>
      <c r="D141" s="234" t="s">
        <v>163</v>
      </c>
      <c r="E141" s="256" t="s">
        <v>19</v>
      </c>
      <c r="F141" s="257" t="s">
        <v>212</v>
      </c>
      <c r="G141" s="255"/>
      <c r="H141" s="258">
        <v>43.07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163</v>
      </c>
      <c r="AU141" s="264" t="s">
        <v>81</v>
      </c>
      <c r="AV141" s="15" t="s">
        <v>159</v>
      </c>
      <c r="AW141" s="15" t="s">
        <v>33</v>
      </c>
      <c r="AX141" s="15" t="s">
        <v>79</v>
      </c>
      <c r="AY141" s="264" t="s">
        <v>152</v>
      </c>
    </row>
    <row r="142" s="2" customFormat="1" ht="24.15" customHeight="1">
      <c r="A142" s="40"/>
      <c r="B142" s="41"/>
      <c r="C142" s="214" t="s">
        <v>213</v>
      </c>
      <c r="D142" s="214" t="s">
        <v>154</v>
      </c>
      <c r="E142" s="215" t="s">
        <v>1383</v>
      </c>
      <c r="F142" s="216" t="s">
        <v>1384</v>
      </c>
      <c r="G142" s="217" t="s">
        <v>239</v>
      </c>
      <c r="H142" s="218">
        <v>1.8</v>
      </c>
      <c r="I142" s="219"/>
      <c r="J142" s="220">
        <f>ROUND(I142*H142,2)</f>
        <v>0</v>
      </c>
      <c r="K142" s="216" t="s">
        <v>158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159</v>
      </c>
      <c r="AT142" s="225" t="s">
        <v>154</v>
      </c>
      <c r="AU142" s="225" t="s">
        <v>81</v>
      </c>
      <c r="AY142" s="19" t="s">
        <v>152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159</v>
      </c>
      <c r="BM142" s="225" t="s">
        <v>1385</v>
      </c>
    </row>
    <row r="143" s="2" customFormat="1">
      <c r="A143" s="40"/>
      <c r="B143" s="41"/>
      <c r="C143" s="42"/>
      <c r="D143" s="227" t="s">
        <v>161</v>
      </c>
      <c r="E143" s="42"/>
      <c r="F143" s="228" t="s">
        <v>1386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161</v>
      </c>
      <c r="AU143" s="19" t="s">
        <v>81</v>
      </c>
    </row>
    <row r="144" s="13" customFormat="1">
      <c r="A144" s="13"/>
      <c r="B144" s="232"/>
      <c r="C144" s="233"/>
      <c r="D144" s="234" t="s">
        <v>163</v>
      </c>
      <c r="E144" s="235" t="s">
        <v>19</v>
      </c>
      <c r="F144" s="236" t="s">
        <v>1387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163</v>
      </c>
      <c r="AU144" s="242" t="s">
        <v>81</v>
      </c>
      <c r="AV144" s="13" t="s">
        <v>79</v>
      </c>
      <c r="AW144" s="13" t="s">
        <v>33</v>
      </c>
      <c r="AX144" s="13" t="s">
        <v>72</v>
      </c>
      <c r="AY144" s="242" t="s">
        <v>152</v>
      </c>
    </row>
    <row r="145" s="14" customFormat="1">
      <c r="A145" s="14"/>
      <c r="B145" s="243"/>
      <c r="C145" s="244"/>
      <c r="D145" s="234" t="s">
        <v>163</v>
      </c>
      <c r="E145" s="245" t="s">
        <v>19</v>
      </c>
      <c r="F145" s="246" t="s">
        <v>1388</v>
      </c>
      <c r="G145" s="244"/>
      <c r="H145" s="247">
        <v>1.8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163</v>
      </c>
      <c r="AU145" s="253" t="s">
        <v>81</v>
      </c>
      <c r="AV145" s="14" t="s">
        <v>81</v>
      </c>
      <c r="AW145" s="14" t="s">
        <v>33</v>
      </c>
      <c r="AX145" s="14" t="s">
        <v>79</v>
      </c>
      <c r="AY145" s="253" t="s">
        <v>152</v>
      </c>
    </row>
    <row r="146" s="2" customFormat="1" ht="24.15" customHeight="1">
      <c r="A146" s="40"/>
      <c r="B146" s="41"/>
      <c r="C146" s="214" t="s">
        <v>220</v>
      </c>
      <c r="D146" s="214" t="s">
        <v>154</v>
      </c>
      <c r="E146" s="215" t="s">
        <v>247</v>
      </c>
      <c r="F146" s="216" t="s">
        <v>248</v>
      </c>
      <c r="G146" s="217" t="s">
        <v>239</v>
      </c>
      <c r="H146" s="218">
        <v>11</v>
      </c>
      <c r="I146" s="219"/>
      <c r="J146" s="220">
        <f>ROUND(I146*H146,2)</f>
        <v>0</v>
      </c>
      <c r="K146" s="216" t="s">
        <v>158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159</v>
      </c>
      <c r="AT146" s="225" t="s">
        <v>154</v>
      </c>
      <c r="AU146" s="225" t="s">
        <v>81</v>
      </c>
      <c r="AY146" s="19" t="s">
        <v>152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159</v>
      </c>
      <c r="BM146" s="225" t="s">
        <v>249</v>
      </c>
    </row>
    <row r="147" s="2" customFormat="1">
      <c r="A147" s="40"/>
      <c r="B147" s="41"/>
      <c r="C147" s="42"/>
      <c r="D147" s="227" t="s">
        <v>161</v>
      </c>
      <c r="E147" s="42"/>
      <c r="F147" s="228" t="s">
        <v>250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161</v>
      </c>
      <c r="AU147" s="19" t="s">
        <v>81</v>
      </c>
    </row>
    <row r="148" s="13" customFormat="1">
      <c r="A148" s="13"/>
      <c r="B148" s="232"/>
      <c r="C148" s="233"/>
      <c r="D148" s="234" t="s">
        <v>163</v>
      </c>
      <c r="E148" s="235" t="s">
        <v>19</v>
      </c>
      <c r="F148" s="236" t="s">
        <v>251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163</v>
      </c>
      <c r="AU148" s="242" t="s">
        <v>81</v>
      </c>
      <c r="AV148" s="13" t="s">
        <v>79</v>
      </c>
      <c r="AW148" s="13" t="s">
        <v>33</v>
      </c>
      <c r="AX148" s="13" t="s">
        <v>72</v>
      </c>
      <c r="AY148" s="242" t="s">
        <v>152</v>
      </c>
    </row>
    <row r="149" s="14" customFormat="1">
      <c r="A149" s="14"/>
      <c r="B149" s="243"/>
      <c r="C149" s="244"/>
      <c r="D149" s="234" t="s">
        <v>163</v>
      </c>
      <c r="E149" s="245" t="s">
        <v>19</v>
      </c>
      <c r="F149" s="246" t="s">
        <v>1389</v>
      </c>
      <c r="G149" s="244"/>
      <c r="H149" s="247">
        <v>11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163</v>
      </c>
      <c r="AU149" s="253" t="s">
        <v>81</v>
      </c>
      <c r="AV149" s="14" t="s">
        <v>81</v>
      </c>
      <c r="AW149" s="14" t="s">
        <v>33</v>
      </c>
      <c r="AX149" s="14" t="s">
        <v>79</v>
      </c>
      <c r="AY149" s="253" t="s">
        <v>152</v>
      </c>
    </row>
    <row r="150" s="2" customFormat="1" ht="37.8" customHeight="1">
      <c r="A150" s="40"/>
      <c r="B150" s="41"/>
      <c r="C150" s="214" t="s">
        <v>8</v>
      </c>
      <c r="D150" s="214" t="s">
        <v>154</v>
      </c>
      <c r="E150" s="215" t="s">
        <v>254</v>
      </c>
      <c r="F150" s="216" t="s">
        <v>255</v>
      </c>
      <c r="G150" s="217" t="s">
        <v>239</v>
      </c>
      <c r="H150" s="218">
        <v>79.269999999999996</v>
      </c>
      <c r="I150" s="219"/>
      <c r="J150" s="220">
        <f>ROUND(I150*H150,2)</f>
        <v>0</v>
      </c>
      <c r="K150" s="216" t="s">
        <v>158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159</v>
      </c>
      <c r="AT150" s="225" t="s">
        <v>154</v>
      </c>
      <c r="AU150" s="225" t="s">
        <v>81</v>
      </c>
      <c r="AY150" s="19" t="s">
        <v>152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159</v>
      </c>
      <c r="BM150" s="225" t="s">
        <v>256</v>
      </c>
    </row>
    <row r="151" s="2" customFormat="1">
      <c r="A151" s="40"/>
      <c r="B151" s="41"/>
      <c r="C151" s="42"/>
      <c r="D151" s="227" t="s">
        <v>161</v>
      </c>
      <c r="E151" s="42"/>
      <c r="F151" s="228" t="s">
        <v>257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161</v>
      </c>
      <c r="AU151" s="19" t="s">
        <v>81</v>
      </c>
    </row>
    <row r="152" s="14" customFormat="1">
      <c r="A152" s="14"/>
      <c r="B152" s="243"/>
      <c r="C152" s="244"/>
      <c r="D152" s="234" t="s">
        <v>163</v>
      </c>
      <c r="E152" s="245" t="s">
        <v>19</v>
      </c>
      <c r="F152" s="246" t="s">
        <v>1390</v>
      </c>
      <c r="G152" s="244"/>
      <c r="H152" s="247">
        <v>27.899999999999999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163</v>
      </c>
      <c r="AU152" s="253" t="s">
        <v>81</v>
      </c>
      <c r="AV152" s="14" t="s">
        <v>81</v>
      </c>
      <c r="AW152" s="14" t="s">
        <v>33</v>
      </c>
      <c r="AX152" s="14" t="s">
        <v>72</v>
      </c>
      <c r="AY152" s="253" t="s">
        <v>152</v>
      </c>
    </row>
    <row r="153" s="14" customFormat="1">
      <c r="A153" s="14"/>
      <c r="B153" s="243"/>
      <c r="C153" s="244"/>
      <c r="D153" s="234" t="s">
        <v>163</v>
      </c>
      <c r="E153" s="245" t="s">
        <v>19</v>
      </c>
      <c r="F153" s="246" t="s">
        <v>1391</v>
      </c>
      <c r="G153" s="244"/>
      <c r="H153" s="247">
        <v>55.869999999999997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163</v>
      </c>
      <c r="AU153" s="253" t="s">
        <v>81</v>
      </c>
      <c r="AV153" s="14" t="s">
        <v>81</v>
      </c>
      <c r="AW153" s="14" t="s">
        <v>33</v>
      </c>
      <c r="AX153" s="14" t="s">
        <v>72</v>
      </c>
      <c r="AY153" s="253" t="s">
        <v>152</v>
      </c>
    </row>
    <row r="154" s="14" customFormat="1">
      <c r="A154" s="14"/>
      <c r="B154" s="243"/>
      <c r="C154" s="244"/>
      <c r="D154" s="234" t="s">
        <v>163</v>
      </c>
      <c r="E154" s="245" t="s">
        <v>19</v>
      </c>
      <c r="F154" s="246" t="s">
        <v>1392</v>
      </c>
      <c r="G154" s="244"/>
      <c r="H154" s="247">
        <v>-4.5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163</v>
      </c>
      <c r="AU154" s="253" t="s">
        <v>81</v>
      </c>
      <c r="AV154" s="14" t="s">
        <v>81</v>
      </c>
      <c r="AW154" s="14" t="s">
        <v>33</v>
      </c>
      <c r="AX154" s="14" t="s">
        <v>72</v>
      </c>
      <c r="AY154" s="253" t="s">
        <v>152</v>
      </c>
    </row>
    <row r="155" s="15" customFormat="1">
      <c r="A155" s="15"/>
      <c r="B155" s="254"/>
      <c r="C155" s="255"/>
      <c r="D155" s="234" t="s">
        <v>163</v>
      </c>
      <c r="E155" s="256" t="s">
        <v>19</v>
      </c>
      <c r="F155" s="257" t="s">
        <v>212</v>
      </c>
      <c r="G155" s="255"/>
      <c r="H155" s="258">
        <v>79.269999999999996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163</v>
      </c>
      <c r="AU155" s="264" t="s">
        <v>81</v>
      </c>
      <c r="AV155" s="15" t="s">
        <v>159</v>
      </c>
      <c r="AW155" s="15" t="s">
        <v>33</v>
      </c>
      <c r="AX155" s="15" t="s">
        <v>79</v>
      </c>
      <c r="AY155" s="264" t="s">
        <v>152</v>
      </c>
    </row>
    <row r="156" s="2" customFormat="1" ht="37.8" customHeight="1">
      <c r="A156" s="40"/>
      <c r="B156" s="41"/>
      <c r="C156" s="214" t="s">
        <v>231</v>
      </c>
      <c r="D156" s="214" t="s">
        <v>154</v>
      </c>
      <c r="E156" s="215" t="s">
        <v>262</v>
      </c>
      <c r="F156" s="216" t="s">
        <v>263</v>
      </c>
      <c r="G156" s="217" t="s">
        <v>239</v>
      </c>
      <c r="H156" s="218">
        <v>1189.05</v>
      </c>
      <c r="I156" s="219"/>
      <c r="J156" s="220">
        <f>ROUND(I156*H156,2)</f>
        <v>0</v>
      </c>
      <c r="K156" s="216" t="s">
        <v>158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159</v>
      </c>
      <c r="AT156" s="225" t="s">
        <v>154</v>
      </c>
      <c r="AU156" s="225" t="s">
        <v>81</v>
      </c>
      <c r="AY156" s="19" t="s">
        <v>152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159</v>
      </c>
      <c r="BM156" s="225" t="s">
        <v>264</v>
      </c>
    </row>
    <row r="157" s="2" customFormat="1">
      <c r="A157" s="40"/>
      <c r="B157" s="41"/>
      <c r="C157" s="42"/>
      <c r="D157" s="227" t="s">
        <v>161</v>
      </c>
      <c r="E157" s="42"/>
      <c r="F157" s="228" t="s">
        <v>265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161</v>
      </c>
      <c r="AU157" s="19" t="s">
        <v>81</v>
      </c>
    </row>
    <row r="158" s="14" customFormat="1">
      <c r="A158" s="14"/>
      <c r="B158" s="243"/>
      <c r="C158" s="244"/>
      <c r="D158" s="234" t="s">
        <v>163</v>
      </c>
      <c r="E158" s="245" t="s">
        <v>19</v>
      </c>
      <c r="F158" s="246" t="s">
        <v>1393</v>
      </c>
      <c r="G158" s="244"/>
      <c r="H158" s="247">
        <v>1189.05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163</v>
      </c>
      <c r="AU158" s="253" t="s">
        <v>81</v>
      </c>
      <c r="AV158" s="14" t="s">
        <v>81</v>
      </c>
      <c r="AW158" s="14" t="s">
        <v>33</v>
      </c>
      <c r="AX158" s="14" t="s">
        <v>79</v>
      </c>
      <c r="AY158" s="253" t="s">
        <v>152</v>
      </c>
    </row>
    <row r="159" s="2" customFormat="1" ht="24.15" customHeight="1">
      <c r="A159" s="40"/>
      <c r="B159" s="41"/>
      <c r="C159" s="214" t="s">
        <v>236</v>
      </c>
      <c r="D159" s="214" t="s">
        <v>154</v>
      </c>
      <c r="E159" s="215" t="s">
        <v>268</v>
      </c>
      <c r="F159" s="216" t="s">
        <v>269</v>
      </c>
      <c r="G159" s="217" t="s">
        <v>239</v>
      </c>
      <c r="H159" s="218">
        <v>79.269999999999996</v>
      </c>
      <c r="I159" s="219"/>
      <c r="J159" s="220">
        <f>ROUND(I159*H159,2)</f>
        <v>0</v>
      </c>
      <c r="K159" s="216" t="s">
        <v>158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159</v>
      </c>
      <c r="AT159" s="225" t="s">
        <v>154</v>
      </c>
      <c r="AU159" s="225" t="s">
        <v>81</v>
      </c>
      <c r="AY159" s="19" t="s">
        <v>152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159</v>
      </c>
      <c r="BM159" s="225" t="s">
        <v>270</v>
      </c>
    </row>
    <row r="160" s="2" customFormat="1">
      <c r="A160" s="40"/>
      <c r="B160" s="41"/>
      <c r="C160" s="42"/>
      <c r="D160" s="227" t="s">
        <v>161</v>
      </c>
      <c r="E160" s="42"/>
      <c r="F160" s="228" t="s">
        <v>271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161</v>
      </c>
      <c r="AU160" s="19" t="s">
        <v>81</v>
      </c>
    </row>
    <row r="161" s="2" customFormat="1" ht="24.15" customHeight="1">
      <c r="A161" s="40"/>
      <c r="B161" s="41"/>
      <c r="C161" s="214" t="s">
        <v>246</v>
      </c>
      <c r="D161" s="214" t="s">
        <v>154</v>
      </c>
      <c r="E161" s="215" t="s">
        <v>273</v>
      </c>
      <c r="F161" s="216" t="s">
        <v>274</v>
      </c>
      <c r="G161" s="217" t="s">
        <v>239</v>
      </c>
      <c r="H161" s="218">
        <v>4.5</v>
      </c>
      <c r="I161" s="219"/>
      <c r="J161" s="220">
        <f>ROUND(I161*H161,2)</f>
        <v>0</v>
      </c>
      <c r="K161" s="216" t="s">
        <v>158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159</v>
      </c>
      <c r="AT161" s="225" t="s">
        <v>154</v>
      </c>
      <c r="AU161" s="225" t="s">
        <v>81</v>
      </c>
      <c r="AY161" s="19" t="s">
        <v>152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159</v>
      </c>
      <c r="BM161" s="225" t="s">
        <v>275</v>
      </c>
    </row>
    <row r="162" s="2" customFormat="1">
      <c r="A162" s="40"/>
      <c r="B162" s="41"/>
      <c r="C162" s="42"/>
      <c r="D162" s="227" t="s">
        <v>161</v>
      </c>
      <c r="E162" s="42"/>
      <c r="F162" s="228" t="s">
        <v>276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161</v>
      </c>
      <c r="AU162" s="19" t="s">
        <v>81</v>
      </c>
    </row>
    <row r="163" s="13" customFormat="1">
      <c r="A163" s="13"/>
      <c r="B163" s="232"/>
      <c r="C163" s="233"/>
      <c r="D163" s="234" t="s">
        <v>163</v>
      </c>
      <c r="E163" s="235" t="s">
        <v>19</v>
      </c>
      <c r="F163" s="236" t="s">
        <v>277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163</v>
      </c>
      <c r="AU163" s="242" t="s">
        <v>81</v>
      </c>
      <c r="AV163" s="13" t="s">
        <v>79</v>
      </c>
      <c r="AW163" s="13" t="s">
        <v>33</v>
      </c>
      <c r="AX163" s="13" t="s">
        <v>72</v>
      </c>
      <c r="AY163" s="242" t="s">
        <v>152</v>
      </c>
    </row>
    <row r="164" s="14" customFormat="1">
      <c r="A164" s="14"/>
      <c r="B164" s="243"/>
      <c r="C164" s="244"/>
      <c r="D164" s="234" t="s">
        <v>163</v>
      </c>
      <c r="E164" s="245" t="s">
        <v>19</v>
      </c>
      <c r="F164" s="246" t="s">
        <v>1394</v>
      </c>
      <c r="G164" s="244"/>
      <c r="H164" s="247">
        <v>1.8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163</v>
      </c>
      <c r="AU164" s="253" t="s">
        <v>81</v>
      </c>
      <c r="AV164" s="14" t="s">
        <v>81</v>
      </c>
      <c r="AW164" s="14" t="s">
        <v>33</v>
      </c>
      <c r="AX164" s="14" t="s">
        <v>72</v>
      </c>
      <c r="AY164" s="253" t="s">
        <v>152</v>
      </c>
    </row>
    <row r="165" s="13" customFormat="1">
      <c r="A165" s="13"/>
      <c r="B165" s="232"/>
      <c r="C165" s="233"/>
      <c r="D165" s="234" t="s">
        <v>163</v>
      </c>
      <c r="E165" s="235" t="s">
        <v>19</v>
      </c>
      <c r="F165" s="236" t="s">
        <v>279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163</v>
      </c>
      <c r="AU165" s="242" t="s">
        <v>81</v>
      </c>
      <c r="AV165" s="13" t="s">
        <v>79</v>
      </c>
      <c r="AW165" s="13" t="s">
        <v>33</v>
      </c>
      <c r="AX165" s="13" t="s">
        <v>72</v>
      </c>
      <c r="AY165" s="242" t="s">
        <v>152</v>
      </c>
    </row>
    <row r="166" s="14" customFormat="1">
      <c r="A166" s="14"/>
      <c r="B166" s="243"/>
      <c r="C166" s="244"/>
      <c r="D166" s="234" t="s">
        <v>163</v>
      </c>
      <c r="E166" s="245" t="s">
        <v>19</v>
      </c>
      <c r="F166" s="246" t="s">
        <v>1395</v>
      </c>
      <c r="G166" s="244"/>
      <c r="H166" s="247">
        <v>2.7000000000000002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163</v>
      </c>
      <c r="AU166" s="253" t="s">
        <v>81</v>
      </c>
      <c r="AV166" s="14" t="s">
        <v>81</v>
      </c>
      <c r="AW166" s="14" t="s">
        <v>33</v>
      </c>
      <c r="AX166" s="14" t="s">
        <v>72</v>
      </c>
      <c r="AY166" s="253" t="s">
        <v>152</v>
      </c>
    </row>
    <row r="167" s="15" customFormat="1">
      <c r="A167" s="15"/>
      <c r="B167" s="254"/>
      <c r="C167" s="255"/>
      <c r="D167" s="234" t="s">
        <v>163</v>
      </c>
      <c r="E167" s="256" t="s">
        <v>19</v>
      </c>
      <c r="F167" s="257" t="s">
        <v>212</v>
      </c>
      <c r="G167" s="255"/>
      <c r="H167" s="258">
        <v>4.5</v>
      </c>
      <c r="I167" s="259"/>
      <c r="J167" s="255"/>
      <c r="K167" s="255"/>
      <c r="L167" s="260"/>
      <c r="M167" s="261"/>
      <c r="N167" s="262"/>
      <c r="O167" s="262"/>
      <c r="P167" s="262"/>
      <c r="Q167" s="262"/>
      <c r="R167" s="262"/>
      <c r="S167" s="262"/>
      <c r="T167" s="263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4" t="s">
        <v>163</v>
      </c>
      <c r="AU167" s="264" t="s">
        <v>81</v>
      </c>
      <c r="AV167" s="15" t="s">
        <v>159</v>
      </c>
      <c r="AW167" s="15" t="s">
        <v>33</v>
      </c>
      <c r="AX167" s="15" t="s">
        <v>79</v>
      </c>
      <c r="AY167" s="264" t="s">
        <v>152</v>
      </c>
    </row>
    <row r="168" s="2" customFormat="1" ht="24.15" customHeight="1">
      <c r="A168" s="40"/>
      <c r="B168" s="41"/>
      <c r="C168" s="214" t="s">
        <v>253</v>
      </c>
      <c r="D168" s="214" t="s">
        <v>154</v>
      </c>
      <c r="E168" s="215" t="s">
        <v>280</v>
      </c>
      <c r="F168" s="216" t="s">
        <v>281</v>
      </c>
      <c r="G168" s="217" t="s">
        <v>282</v>
      </c>
      <c r="H168" s="218">
        <v>142.68600000000001</v>
      </c>
      <c r="I168" s="219"/>
      <c r="J168" s="220">
        <f>ROUND(I168*H168,2)</f>
        <v>0</v>
      </c>
      <c r="K168" s="216" t="s">
        <v>158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159</v>
      </c>
      <c r="AT168" s="225" t="s">
        <v>154</v>
      </c>
      <c r="AU168" s="225" t="s">
        <v>81</v>
      </c>
      <c r="AY168" s="19" t="s">
        <v>152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159</v>
      </c>
      <c r="BM168" s="225" t="s">
        <v>283</v>
      </c>
    </row>
    <row r="169" s="2" customFormat="1">
      <c r="A169" s="40"/>
      <c r="B169" s="41"/>
      <c r="C169" s="42"/>
      <c r="D169" s="227" t="s">
        <v>161</v>
      </c>
      <c r="E169" s="42"/>
      <c r="F169" s="228" t="s">
        <v>284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161</v>
      </c>
      <c r="AU169" s="19" t="s">
        <v>81</v>
      </c>
    </row>
    <row r="170" s="14" customFormat="1">
      <c r="A170" s="14"/>
      <c r="B170" s="243"/>
      <c r="C170" s="244"/>
      <c r="D170" s="234" t="s">
        <v>163</v>
      </c>
      <c r="E170" s="245" t="s">
        <v>19</v>
      </c>
      <c r="F170" s="246" t="s">
        <v>1396</v>
      </c>
      <c r="G170" s="244"/>
      <c r="H170" s="247">
        <v>142.68600000000001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163</v>
      </c>
      <c r="AU170" s="253" t="s">
        <v>81</v>
      </c>
      <c r="AV170" s="14" t="s">
        <v>81</v>
      </c>
      <c r="AW170" s="14" t="s">
        <v>33</v>
      </c>
      <c r="AX170" s="14" t="s">
        <v>79</v>
      </c>
      <c r="AY170" s="253" t="s">
        <v>152</v>
      </c>
    </row>
    <row r="171" s="2" customFormat="1" ht="24.15" customHeight="1">
      <c r="A171" s="40"/>
      <c r="B171" s="41"/>
      <c r="C171" s="214" t="s">
        <v>261</v>
      </c>
      <c r="D171" s="214" t="s">
        <v>154</v>
      </c>
      <c r="E171" s="215" t="s">
        <v>286</v>
      </c>
      <c r="F171" s="216" t="s">
        <v>287</v>
      </c>
      <c r="G171" s="217" t="s">
        <v>239</v>
      </c>
      <c r="H171" s="218">
        <v>79.269999999999996</v>
      </c>
      <c r="I171" s="219"/>
      <c r="J171" s="220">
        <f>ROUND(I171*H171,2)</f>
        <v>0</v>
      </c>
      <c r="K171" s="216" t="s">
        <v>158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159</v>
      </c>
      <c r="AT171" s="225" t="s">
        <v>154</v>
      </c>
      <c r="AU171" s="225" t="s">
        <v>81</v>
      </c>
      <c r="AY171" s="19" t="s">
        <v>152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159</v>
      </c>
      <c r="BM171" s="225" t="s">
        <v>288</v>
      </c>
    </row>
    <row r="172" s="2" customFormat="1">
      <c r="A172" s="40"/>
      <c r="B172" s="41"/>
      <c r="C172" s="42"/>
      <c r="D172" s="227" t="s">
        <v>161</v>
      </c>
      <c r="E172" s="42"/>
      <c r="F172" s="228" t="s">
        <v>289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161</v>
      </c>
      <c r="AU172" s="19" t="s">
        <v>81</v>
      </c>
    </row>
    <row r="173" s="14" customFormat="1">
      <c r="A173" s="14"/>
      <c r="B173" s="243"/>
      <c r="C173" s="244"/>
      <c r="D173" s="234" t="s">
        <v>163</v>
      </c>
      <c r="E173" s="245" t="s">
        <v>19</v>
      </c>
      <c r="F173" s="246" t="s">
        <v>1397</v>
      </c>
      <c r="G173" s="244"/>
      <c r="H173" s="247">
        <v>79.269999999999996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163</v>
      </c>
      <c r="AU173" s="253" t="s">
        <v>81</v>
      </c>
      <c r="AV173" s="14" t="s">
        <v>81</v>
      </c>
      <c r="AW173" s="14" t="s">
        <v>33</v>
      </c>
      <c r="AX173" s="14" t="s">
        <v>79</v>
      </c>
      <c r="AY173" s="253" t="s">
        <v>152</v>
      </c>
    </row>
    <row r="174" s="2" customFormat="1" ht="24.15" customHeight="1">
      <c r="A174" s="40"/>
      <c r="B174" s="41"/>
      <c r="C174" s="214" t="s">
        <v>267</v>
      </c>
      <c r="D174" s="214" t="s">
        <v>154</v>
      </c>
      <c r="E174" s="215" t="s">
        <v>292</v>
      </c>
      <c r="F174" s="216" t="s">
        <v>293</v>
      </c>
      <c r="G174" s="217" t="s">
        <v>182</v>
      </c>
      <c r="H174" s="218">
        <v>33</v>
      </c>
      <c r="I174" s="219"/>
      <c r="J174" s="220">
        <f>ROUND(I174*H174,2)</f>
        <v>0</v>
      </c>
      <c r="K174" s="216" t="s">
        <v>158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159</v>
      </c>
      <c r="AT174" s="225" t="s">
        <v>154</v>
      </c>
      <c r="AU174" s="225" t="s">
        <v>81</v>
      </c>
      <c r="AY174" s="19" t="s">
        <v>152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159</v>
      </c>
      <c r="BM174" s="225" t="s">
        <v>294</v>
      </c>
    </row>
    <row r="175" s="2" customFormat="1">
      <c r="A175" s="40"/>
      <c r="B175" s="41"/>
      <c r="C175" s="42"/>
      <c r="D175" s="227" t="s">
        <v>161</v>
      </c>
      <c r="E175" s="42"/>
      <c r="F175" s="228" t="s">
        <v>295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161</v>
      </c>
      <c r="AU175" s="19" t="s">
        <v>81</v>
      </c>
    </row>
    <row r="176" s="14" customFormat="1">
      <c r="A176" s="14"/>
      <c r="B176" s="243"/>
      <c r="C176" s="244"/>
      <c r="D176" s="234" t="s">
        <v>163</v>
      </c>
      <c r="E176" s="245" t="s">
        <v>19</v>
      </c>
      <c r="F176" s="246" t="s">
        <v>352</v>
      </c>
      <c r="G176" s="244"/>
      <c r="H176" s="247">
        <v>33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163</v>
      </c>
      <c r="AU176" s="253" t="s">
        <v>81</v>
      </c>
      <c r="AV176" s="14" t="s">
        <v>81</v>
      </c>
      <c r="AW176" s="14" t="s">
        <v>33</v>
      </c>
      <c r="AX176" s="14" t="s">
        <v>79</v>
      </c>
      <c r="AY176" s="253" t="s">
        <v>152</v>
      </c>
    </row>
    <row r="177" s="2" customFormat="1" ht="16.5" customHeight="1">
      <c r="A177" s="40"/>
      <c r="B177" s="41"/>
      <c r="C177" s="265" t="s">
        <v>272</v>
      </c>
      <c r="D177" s="265" t="s">
        <v>298</v>
      </c>
      <c r="E177" s="266" t="s">
        <v>299</v>
      </c>
      <c r="F177" s="267" t="s">
        <v>300</v>
      </c>
      <c r="G177" s="268" t="s">
        <v>301</v>
      </c>
      <c r="H177" s="269">
        <v>0.66000000000000003</v>
      </c>
      <c r="I177" s="270"/>
      <c r="J177" s="271">
        <f>ROUND(I177*H177,2)</f>
        <v>0</v>
      </c>
      <c r="K177" s="267" t="s">
        <v>158</v>
      </c>
      <c r="L177" s="272"/>
      <c r="M177" s="273" t="s">
        <v>19</v>
      </c>
      <c r="N177" s="274" t="s">
        <v>43</v>
      </c>
      <c r="O177" s="86"/>
      <c r="P177" s="223">
        <f>O177*H177</f>
        <v>0</v>
      </c>
      <c r="Q177" s="223">
        <v>0.001</v>
      </c>
      <c r="R177" s="223">
        <f>Q177*H177</f>
        <v>0.00066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199</v>
      </c>
      <c r="AT177" s="225" t="s">
        <v>298</v>
      </c>
      <c r="AU177" s="225" t="s">
        <v>81</v>
      </c>
      <c r="AY177" s="19" t="s">
        <v>152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159</v>
      </c>
      <c r="BM177" s="225" t="s">
        <v>302</v>
      </c>
    </row>
    <row r="178" s="14" customFormat="1">
      <c r="A178" s="14"/>
      <c r="B178" s="243"/>
      <c r="C178" s="244"/>
      <c r="D178" s="234" t="s">
        <v>163</v>
      </c>
      <c r="E178" s="244"/>
      <c r="F178" s="246" t="s">
        <v>1398</v>
      </c>
      <c r="G178" s="244"/>
      <c r="H178" s="247">
        <v>0.66000000000000003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163</v>
      </c>
      <c r="AU178" s="253" t="s">
        <v>81</v>
      </c>
      <c r="AV178" s="14" t="s">
        <v>81</v>
      </c>
      <c r="AW178" s="14" t="s">
        <v>4</v>
      </c>
      <c r="AX178" s="14" t="s">
        <v>79</v>
      </c>
      <c r="AY178" s="253" t="s">
        <v>152</v>
      </c>
    </row>
    <row r="179" s="2" customFormat="1" ht="21.75" customHeight="1">
      <c r="A179" s="40"/>
      <c r="B179" s="41"/>
      <c r="C179" s="214" t="s">
        <v>165</v>
      </c>
      <c r="D179" s="214" t="s">
        <v>154</v>
      </c>
      <c r="E179" s="215" t="s">
        <v>305</v>
      </c>
      <c r="F179" s="216" t="s">
        <v>306</v>
      </c>
      <c r="G179" s="217" t="s">
        <v>182</v>
      </c>
      <c r="H179" s="218">
        <v>324.69999999999999</v>
      </c>
      <c r="I179" s="219"/>
      <c r="J179" s="220">
        <f>ROUND(I179*H179,2)</f>
        <v>0</v>
      </c>
      <c r="K179" s="216" t="s">
        <v>158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159</v>
      </c>
      <c r="AT179" s="225" t="s">
        <v>154</v>
      </c>
      <c r="AU179" s="225" t="s">
        <v>81</v>
      </c>
      <c r="AY179" s="19" t="s">
        <v>152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159</v>
      </c>
      <c r="BM179" s="225" t="s">
        <v>307</v>
      </c>
    </row>
    <row r="180" s="2" customFormat="1">
      <c r="A180" s="40"/>
      <c r="B180" s="41"/>
      <c r="C180" s="42"/>
      <c r="D180" s="227" t="s">
        <v>161</v>
      </c>
      <c r="E180" s="42"/>
      <c r="F180" s="228" t="s">
        <v>308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161</v>
      </c>
      <c r="AU180" s="19" t="s">
        <v>81</v>
      </c>
    </row>
    <row r="181" s="13" customFormat="1">
      <c r="A181" s="13"/>
      <c r="B181" s="232"/>
      <c r="C181" s="233"/>
      <c r="D181" s="234" t="s">
        <v>163</v>
      </c>
      <c r="E181" s="235" t="s">
        <v>19</v>
      </c>
      <c r="F181" s="236" t="s">
        <v>309</v>
      </c>
      <c r="G181" s="233"/>
      <c r="H181" s="235" t="s">
        <v>19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163</v>
      </c>
      <c r="AU181" s="242" t="s">
        <v>81</v>
      </c>
      <c r="AV181" s="13" t="s">
        <v>79</v>
      </c>
      <c r="AW181" s="13" t="s">
        <v>33</v>
      </c>
      <c r="AX181" s="13" t="s">
        <v>72</v>
      </c>
      <c r="AY181" s="242" t="s">
        <v>152</v>
      </c>
    </row>
    <row r="182" s="14" customFormat="1">
      <c r="A182" s="14"/>
      <c r="B182" s="243"/>
      <c r="C182" s="244"/>
      <c r="D182" s="234" t="s">
        <v>163</v>
      </c>
      <c r="E182" s="245" t="s">
        <v>19</v>
      </c>
      <c r="F182" s="246" t="s">
        <v>1399</v>
      </c>
      <c r="G182" s="244"/>
      <c r="H182" s="247">
        <v>324.69999999999999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163</v>
      </c>
      <c r="AU182" s="253" t="s">
        <v>81</v>
      </c>
      <c r="AV182" s="14" t="s">
        <v>81</v>
      </c>
      <c r="AW182" s="14" t="s">
        <v>33</v>
      </c>
      <c r="AX182" s="14" t="s">
        <v>79</v>
      </c>
      <c r="AY182" s="253" t="s">
        <v>152</v>
      </c>
    </row>
    <row r="183" s="2" customFormat="1" ht="21.75" customHeight="1">
      <c r="A183" s="40"/>
      <c r="B183" s="41"/>
      <c r="C183" s="214" t="s">
        <v>7</v>
      </c>
      <c r="D183" s="214" t="s">
        <v>154</v>
      </c>
      <c r="E183" s="215" t="s">
        <v>312</v>
      </c>
      <c r="F183" s="216" t="s">
        <v>313</v>
      </c>
      <c r="G183" s="217" t="s">
        <v>182</v>
      </c>
      <c r="H183" s="218">
        <v>99</v>
      </c>
      <c r="I183" s="219"/>
      <c r="J183" s="220">
        <f>ROUND(I183*H183,2)</f>
        <v>0</v>
      </c>
      <c r="K183" s="216" t="s">
        <v>158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159</v>
      </c>
      <c r="AT183" s="225" t="s">
        <v>154</v>
      </c>
      <c r="AU183" s="225" t="s">
        <v>81</v>
      </c>
      <c r="AY183" s="19" t="s">
        <v>152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159</v>
      </c>
      <c r="BM183" s="225" t="s">
        <v>314</v>
      </c>
    </row>
    <row r="184" s="2" customFormat="1">
      <c r="A184" s="40"/>
      <c r="B184" s="41"/>
      <c r="C184" s="42"/>
      <c r="D184" s="227" t="s">
        <v>161</v>
      </c>
      <c r="E184" s="42"/>
      <c r="F184" s="228" t="s">
        <v>315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161</v>
      </c>
      <c r="AU184" s="19" t="s">
        <v>81</v>
      </c>
    </row>
    <row r="185" s="13" customFormat="1">
      <c r="A185" s="13"/>
      <c r="B185" s="232"/>
      <c r="C185" s="233"/>
      <c r="D185" s="234" t="s">
        <v>163</v>
      </c>
      <c r="E185" s="235" t="s">
        <v>19</v>
      </c>
      <c r="F185" s="236" t="s">
        <v>316</v>
      </c>
      <c r="G185" s="233"/>
      <c r="H185" s="235" t="s">
        <v>19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163</v>
      </c>
      <c r="AU185" s="242" t="s">
        <v>81</v>
      </c>
      <c r="AV185" s="13" t="s">
        <v>79</v>
      </c>
      <c r="AW185" s="13" t="s">
        <v>33</v>
      </c>
      <c r="AX185" s="13" t="s">
        <v>72</v>
      </c>
      <c r="AY185" s="242" t="s">
        <v>152</v>
      </c>
    </row>
    <row r="186" s="14" customFormat="1">
      <c r="A186" s="14"/>
      <c r="B186" s="243"/>
      <c r="C186" s="244"/>
      <c r="D186" s="234" t="s">
        <v>163</v>
      </c>
      <c r="E186" s="245" t="s">
        <v>19</v>
      </c>
      <c r="F186" s="246" t="s">
        <v>1400</v>
      </c>
      <c r="G186" s="244"/>
      <c r="H186" s="247">
        <v>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163</v>
      </c>
      <c r="AU186" s="253" t="s">
        <v>81</v>
      </c>
      <c r="AV186" s="14" t="s">
        <v>81</v>
      </c>
      <c r="AW186" s="14" t="s">
        <v>33</v>
      </c>
      <c r="AX186" s="14" t="s">
        <v>79</v>
      </c>
      <c r="AY186" s="253" t="s">
        <v>152</v>
      </c>
    </row>
    <row r="187" s="2" customFormat="1" ht="16.5" customHeight="1">
      <c r="A187" s="40"/>
      <c r="B187" s="41"/>
      <c r="C187" s="265" t="s">
        <v>291</v>
      </c>
      <c r="D187" s="265" t="s">
        <v>298</v>
      </c>
      <c r="E187" s="266" t="s">
        <v>319</v>
      </c>
      <c r="F187" s="267" t="s">
        <v>320</v>
      </c>
      <c r="G187" s="268" t="s">
        <v>282</v>
      </c>
      <c r="H187" s="269">
        <v>7.9199999999999999</v>
      </c>
      <c r="I187" s="270"/>
      <c r="J187" s="271">
        <f>ROUND(I187*H187,2)</f>
        <v>0</v>
      </c>
      <c r="K187" s="267" t="s">
        <v>158</v>
      </c>
      <c r="L187" s="272"/>
      <c r="M187" s="273" t="s">
        <v>19</v>
      </c>
      <c r="N187" s="274" t="s">
        <v>43</v>
      </c>
      <c r="O187" s="86"/>
      <c r="P187" s="223">
        <f>O187*H187</f>
        <v>0</v>
      </c>
      <c r="Q187" s="223">
        <v>1</v>
      </c>
      <c r="R187" s="223">
        <f>Q187*H187</f>
        <v>7.9199999999999999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199</v>
      </c>
      <c r="AT187" s="225" t="s">
        <v>298</v>
      </c>
      <c r="AU187" s="225" t="s">
        <v>81</v>
      </c>
      <c r="AY187" s="19" t="s">
        <v>152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159</v>
      </c>
      <c r="BM187" s="225" t="s">
        <v>321</v>
      </c>
    </row>
    <row r="188" s="14" customFormat="1">
      <c r="A188" s="14"/>
      <c r="B188" s="243"/>
      <c r="C188" s="244"/>
      <c r="D188" s="234" t="s">
        <v>163</v>
      </c>
      <c r="E188" s="245" t="s">
        <v>19</v>
      </c>
      <c r="F188" s="246" t="s">
        <v>1401</v>
      </c>
      <c r="G188" s="244"/>
      <c r="H188" s="247">
        <v>7.9199999999999999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163</v>
      </c>
      <c r="AU188" s="253" t="s">
        <v>81</v>
      </c>
      <c r="AV188" s="14" t="s">
        <v>81</v>
      </c>
      <c r="AW188" s="14" t="s">
        <v>33</v>
      </c>
      <c r="AX188" s="14" t="s">
        <v>79</v>
      </c>
      <c r="AY188" s="253" t="s">
        <v>152</v>
      </c>
    </row>
    <row r="189" s="12" customFormat="1" ht="22.8" customHeight="1">
      <c r="A189" s="12"/>
      <c r="B189" s="198"/>
      <c r="C189" s="199"/>
      <c r="D189" s="200" t="s">
        <v>71</v>
      </c>
      <c r="E189" s="212" t="s">
        <v>323</v>
      </c>
      <c r="F189" s="212" t="s">
        <v>324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SUM(P190:P213)</f>
        <v>0</v>
      </c>
      <c r="Q189" s="206"/>
      <c r="R189" s="207">
        <f>SUM(R190:R213)</f>
        <v>0</v>
      </c>
      <c r="S189" s="206"/>
      <c r="T189" s="208">
        <f>SUM(T190:T213)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79</v>
      </c>
      <c r="AT189" s="210" t="s">
        <v>71</v>
      </c>
      <c r="AU189" s="210" t="s">
        <v>79</v>
      </c>
      <c r="AY189" s="209" t="s">
        <v>152</v>
      </c>
      <c r="BK189" s="211">
        <f>SUM(BK190:BK213)</f>
        <v>0</v>
      </c>
    </row>
    <row r="190" s="2" customFormat="1" ht="16.5" customHeight="1">
      <c r="A190" s="40"/>
      <c r="B190" s="41"/>
      <c r="C190" s="214" t="s">
        <v>297</v>
      </c>
      <c r="D190" s="214" t="s">
        <v>154</v>
      </c>
      <c r="E190" s="215" t="s">
        <v>326</v>
      </c>
      <c r="F190" s="216" t="s">
        <v>327</v>
      </c>
      <c r="G190" s="217" t="s">
        <v>328</v>
      </c>
      <c r="H190" s="218">
        <v>3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159</v>
      </c>
      <c r="AT190" s="225" t="s">
        <v>154</v>
      </c>
      <c r="AU190" s="225" t="s">
        <v>81</v>
      </c>
      <c r="AY190" s="19" t="s">
        <v>152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159</v>
      </c>
      <c r="BM190" s="225" t="s">
        <v>1402</v>
      </c>
    </row>
    <row r="191" s="2" customFormat="1" ht="24.15" customHeight="1">
      <c r="A191" s="40"/>
      <c r="B191" s="41"/>
      <c r="C191" s="214" t="s">
        <v>304</v>
      </c>
      <c r="D191" s="214" t="s">
        <v>154</v>
      </c>
      <c r="E191" s="215" t="s">
        <v>331</v>
      </c>
      <c r="F191" s="216" t="s">
        <v>332</v>
      </c>
      <c r="G191" s="217" t="s">
        <v>328</v>
      </c>
      <c r="H191" s="218">
        <v>3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159</v>
      </c>
      <c r="AT191" s="225" t="s">
        <v>154</v>
      </c>
      <c r="AU191" s="225" t="s">
        <v>81</v>
      </c>
      <c r="AY191" s="19" t="s">
        <v>152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159</v>
      </c>
      <c r="BM191" s="225" t="s">
        <v>1403</v>
      </c>
    </row>
    <row r="192" s="2" customFormat="1" ht="24.15" customHeight="1">
      <c r="A192" s="40"/>
      <c r="B192" s="41"/>
      <c r="C192" s="214" t="s">
        <v>311</v>
      </c>
      <c r="D192" s="214" t="s">
        <v>154</v>
      </c>
      <c r="E192" s="215" t="s">
        <v>335</v>
      </c>
      <c r="F192" s="216" t="s">
        <v>336</v>
      </c>
      <c r="G192" s="217" t="s">
        <v>328</v>
      </c>
      <c r="H192" s="218">
        <v>3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159</v>
      </c>
      <c r="AT192" s="225" t="s">
        <v>154</v>
      </c>
      <c r="AU192" s="225" t="s">
        <v>81</v>
      </c>
      <c r="AY192" s="19" t="s">
        <v>152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159</v>
      </c>
      <c r="BM192" s="225" t="s">
        <v>1404</v>
      </c>
    </row>
    <row r="193" s="2" customFormat="1" ht="16.5" customHeight="1">
      <c r="A193" s="40"/>
      <c r="B193" s="41"/>
      <c r="C193" s="265" t="s">
        <v>318</v>
      </c>
      <c r="D193" s="265" t="s">
        <v>298</v>
      </c>
      <c r="E193" s="266" t="s">
        <v>339</v>
      </c>
      <c r="F193" s="267" t="s">
        <v>340</v>
      </c>
      <c r="G193" s="268" t="s">
        <v>157</v>
      </c>
      <c r="H193" s="269">
        <v>3</v>
      </c>
      <c r="I193" s="270"/>
      <c r="J193" s="271">
        <f>ROUND(I193*H193,2)</f>
        <v>0</v>
      </c>
      <c r="K193" s="267" t="s">
        <v>19</v>
      </c>
      <c r="L193" s="272"/>
      <c r="M193" s="273" t="s">
        <v>19</v>
      </c>
      <c r="N193" s="274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199</v>
      </c>
      <c r="AT193" s="225" t="s">
        <v>298</v>
      </c>
      <c r="AU193" s="225" t="s">
        <v>81</v>
      </c>
      <c r="AY193" s="19" t="s">
        <v>152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159</v>
      </c>
      <c r="BM193" s="225" t="s">
        <v>1405</v>
      </c>
    </row>
    <row r="194" s="2" customFormat="1" ht="16.5" customHeight="1">
      <c r="A194" s="40"/>
      <c r="B194" s="41"/>
      <c r="C194" s="214" t="s">
        <v>325</v>
      </c>
      <c r="D194" s="214" t="s">
        <v>154</v>
      </c>
      <c r="E194" s="215" t="s">
        <v>343</v>
      </c>
      <c r="F194" s="216" t="s">
        <v>344</v>
      </c>
      <c r="G194" s="217" t="s">
        <v>239</v>
      </c>
      <c r="H194" s="218">
        <v>0.23999999999999999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159</v>
      </c>
      <c r="AT194" s="225" t="s">
        <v>154</v>
      </c>
      <c r="AU194" s="225" t="s">
        <v>81</v>
      </c>
      <c r="AY194" s="19" t="s">
        <v>152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159</v>
      </c>
      <c r="BM194" s="225" t="s">
        <v>1406</v>
      </c>
    </row>
    <row r="195" s="14" customFormat="1">
      <c r="A195" s="14"/>
      <c r="B195" s="243"/>
      <c r="C195" s="244"/>
      <c r="D195" s="234" t="s">
        <v>163</v>
      </c>
      <c r="E195" s="245" t="s">
        <v>19</v>
      </c>
      <c r="F195" s="246" t="s">
        <v>1407</v>
      </c>
      <c r="G195" s="244"/>
      <c r="H195" s="247">
        <v>0.23999999999999999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163</v>
      </c>
      <c r="AU195" s="253" t="s">
        <v>81</v>
      </c>
      <c r="AV195" s="14" t="s">
        <v>81</v>
      </c>
      <c r="AW195" s="14" t="s">
        <v>33</v>
      </c>
      <c r="AX195" s="14" t="s">
        <v>79</v>
      </c>
      <c r="AY195" s="253" t="s">
        <v>152</v>
      </c>
    </row>
    <row r="196" s="2" customFormat="1" ht="16.5" customHeight="1">
      <c r="A196" s="40"/>
      <c r="B196" s="41"/>
      <c r="C196" s="214" t="s">
        <v>330</v>
      </c>
      <c r="D196" s="214" t="s">
        <v>154</v>
      </c>
      <c r="E196" s="215" t="s">
        <v>348</v>
      </c>
      <c r="F196" s="216" t="s">
        <v>349</v>
      </c>
      <c r="G196" s="217" t="s">
        <v>239</v>
      </c>
      <c r="H196" s="218">
        <v>1.5</v>
      </c>
      <c r="I196" s="219"/>
      <c r="J196" s="220">
        <f>ROUND(I196*H196,2)</f>
        <v>0</v>
      </c>
      <c r="K196" s="216" t="s">
        <v>19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159</v>
      </c>
      <c r="AT196" s="225" t="s">
        <v>154</v>
      </c>
      <c r="AU196" s="225" t="s">
        <v>81</v>
      </c>
      <c r="AY196" s="19" t="s">
        <v>152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159</v>
      </c>
      <c r="BM196" s="225" t="s">
        <v>1408</v>
      </c>
    </row>
    <row r="197" s="14" customFormat="1">
      <c r="A197" s="14"/>
      <c r="B197" s="243"/>
      <c r="C197" s="244"/>
      <c r="D197" s="234" t="s">
        <v>163</v>
      </c>
      <c r="E197" s="245" t="s">
        <v>19</v>
      </c>
      <c r="F197" s="246" t="s">
        <v>1409</v>
      </c>
      <c r="G197" s="244"/>
      <c r="H197" s="247">
        <v>1.5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163</v>
      </c>
      <c r="AU197" s="253" t="s">
        <v>81</v>
      </c>
      <c r="AV197" s="14" t="s">
        <v>81</v>
      </c>
      <c r="AW197" s="14" t="s">
        <v>33</v>
      </c>
      <c r="AX197" s="14" t="s">
        <v>79</v>
      </c>
      <c r="AY197" s="253" t="s">
        <v>152</v>
      </c>
    </row>
    <row r="198" s="2" customFormat="1" ht="24.15" customHeight="1">
      <c r="A198" s="40"/>
      <c r="B198" s="41"/>
      <c r="C198" s="214" t="s">
        <v>334</v>
      </c>
      <c r="D198" s="214" t="s">
        <v>154</v>
      </c>
      <c r="E198" s="215" t="s">
        <v>353</v>
      </c>
      <c r="F198" s="216" t="s">
        <v>354</v>
      </c>
      <c r="G198" s="217" t="s">
        <v>328</v>
      </c>
      <c r="H198" s="218">
        <v>15</v>
      </c>
      <c r="I198" s="219"/>
      <c r="J198" s="220">
        <f>ROUND(I198*H198,2)</f>
        <v>0</v>
      </c>
      <c r="K198" s="216" t="s">
        <v>19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159</v>
      </c>
      <c r="AT198" s="225" t="s">
        <v>154</v>
      </c>
      <c r="AU198" s="225" t="s">
        <v>81</v>
      </c>
      <c r="AY198" s="19" t="s">
        <v>152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159</v>
      </c>
      <c r="BM198" s="225" t="s">
        <v>1410</v>
      </c>
    </row>
    <row r="199" s="14" customFormat="1">
      <c r="A199" s="14"/>
      <c r="B199" s="243"/>
      <c r="C199" s="244"/>
      <c r="D199" s="234" t="s">
        <v>163</v>
      </c>
      <c r="E199" s="245" t="s">
        <v>19</v>
      </c>
      <c r="F199" s="246" t="s">
        <v>1411</v>
      </c>
      <c r="G199" s="244"/>
      <c r="H199" s="247">
        <v>15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163</v>
      </c>
      <c r="AU199" s="253" t="s">
        <v>81</v>
      </c>
      <c r="AV199" s="14" t="s">
        <v>81</v>
      </c>
      <c r="AW199" s="14" t="s">
        <v>33</v>
      </c>
      <c r="AX199" s="14" t="s">
        <v>79</v>
      </c>
      <c r="AY199" s="253" t="s">
        <v>152</v>
      </c>
    </row>
    <row r="200" s="2" customFormat="1" ht="21.75" customHeight="1">
      <c r="A200" s="40"/>
      <c r="B200" s="41"/>
      <c r="C200" s="214" t="s">
        <v>338</v>
      </c>
      <c r="D200" s="214" t="s">
        <v>154</v>
      </c>
      <c r="E200" s="215" t="s">
        <v>357</v>
      </c>
      <c r="F200" s="216" t="s">
        <v>358</v>
      </c>
      <c r="G200" s="217" t="s">
        <v>301</v>
      </c>
      <c r="H200" s="218">
        <v>0.29999999999999999</v>
      </c>
      <c r="I200" s="219"/>
      <c r="J200" s="220">
        <f>ROUND(I200*H200,2)</f>
        <v>0</v>
      </c>
      <c r="K200" s="216" t="s">
        <v>19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159</v>
      </c>
      <c r="AT200" s="225" t="s">
        <v>154</v>
      </c>
      <c r="AU200" s="225" t="s">
        <v>81</v>
      </c>
      <c r="AY200" s="19" t="s">
        <v>152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159</v>
      </c>
      <c r="BM200" s="225" t="s">
        <v>1412</v>
      </c>
    </row>
    <row r="201" s="2" customFormat="1" ht="16.5" customHeight="1">
      <c r="A201" s="40"/>
      <c r="B201" s="41"/>
      <c r="C201" s="214" t="s">
        <v>342</v>
      </c>
      <c r="D201" s="214" t="s">
        <v>154</v>
      </c>
      <c r="E201" s="215" t="s">
        <v>361</v>
      </c>
      <c r="F201" s="216" t="s">
        <v>362</v>
      </c>
      <c r="G201" s="217" t="s">
        <v>328</v>
      </c>
      <c r="H201" s="218">
        <v>3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159</v>
      </c>
      <c r="AT201" s="225" t="s">
        <v>154</v>
      </c>
      <c r="AU201" s="225" t="s">
        <v>81</v>
      </c>
      <c r="AY201" s="19" t="s">
        <v>152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159</v>
      </c>
      <c r="BM201" s="225" t="s">
        <v>1413</v>
      </c>
    </row>
    <row r="202" s="2" customFormat="1" ht="21.75" customHeight="1">
      <c r="A202" s="40"/>
      <c r="B202" s="41"/>
      <c r="C202" s="214" t="s">
        <v>347</v>
      </c>
      <c r="D202" s="214" t="s">
        <v>154</v>
      </c>
      <c r="E202" s="215" t="s">
        <v>365</v>
      </c>
      <c r="F202" s="216" t="s">
        <v>366</v>
      </c>
      <c r="G202" s="217" t="s">
        <v>328</v>
      </c>
      <c r="H202" s="218">
        <v>9</v>
      </c>
      <c r="I202" s="219"/>
      <c r="J202" s="220">
        <f>ROUND(I202*H202,2)</f>
        <v>0</v>
      </c>
      <c r="K202" s="216" t="s">
        <v>19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159</v>
      </c>
      <c r="AT202" s="225" t="s">
        <v>154</v>
      </c>
      <c r="AU202" s="225" t="s">
        <v>81</v>
      </c>
      <c r="AY202" s="19" t="s">
        <v>152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159</v>
      </c>
      <c r="BM202" s="225" t="s">
        <v>1414</v>
      </c>
    </row>
    <row r="203" s="14" customFormat="1">
      <c r="A203" s="14"/>
      <c r="B203" s="243"/>
      <c r="C203" s="244"/>
      <c r="D203" s="234" t="s">
        <v>163</v>
      </c>
      <c r="E203" s="245" t="s">
        <v>19</v>
      </c>
      <c r="F203" s="246" t="s">
        <v>1415</v>
      </c>
      <c r="G203" s="244"/>
      <c r="H203" s="247">
        <v>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163</v>
      </c>
      <c r="AU203" s="253" t="s">
        <v>81</v>
      </c>
      <c r="AV203" s="14" t="s">
        <v>81</v>
      </c>
      <c r="AW203" s="14" t="s">
        <v>33</v>
      </c>
      <c r="AX203" s="14" t="s">
        <v>79</v>
      </c>
      <c r="AY203" s="253" t="s">
        <v>152</v>
      </c>
    </row>
    <row r="204" s="2" customFormat="1" ht="21.75" customHeight="1">
      <c r="A204" s="40"/>
      <c r="B204" s="41"/>
      <c r="C204" s="214" t="s">
        <v>352</v>
      </c>
      <c r="D204" s="214" t="s">
        <v>154</v>
      </c>
      <c r="E204" s="215" t="s">
        <v>370</v>
      </c>
      <c r="F204" s="216" t="s">
        <v>371</v>
      </c>
      <c r="G204" s="217" t="s">
        <v>328</v>
      </c>
      <c r="H204" s="218">
        <v>9</v>
      </c>
      <c r="I204" s="219"/>
      <c r="J204" s="220">
        <f>ROUND(I204*H204,2)</f>
        <v>0</v>
      </c>
      <c r="K204" s="216" t="s">
        <v>19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159</v>
      </c>
      <c r="AT204" s="225" t="s">
        <v>154</v>
      </c>
      <c r="AU204" s="225" t="s">
        <v>81</v>
      </c>
      <c r="AY204" s="19" t="s">
        <v>152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159</v>
      </c>
      <c r="BM204" s="225" t="s">
        <v>1416</v>
      </c>
    </row>
    <row r="205" s="2" customFormat="1" ht="16.5" customHeight="1">
      <c r="A205" s="40"/>
      <c r="B205" s="41"/>
      <c r="C205" s="214" t="s">
        <v>219</v>
      </c>
      <c r="D205" s="214" t="s">
        <v>154</v>
      </c>
      <c r="E205" s="215" t="s">
        <v>374</v>
      </c>
      <c r="F205" s="216" t="s">
        <v>375</v>
      </c>
      <c r="G205" s="217" t="s">
        <v>328</v>
      </c>
      <c r="H205" s="218">
        <v>9</v>
      </c>
      <c r="I205" s="219"/>
      <c r="J205" s="220">
        <f>ROUND(I205*H205,2)</f>
        <v>0</v>
      </c>
      <c r="K205" s="216" t="s">
        <v>19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159</v>
      </c>
      <c r="AT205" s="225" t="s">
        <v>154</v>
      </c>
      <c r="AU205" s="225" t="s">
        <v>81</v>
      </c>
      <c r="AY205" s="19" t="s">
        <v>152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159</v>
      </c>
      <c r="BM205" s="225" t="s">
        <v>1417</v>
      </c>
    </row>
    <row r="206" s="2" customFormat="1" ht="21.75" customHeight="1">
      <c r="A206" s="40"/>
      <c r="B206" s="41"/>
      <c r="C206" s="214" t="s">
        <v>360</v>
      </c>
      <c r="D206" s="214" t="s">
        <v>154</v>
      </c>
      <c r="E206" s="215" t="s">
        <v>378</v>
      </c>
      <c r="F206" s="216" t="s">
        <v>379</v>
      </c>
      <c r="G206" s="217" t="s">
        <v>182</v>
      </c>
      <c r="H206" s="218">
        <v>3</v>
      </c>
      <c r="I206" s="219"/>
      <c r="J206" s="220">
        <f>ROUND(I206*H206,2)</f>
        <v>0</v>
      </c>
      <c r="K206" s="216" t="s">
        <v>19</v>
      </c>
      <c r="L206" s="46"/>
      <c r="M206" s="221" t="s">
        <v>19</v>
      </c>
      <c r="N206" s="222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159</v>
      </c>
      <c r="AT206" s="225" t="s">
        <v>154</v>
      </c>
      <c r="AU206" s="225" t="s">
        <v>81</v>
      </c>
      <c r="AY206" s="19" t="s">
        <v>152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159</v>
      </c>
      <c r="BM206" s="225" t="s">
        <v>1418</v>
      </c>
    </row>
    <row r="207" s="2" customFormat="1" ht="16.5" customHeight="1">
      <c r="A207" s="40"/>
      <c r="B207" s="41"/>
      <c r="C207" s="214" t="s">
        <v>364</v>
      </c>
      <c r="D207" s="214" t="s">
        <v>154</v>
      </c>
      <c r="E207" s="215" t="s">
        <v>382</v>
      </c>
      <c r="F207" s="216" t="s">
        <v>383</v>
      </c>
      <c r="G207" s="217" t="s">
        <v>182</v>
      </c>
      <c r="H207" s="218">
        <v>3</v>
      </c>
      <c r="I207" s="219"/>
      <c r="J207" s="220">
        <f>ROUND(I207*H207,2)</f>
        <v>0</v>
      </c>
      <c r="K207" s="216" t="s">
        <v>19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</v>
      </c>
      <c r="R207" s="223">
        <f>Q207*H207</f>
        <v>0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159</v>
      </c>
      <c r="AT207" s="225" t="s">
        <v>154</v>
      </c>
      <c r="AU207" s="225" t="s">
        <v>81</v>
      </c>
      <c r="AY207" s="19" t="s">
        <v>152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159</v>
      </c>
      <c r="BM207" s="225" t="s">
        <v>1419</v>
      </c>
    </row>
    <row r="208" s="2" customFormat="1" ht="21.75" customHeight="1">
      <c r="A208" s="40"/>
      <c r="B208" s="41"/>
      <c r="C208" s="214" t="s">
        <v>369</v>
      </c>
      <c r="D208" s="214" t="s">
        <v>154</v>
      </c>
      <c r="E208" s="215" t="s">
        <v>386</v>
      </c>
      <c r="F208" s="216" t="s">
        <v>387</v>
      </c>
      <c r="G208" s="217" t="s">
        <v>328</v>
      </c>
      <c r="H208" s="218">
        <v>3</v>
      </c>
      <c r="I208" s="219"/>
      <c r="J208" s="220">
        <f>ROUND(I208*H208,2)</f>
        <v>0</v>
      </c>
      <c r="K208" s="216" t="s">
        <v>19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159</v>
      </c>
      <c r="AT208" s="225" t="s">
        <v>154</v>
      </c>
      <c r="AU208" s="225" t="s">
        <v>81</v>
      </c>
      <c r="AY208" s="19" t="s">
        <v>152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159</v>
      </c>
      <c r="BM208" s="225" t="s">
        <v>1420</v>
      </c>
    </row>
    <row r="209" s="2" customFormat="1" ht="16.5" customHeight="1">
      <c r="A209" s="40"/>
      <c r="B209" s="41"/>
      <c r="C209" s="214" t="s">
        <v>373</v>
      </c>
      <c r="D209" s="214" t="s">
        <v>154</v>
      </c>
      <c r="E209" s="215" t="s">
        <v>390</v>
      </c>
      <c r="F209" s="216" t="s">
        <v>391</v>
      </c>
      <c r="G209" s="217" t="s">
        <v>239</v>
      </c>
      <c r="H209" s="218">
        <v>0.29999999999999999</v>
      </c>
      <c r="I209" s="219"/>
      <c r="J209" s="220">
        <f>ROUND(I209*H209,2)</f>
        <v>0</v>
      </c>
      <c r="K209" s="216" t="s">
        <v>19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159</v>
      </c>
      <c r="AT209" s="225" t="s">
        <v>154</v>
      </c>
      <c r="AU209" s="225" t="s">
        <v>81</v>
      </c>
      <c r="AY209" s="19" t="s">
        <v>152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159</v>
      </c>
      <c r="BM209" s="225" t="s">
        <v>1421</v>
      </c>
    </row>
    <row r="210" s="2" customFormat="1" ht="16.5" customHeight="1">
      <c r="A210" s="40"/>
      <c r="B210" s="41"/>
      <c r="C210" s="214" t="s">
        <v>377</v>
      </c>
      <c r="D210" s="214" t="s">
        <v>154</v>
      </c>
      <c r="E210" s="215" t="s">
        <v>394</v>
      </c>
      <c r="F210" s="216" t="s">
        <v>395</v>
      </c>
      <c r="G210" s="217" t="s">
        <v>328</v>
      </c>
      <c r="H210" s="218">
        <v>3</v>
      </c>
      <c r="I210" s="219"/>
      <c r="J210" s="220">
        <f>ROUND(I210*H210,2)</f>
        <v>0</v>
      </c>
      <c r="K210" s="216" t="s">
        <v>19</v>
      </c>
      <c r="L210" s="46"/>
      <c r="M210" s="221" t="s">
        <v>19</v>
      </c>
      <c r="N210" s="222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159</v>
      </c>
      <c r="AT210" s="225" t="s">
        <v>154</v>
      </c>
      <c r="AU210" s="225" t="s">
        <v>81</v>
      </c>
      <c r="AY210" s="19" t="s">
        <v>152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159</v>
      </c>
      <c r="BM210" s="225" t="s">
        <v>1422</v>
      </c>
    </row>
    <row r="211" s="2" customFormat="1" ht="16.5" customHeight="1">
      <c r="A211" s="40"/>
      <c r="B211" s="41"/>
      <c r="C211" s="214" t="s">
        <v>381</v>
      </c>
      <c r="D211" s="214" t="s">
        <v>154</v>
      </c>
      <c r="E211" s="215" t="s">
        <v>398</v>
      </c>
      <c r="F211" s="216" t="s">
        <v>399</v>
      </c>
      <c r="G211" s="217" t="s">
        <v>328</v>
      </c>
      <c r="H211" s="218">
        <v>3</v>
      </c>
      <c r="I211" s="219"/>
      <c r="J211" s="220">
        <f>ROUND(I211*H211,2)</f>
        <v>0</v>
      </c>
      <c r="K211" s="216" t="s">
        <v>19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159</v>
      </c>
      <c r="AT211" s="225" t="s">
        <v>154</v>
      </c>
      <c r="AU211" s="225" t="s">
        <v>81</v>
      </c>
      <c r="AY211" s="19" t="s">
        <v>152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159</v>
      </c>
      <c r="BM211" s="225" t="s">
        <v>1423</v>
      </c>
    </row>
    <row r="212" s="2" customFormat="1" ht="16.5" customHeight="1">
      <c r="A212" s="40"/>
      <c r="B212" s="41"/>
      <c r="C212" s="214" t="s">
        <v>385</v>
      </c>
      <c r="D212" s="214" t="s">
        <v>154</v>
      </c>
      <c r="E212" s="215" t="s">
        <v>402</v>
      </c>
      <c r="F212" s="216" t="s">
        <v>403</v>
      </c>
      <c r="G212" s="217" t="s">
        <v>282</v>
      </c>
      <c r="H212" s="218">
        <v>2.7000000000000002</v>
      </c>
      <c r="I212" s="219"/>
      <c r="J212" s="220">
        <f>ROUND(I212*H212,2)</f>
        <v>0</v>
      </c>
      <c r="K212" s="216" t="s">
        <v>19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159</v>
      </c>
      <c r="AT212" s="225" t="s">
        <v>154</v>
      </c>
      <c r="AU212" s="225" t="s">
        <v>81</v>
      </c>
      <c r="AY212" s="19" t="s">
        <v>152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159</v>
      </c>
      <c r="BM212" s="225" t="s">
        <v>1424</v>
      </c>
    </row>
    <row r="213" s="14" customFormat="1">
      <c r="A213" s="14"/>
      <c r="B213" s="243"/>
      <c r="C213" s="244"/>
      <c r="D213" s="234" t="s">
        <v>163</v>
      </c>
      <c r="E213" s="245" t="s">
        <v>19</v>
      </c>
      <c r="F213" s="246" t="s">
        <v>1425</v>
      </c>
      <c r="G213" s="244"/>
      <c r="H213" s="247">
        <v>2.7000000000000002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163</v>
      </c>
      <c r="AU213" s="253" t="s">
        <v>81</v>
      </c>
      <c r="AV213" s="14" t="s">
        <v>81</v>
      </c>
      <c r="AW213" s="14" t="s">
        <v>33</v>
      </c>
      <c r="AX213" s="14" t="s">
        <v>79</v>
      </c>
      <c r="AY213" s="253" t="s">
        <v>152</v>
      </c>
    </row>
    <row r="214" s="12" customFormat="1" ht="22.8" customHeight="1">
      <c r="A214" s="12"/>
      <c r="B214" s="198"/>
      <c r="C214" s="199"/>
      <c r="D214" s="200" t="s">
        <v>71</v>
      </c>
      <c r="E214" s="212" t="s">
        <v>81</v>
      </c>
      <c r="F214" s="212" t="s">
        <v>406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SUM(P215:P217)</f>
        <v>0</v>
      </c>
      <c r="Q214" s="206"/>
      <c r="R214" s="207">
        <f>SUM(R215:R217)</f>
        <v>11.26235</v>
      </c>
      <c r="S214" s="206"/>
      <c r="T214" s="208">
        <f>SUM(T215:T217)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79</v>
      </c>
      <c r="AT214" s="210" t="s">
        <v>71</v>
      </c>
      <c r="AU214" s="210" t="s">
        <v>79</v>
      </c>
      <c r="AY214" s="209" t="s">
        <v>152</v>
      </c>
      <c r="BK214" s="211">
        <f>SUM(BK215:BK217)</f>
        <v>0</v>
      </c>
    </row>
    <row r="215" s="2" customFormat="1" ht="33" customHeight="1">
      <c r="A215" s="40"/>
      <c r="B215" s="41"/>
      <c r="C215" s="214" t="s">
        <v>389</v>
      </c>
      <c r="D215" s="214" t="s">
        <v>154</v>
      </c>
      <c r="E215" s="215" t="s">
        <v>407</v>
      </c>
      <c r="F215" s="216" t="s">
        <v>408</v>
      </c>
      <c r="G215" s="217" t="s">
        <v>227</v>
      </c>
      <c r="H215" s="218">
        <v>55</v>
      </c>
      <c r="I215" s="219"/>
      <c r="J215" s="220">
        <f>ROUND(I215*H215,2)</f>
        <v>0</v>
      </c>
      <c r="K215" s="216" t="s">
        <v>158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0.20477000000000001</v>
      </c>
      <c r="R215" s="223">
        <f>Q215*H215</f>
        <v>11.26235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159</v>
      </c>
      <c r="AT215" s="225" t="s">
        <v>154</v>
      </c>
      <c r="AU215" s="225" t="s">
        <v>81</v>
      </c>
      <c r="AY215" s="19" t="s">
        <v>152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159</v>
      </c>
      <c r="BM215" s="225" t="s">
        <v>409</v>
      </c>
    </row>
    <row r="216" s="2" customFormat="1">
      <c r="A216" s="40"/>
      <c r="B216" s="41"/>
      <c r="C216" s="42"/>
      <c r="D216" s="227" t="s">
        <v>161</v>
      </c>
      <c r="E216" s="42"/>
      <c r="F216" s="228" t="s">
        <v>410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161</v>
      </c>
      <c r="AU216" s="19" t="s">
        <v>81</v>
      </c>
    </row>
    <row r="217" s="2" customFormat="1" ht="16.5" customHeight="1">
      <c r="A217" s="40"/>
      <c r="B217" s="41"/>
      <c r="C217" s="214" t="s">
        <v>393</v>
      </c>
      <c r="D217" s="214" t="s">
        <v>154</v>
      </c>
      <c r="E217" s="215" t="s">
        <v>412</v>
      </c>
      <c r="F217" s="216" t="s">
        <v>413</v>
      </c>
      <c r="G217" s="217" t="s">
        <v>227</v>
      </c>
      <c r="H217" s="218">
        <v>25</v>
      </c>
      <c r="I217" s="219"/>
      <c r="J217" s="220">
        <f>ROUND(I217*H217,2)</f>
        <v>0</v>
      </c>
      <c r="K217" s="216" t="s">
        <v>19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159</v>
      </c>
      <c r="AT217" s="225" t="s">
        <v>154</v>
      </c>
      <c r="AU217" s="225" t="s">
        <v>81</v>
      </c>
      <c r="AY217" s="19" t="s">
        <v>152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159</v>
      </c>
      <c r="BM217" s="225" t="s">
        <v>414</v>
      </c>
    </row>
    <row r="218" s="12" customFormat="1" ht="22.8" customHeight="1">
      <c r="A218" s="12"/>
      <c r="B218" s="198"/>
      <c r="C218" s="199"/>
      <c r="D218" s="200" t="s">
        <v>71</v>
      </c>
      <c r="E218" s="212" t="s">
        <v>179</v>
      </c>
      <c r="F218" s="212" t="s">
        <v>415</v>
      </c>
      <c r="G218" s="199"/>
      <c r="H218" s="199"/>
      <c r="I218" s="202"/>
      <c r="J218" s="213">
        <f>BK218</f>
        <v>0</v>
      </c>
      <c r="K218" s="199"/>
      <c r="L218" s="204"/>
      <c r="M218" s="205"/>
      <c r="N218" s="206"/>
      <c r="O218" s="206"/>
      <c r="P218" s="207">
        <f>SUM(P219:P280)</f>
        <v>0</v>
      </c>
      <c r="Q218" s="206"/>
      <c r="R218" s="207">
        <f>SUM(R219:R280)</f>
        <v>37.318769999999994</v>
      </c>
      <c r="S218" s="206"/>
      <c r="T218" s="208">
        <f>SUM(T219:T280)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9" t="s">
        <v>79</v>
      </c>
      <c r="AT218" s="210" t="s">
        <v>71</v>
      </c>
      <c r="AU218" s="210" t="s">
        <v>79</v>
      </c>
      <c r="AY218" s="209" t="s">
        <v>152</v>
      </c>
      <c r="BK218" s="211">
        <f>SUM(BK219:BK280)</f>
        <v>0</v>
      </c>
    </row>
    <row r="219" s="2" customFormat="1" ht="37.8" customHeight="1">
      <c r="A219" s="40"/>
      <c r="B219" s="41"/>
      <c r="C219" s="214" t="s">
        <v>397</v>
      </c>
      <c r="D219" s="214" t="s">
        <v>154</v>
      </c>
      <c r="E219" s="215" t="s">
        <v>417</v>
      </c>
      <c r="F219" s="216" t="s">
        <v>418</v>
      </c>
      <c r="G219" s="217" t="s">
        <v>182</v>
      </c>
      <c r="H219" s="218">
        <v>155</v>
      </c>
      <c r="I219" s="219"/>
      <c r="J219" s="220">
        <f>ROUND(I219*H219,2)</f>
        <v>0</v>
      </c>
      <c r="K219" s="216" t="s">
        <v>158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</v>
      </c>
      <c r="R219" s="223">
        <f>Q219*H219</f>
        <v>0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159</v>
      </c>
      <c r="AT219" s="225" t="s">
        <v>154</v>
      </c>
      <c r="AU219" s="225" t="s">
        <v>81</v>
      </c>
      <c r="AY219" s="19" t="s">
        <v>152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159</v>
      </c>
      <c r="BM219" s="225" t="s">
        <v>419</v>
      </c>
    </row>
    <row r="220" s="2" customFormat="1">
      <c r="A220" s="40"/>
      <c r="B220" s="41"/>
      <c r="C220" s="42"/>
      <c r="D220" s="227" t="s">
        <v>161</v>
      </c>
      <c r="E220" s="42"/>
      <c r="F220" s="228" t="s">
        <v>420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161</v>
      </c>
      <c r="AU220" s="19" t="s">
        <v>81</v>
      </c>
    </row>
    <row r="221" s="13" customFormat="1">
      <c r="A221" s="13"/>
      <c r="B221" s="232"/>
      <c r="C221" s="233"/>
      <c r="D221" s="234" t="s">
        <v>163</v>
      </c>
      <c r="E221" s="235" t="s">
        <v>19</v>
      </c>
      <c r="F221" s="236" t="s">
        <v>421</v>
      </c>
      <c r="G221" s="233"/>
      <c r="H221" s="235" t="s">
        <v>19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163</v>
      </c>
      <c r="AU221" s="242" t="s">
        <v>81</v>
      </c>
      <c r="AV221" s="13" t="s">
        <v>79</v>
      </c>
      <c r="AW221" s="13" t="s">
        <v>33</v>
      </c>
      <c r="AX221" s="13" t="s">
        <v>72</v>
      </c>
      <c r="AY221" s="242" t="s">
        <v>152</v>
      </c>
    </row>
    <row r="222" s="14" customFormat="1">
      <c r="A222" s="14"/>
      <c r="B222" s="243"/>
      <c r="C222" s="244"/>
      <c r="D222" s="234" t="s">
        <v>163</v>
      </c>
      <c r="E222" s="245" t="s">
        <v>19</v>
      </c>
      <c r="F222" s="246" t="s">
        <v>296</v>
      </c>
      <c r="G222" s="244"/>
      <c r="H222" s="247">
        <v>155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163</v>
      </c>
      <c r="AU222" s="253" t="s">
        <v>81</v>
      </c>
      <c r="AV222" s="14" t="s">
        <v>81</v>
      </c>
      <c r="AW222" s="14" t="s">
        <v>33</v>
      </c>
      <c r="AX222" s="14" t="s">
        <v>79</v>
      </c>
      <c r="AY222" s="253" t="s">
        <v>152</v>
      </c>
    </row>
    <row r="223" s="2" customFormat="1" ht="16.5" customHeight="1">
      <c r="A223" s="40"/>
      <c r="B223" s="41"/>
      <c r="C223" s="265" t="s">
        <v>401</v>
      </c>
      <c r="D223" s="265" t="s">
        <v>298</v>
      </c>
      <c r="E223" s="266" t="s">
        <v>424</v>
      </c>
      <c r="F223" s="267" t="s">
        <v>425</v>
      </c>
      <c r="G223" s="268" t="s">
        <v>282</v>
      </c>
      <c r="H223" s="269">
        <v>6.5099999999999998</v>
      </c>
      <c r="I223" s="270"/>
      <c r="J223" s="271">
        <f>ROUND(I223*H223,2)</f>
        <v>0</v>
      </c>
      <c r="K223" s="267" t="s">
        <v>158</v>
      </c>
      <c r="L223" s="272"/>
      <c r="M223" s="273" t="s">
        <v>19</v>
      </c>
      <c r="N223" s="274" t="s">
        <v>43</v>
      </c>
      <c r="O223" s="86"/>
      <c r="P223" s="223">
        <f>O223*H223</f>
        <v>0</v>
      </c>
      <c r="Q223" s="223">
        <v>1</v>
      </c>
      <c r="R223" s="223">
        <f>Q223*H223</f>
        <v>6.5099999999999998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199</v>
      </c>
      <c r="AT223" s="225" t="s">
        <v>298</v>
      </c>
      <c r="AU223" s="225" t="s">
        <v>81</v>
      </c>
      <c r="AY223" s="19" t="s">
        <v>152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159</v>
      </c>
      <c r="BM223" s="225" t="s">
        <v>426</v>
      </c>
    </row>
    <row r="224" s="13" customFormat="1">
      <c r="A224" s="13"/>
      <c r="B224" s="232"/>
      <c r="C224" s="233"/>
      <c r="D224" s="234" t="s">
        <v>163</v>
      </c>
      <c r="E224" s="235" t="s">
        <v>19</v>
      </c>
      <c r="F224" s="236" t="s">
        <v>427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163</v>
      </c>
      <c r="AU224" s="242" t="s">
        <v>81</v>
      </c>
      <c r="AV224" s="13" t="s">
        <v>79</v>
      </c>
      <c r="AW224" s="13" t="s">
        <v>33</v>
      </c>
      <c r="AX224" s="13" t="s">
        <v>72</v>
      </c>
      <c r="AY224" s="242" t="s">
        <v>152</v>
      </c>
    </row>
    <row r="225" s="14" customFormat="1">
      <c r="A225" s="14"/>
      <c r="B225" s="243"/>
      <c r="C225" s="244"/>
      <c r="D225" s="234" t="s">
        <v>163</v>
      </c>
      <c r="E225" s="245" t="s">
        <v>19</v>
      </c>
      <c r="F225" s="246" t="s">
        <v>1426</v>
      </c>
      <c r="G225" s="244"/>
      <c r="H225" s="247">
        <v>6.5099999999999998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163</v>
      </c>
      <c r="AU225" s="253" t="s">
        <v>81</v>
      </c>
      <c r="AV225" s="14" t="s">
        <v>81</v>
      </c>
      <c r="AW225" s="14" t="s">
        <v>33</v>
      </c>
      <c r="AX225" s="14" t="s">
        <v>79</v>
      </c>
      <c r="AY225" s="253" t="s">
        <v>152</v>
      </c>
    </row>
    <row r="226" s="2" customFormat="1" ht="16.5" customHeight="1">
      <c r="A226" s="40"/>
      <c r="B226" s="41"/>
      <c r="C226" s="265" t="s">
        <v>210</v>
      </c>
      <c r="D226" s="265" t="s">
        <v>298</v>
      </c>
      <c r="E226" s="266" t="s">
        <v>430</v>
      </c>
      <c r="F226" s="267" t="s">
        <v>431</v>
      </c>
      <c r="G226" s="268" t="s">
        <v>282</v>
      </c>
      <c r="H226" s="269">
        <v>0.109</v>
      </c>
      <c r="I226" s="270"/>
      <c r="J226" s="271">
        <f>ROUND(I226*H226,2)</f>
        <v>0</v>
      </c>
      <c r="K226" s="267" t="s">
        <v>158</v>
      </c>
      <c r="L226" s="272"/>
      <c r="M226" s="273" t="s">
        <v>19</v>
      </c>
      <c r="N226" s="274" t="s">
        <v>43</v>
      </c>
      <c r="O226" s="86"/>
      <c r="P226" s="223">
        <f>O226*H226</f>
        <v>0</v>
      </c>
      <c r="Q226" s="223">
        <v>1</v>
      </c>
      <c r="R226" s="223">
        <f>Q226*H226</f>
        <v>0.109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199</v>
      </c>
      <c r="AT226" s="225" t="s">
        <v>298</v>
      </c>
      <c r="AU226" s="225" t="s">
        <v>81</v>
      </c>
      <c r="AY226" s="19" t="s">
        <v>152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159</v>
      </c>
      <c r="BM226" s="225" t="s">
        <v>432</v>
      </c>
    </row>
    <row r="227" s="13" customFormat="1">
      <c r="A227" s="13"/>
      <c r="B227" s="232"/>
      <c r="C227" s="233"/>
      <c r="D227" s="234" t="s">
        <v>163</v>
      </c>
      <c r="E227" s="235" t="s">
        <v>19</v>
      </c>
      <c r="F227" s="236" t="s">
        <v>433</v>
      </c>
      <c r="G227" s="233"/>
      <c r="H227" s="235" t="s">
        <v>19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2" t="s">
        <v>163</v>
      </c>
      <c r="AU227" s="242" t="s">
        <v>81</v>
      </c>
      <c r="AV227" s="13" t="s">
        <v>79</v>
      </c>
      <c r="AW227" s="13" t="s">
        <v>33</v>
      </c>
      <c r="AX227" s="13" t="s">
        <v>72</v>
      </c>
      <c r="AY227" s="242" t="s">
        <v>152</v>
      </c>
    </row>
    <row r="228" s="14" customFormat="1">
      <c r="A228" s="14"/>
      <c r="B228" s="243"/>
      <c r="C228" s="244"/>
      <c r="D228" s="234" t="s">
        <v>163</v>
      </c>
      <c r="E228" s="245" t="s">
        <v>19</v>
      </c>
      <c r="F228" s="246" t="s">
        <v>1427</v>
      </c>
      <c r="G228" s="244"/>
      <c r="H228" s="247">
        <v>0.109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163</v>
      </c>
      <c r="AU228" s="253" t="s">
        <v>81</v>
      </c>
      <c r="AV228" s="14" t="s">
        <v>81</v>
      </c>
      <c r="AW228" s="14" t="s">
        <v>33</v>
      </c>
      <c r="AX228" s="14" t="s">
        <v>79</v>
      </c>
      <c r="AY228" s="253" t="s">
        <v>152</v>
      </c>
    </row>
    <row r="229" s="2" customFormat="1" ht="21.75" customHeight="1">
      <c r="A229" s="40"/>
      <c r="B229" s="41"/>
      <c r="C229" s="214" t="s">
        <v>411</v>
      </c>
      <c r="D229" s="214" t="s">
        <v>154</v>
      </c>
      <c r="E229" s="215" t="s">
        <v>1428</v>
      </c>
      <c r="F229" s="216" t="s">
        <v>1429</v>
      </c>
      <c r="G229" s="217" t="s">
        <v>182</v>
      </c>
      <c r="H229" s="218">
        <v>180.19999999999999</v>
      </c>
      <c r="I229" s="219"/>
      <c r="J229" s="220">
        <f>ROUND(I229*H229,2)</f>
        <v>0</v>
      </c>
      <c r="K229" s="216" t="s">
        <v>158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</v>
      </c>
      <c r="R229" s="223">
        <f>Q229*H229</f>
        <v>0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159</v>
      </c>
      <c r="AT229" s="225" t="s">
        <v>154</v>
      </c>
      <c r="AU229" s="225" t="s">
        <v>81</v>
      </c>
      <c r="AY229" s="19" t="s">
        <v>152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159</v>
      </c>
      <c r="BM229" s="225" t="s">
        <v>1430</v>
      </c>
    </row>
    <row r="230" s="2" customFormat="1">
      <c r="A230" s="40"/>
      <c r="B230" s="41"/>
      <c r="C230" s="42"/>
      <c r="D230" s="227" t="s">
        <v>161</v>
      </c>
      <c r="E230" s="42"/>
      <c r="F230" s="228" t="s">
        <v>1431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161</v>
      </c>
      <c r="AU230" s="19" t="s">
        <v>81</v>
      </c>
    </row>
    <row r="231" s="13" customFormat="1">
      <c r="A231" s="13"/>
      <c r="B231" s="232"/>
      <c r="C231" s="233"/>
      <c r="D231" s="234" t="s">
        <v>163</v>
      </c>
      <c r="E231" s="235" t="s">
        <v>19</v>
      </c>
      <c r="F231" s="236" t="s">
        <v>440</v>
      </c>
      <c r="G231" s="233"/>
      <c r="H231" s="235" t="s">
        <v>19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163</v>
      </c>
      <c r="AU231" s="242" t="s">
        <v>81</v>
      </c>
      <c r="AV231" s="13" t="s">
        <v>79</v>
      </c>
      <c r="AW231" s="13" t="s">
        <v>33</v>
      </c>
      <c r="AX231" s="13" t="s">
        <v>72</v>
      </c>
      <c r="AY231" s="242" t="s">
        <v>152</v>
      </c>
    </row>
    <row r="232" s="13" customFormat="1">
      <c r="A232" s="13"/>
      <c r="B232" s="232"/>
      <c r="C232" s="233"/>
      <c r="D232" s="234" t="s">
        <v>163</v>
      </c>
      <c r="E232" s="235" t="s">
        <v>19</v>
      </c>
      <c r="F232" s="236" t="s">
        <v>441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163</v>
      </c>
      <c r="AU232" s="242" t="s">
        <v>81</v>
      </c>
      <c r="AV232" s="13" t="s">
        <v>79</v>
      </c>
      <c r="AW232" s="13" t="s">
        <v>33</v>
      </c>
      <c r="AX232" s="13" t="s">
        <v>72</v>
      </c>
      <c r="AY232" s="242" t="s">
        <v>152</v>
      </c>
    </row>
    <row r="233" s="14" customFormat="1">
      <c r="A233" s="14"/>
      <c r="B233" s="243"/>
      <c r="C233" s="244"/>
      <c r="D233" s="234" t="s">
        <v>163</v>
      </c>
      <c r="E233" s="245" t="s">
        <v>19</v>
      </c>
      <c r="F233" s="246" t="s">
        <v>1432</v>
      </c>
      <c r="G233" s="244"/>
      <c r="H233" s="247">
        <v>127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163</v>
      </c>
      <c r="AU233" s="253" t="s">
        <v>81</v>
      </c>
      <c r="AV233" s="14" t="s">
        <v>81</v>
      </c>
      <c r="AW233" s="14" t="s">
        <v>33</v>
      </c>
      <c r="AX233" s="14" t="s">
        <v>72</v>
      </c>
      <c r="AY233" s="253" t="s">
        <v>152</v>
      </c>
    </row>
    <row r="234" s="13" customFormat="1">
      <c r="A234" s="13"/>
      <c r="B234" s="232"/>
      <c r="C234" s="233"/>
      <c r="D234" s="234" t="s">
        <v>163</v>
      </c>
      <c r="E234" s="235" t="s">
        <v>19</v>
      </c>
      <c r="F234" s="236" t="s">
        <v>443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163</v>
      </c>
      <c r="AU234" s="242" t="s">
        <v>81</v>
      </c>
      <c r="AV234" s="13" t="s">
        <v>79</v>
      </c>
      <c r="AW234" s="13" t="s">
        <v>33</v>
      </c>
      <c r="AX234" s="13" t="s">
        <v>72</v>
      </c>
      <c r="AY234" s="242" t="s">
        <v>152</v>
      </c>
    </row>
    <row r="235" s="13" customFormat="1">
      <c r="A235" s="13"/>
      <c r="B235" s="232"/>
      <c r="C235" s="233"/>
      <c r="D235" s="234" t="s">
        <v>163</v>
      </c>
      <c r="E235" s="235" t="s">
        <v>19</v>
      </c>
      <c r="F235" s="236" t="s">
        <v>444</v>
      </c>
      <c r="G235" s="233"/>
      <c r="H235" s="235" t="s">
        <v>19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163</v>
      </c>
      <c r="AU235" s="242" t="s">
        <v>81</v>
      </c>
      <c r="AV235" s="13" t="s">
        <v>79</v>
      </c>
      <c r="AW235" s="13" t="s">
        <v>33</v>
      </c>
      <c r="AX235" s="13" t="s">
        <v>72</v>
      </c>
      <c r="AY235" s="242" t="s">
        <v>152</v>
      </c>
    </row>
    <row r="236" s="14" customFormat="1">
      <c r="A236" s="14"/>
      <c r="B236" s="243"/>
      <c r="C236" s="244"/>
      <c r="D236" s="234" t="s">
        <v>163</v>
      </c>
      <c r="E236" s="245" t="s">
        <v>19</v>
      </c>
      <c r="F236" s="246" t="s">
        <v>1433</v>
      </c>
      <c r="G236" s="244"/>
      <c r="H236" s="247">
        <v>11.5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163</v>
      </c>
      <c r="AU236" s="253" t="s">
        <v>81</v>
      </c>
      <c r="AV236" s="14" t="s">
        <v>81</v>
      </c>
      <c r="AW236" s="14" t="s">
        <v>33</v>
      </c>
      <c r="AX236" s="14" t="s">
        <v>72</v>
      </c>
      <c r="AY236" s="253" t="s">
        <v>152</v>
      </c>
    </row>
    <row r="237" s="13" customFormat="1">
      <c r="A237" s="13"/>
      <c r="B237" s="232"/>
      <c r="C237" s="233"/>
      <c r="D237" s="234" t="s">
        <v>163</v>
      </c>
      <c r="E237" s="235" t="s">
        <v>19</v>
      </c>
      <c r="F237" s="236" t="s">
        <v>446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163</v>
      </c>
      <c r="AU237" s="242" t="s">
        <v>81</v>
      </c>
      <c r="AV237" s="13" t="s">
        <v>79</v>
      </c>
      <c r="AW237" s="13" t="s">
        <v>33</v>
      </c>
      <c r="AX237" s="13" t="s">
        <v>72</v>
      </c>
      <c r="AY237" s="242" t="s">
        <v>152</v>
      </c>
    </row>
    <row r="238" s="13" customFormat="1">
      <c r="A238" s="13"/>
      <c r="B238" s="232"/>
      <c r="C238" s="233"/>
      <c r="D238" s="234" t="s">
        <v>163</v>
      </c>
      <c r="E238" s="235" t="s">
        <v>19</v>
      </c>
      <c r="F238" s="236" t="s">
        <v>447</v>
      </c>
      <c r="G238" s="233"/>
      <c r="H238" s="235" t="s">
        <v>19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163</v>
      </c>
      <c r="AU238" s="242" t="s">
        <v>81</v>
      </c>
      <c r="AV238" s="13" t="s">
        <v>79</v>
      </c>
      <c r="AW238" s="13" t="s">
        <v>33</v>
      </c>
      <c r="AX238" s="13" t="s">
        <v>72</v>
      </c>
      <c r="AY238" s="242" t="s">
        <v>152</v>
      </c>
    </row>
    <row r="239" s="14" customFormat="1">
      <c r="A239" s="14"/>
      <c r="B239" s="243"/>
      <c r="C239" s="244"/>
      <c r="D239" s="234" t="s">
        <v>163</v>
      </c>
      <c r="E239" s="245" t="s">
        <v>19</v>
      </c>
      <c r="F239" s="246" t="s">
        <v>1434</v>
      </c>
      <c r="G239" s="244"/>
      <c r="H239" s="247">
        <v>41.700000000000003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163</v>
      </c>
      <c r="AU239" s="253" t="s">
        <v>81</v>
      </c>
      <c r="AV239" s="14" t="s">
        <v>81</v>
      </c>
      <c r="AW239" s="14" t="s">
        <v>33</v>
      </c>
      <c r="AX239" s="14" t="s">
        <v>72</v>
      </c>
      <c r="AY239" s="253" t="s">
        <v>152</v>
      </c>
    </row>
    <row r="240" s="15" customFormat="1">
      <c r="A240" s="15"/>
      <c r="B240" s="254"/>
      <c r="C240" s="255"/>
      <c r="D240" s="234" t="s">
        <v>163</v>
      </c>
      <c r="E240" s="256" t="s">
        <v>19</v>
      </c>
      <c r="F240" s="257" t="s">
        <v>212</v>
      </c>
      <c r="G240" s="255"/>
      <c r="H240" s="258">
        <v>180.19999999999999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163</v>
      </c>
      <c r="AU240" s="264" t="s">
        <v>81</v>
      </c>
      <c r="AV240" s="15" t="s">
        <v>159</v>
      </c>
      <c r="AW240" s="15" t="s">
        <v>33</v>
      </c>
      <c r="AX240" s="15" t="s">
        <v>79</v>
      </c>
      <c r="AY240" s="264" t="s">
        <v>152</v>
      </c>
    </row>
    <row r="241" s="2" customFormat="1" ht="21.75" customHeight="1">
      <c r="A241" s="40"/>
      <c r="B241" s="41"/>
      <c r="C241" s="214" t="s">
        <v>416</v>
      </c>
      <c r="D241" s="214" t="s">
        <v>154</v>
      </c>
      <c r="E241" s="215" t="s">
        <v>1435</v>
      </c>
      <c r="F241" s="216" t="s">
        <v>1436</v>
      </c>
      <c r="G241" s="217" t="s">
        <v>182</v>
      </c>
      <c r="H241" s="218">
        <v>64.5</v>
      </c>
      <c r="I241" s="219"/>
      <c r="J241" s="220">
        <f>ROUND(I241*H241,2)</f>
        <v>0</v>
      </c>
      <c r="K241" s="216" t="s">
        <v>158</v>
      </c>
      <c r="L241" s="46"/>
      <c r="M241" s="221" t="s">
        <v>19</v>
      </c>
      <c r="N241" s="222" t="s">
        <v>43</v>
      </c>
      <c r="O241" s="86"/>
      <c r="P241" s="223">
        <f>O241*H241</f>
        <v>0</v>
      </c>
      <c r="Q241" s="223">
        <v>0</v>
      </c>
      <c r="R241" s="223">
        <f>Q241*H241</f>
        <v>0</v>
      </c>
      <c r="S241" s="223">
        <v>0</v>
      </c>
      <c r="T241" s="224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5" t="s">
        <v>159</v>
      </c>
      <c r="AT241" s="225" t="s">
        <v>154</v>
      </c>
      <c r="AU241" s="225" t="s">
        <v>81</v>
      </c>
      <c r="AY241" s="19" t="s">
        <v>152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9" t="s">
        <v>79</v>
      </c>
      <c r="BK241" s="226">
        <f>ROUND(I241*H241,2)</f>
        <v>0</v>
      </c>
      <c r="BL241" s="19" t="s">
        <v>159</v>
      </c>
      <c r="BM241" s="225" t="s">
        <v>1437</v>
      </c>
    </row>
    <row r="242" s="2" customFormat="1">
      <c r="A242" s="40"/>
      <c r="B242" s="41"/>
      <c r="C242" s="42"/>
      <c r="D242" s="227" t="s">
        <v>161</v>
      </c>
      <c r="E242" s="42"/>
      <c r="F242" s="228" t="s">
        <v>1438</v>
      </c>
      <c r="G242" s="42"/>
      <c r="H242" s="42"/>
      <c r="I242" s="229"/>
      <c r="J242" s="42"/>
      <c r="K242" s="42"/>
      <c r="L242" s="46"/>
      <c r="M242" s="230"/>
      <c r="N242" s="231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161</v>
      </c>
      <c r="AU242" s="19" t="s">
        <v>81</v>
      </c>
    </row>
    <row r="243" s="13" customFormat="1">
      <c r="A243" s="13"/>
      <c r="B243" s="232"/>
      <c r="C243" s="233"/>
      <c r="D243" s="234" t="s">
        <v>163</v>
      </c>
      <c r="E243" s="235" t="s">
        <v>19</v>
      </c>
      <c r="F243" s="236" t="s">
        <v>454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163</v>
      </c>
      <c r="AU243" s="242" t="s">
        <v>81</v>
      </c>
      <c r="AV243" s="13" t="s">
        <v>79</v>
      </c>
      <c r="AW243" s="13" t="s">
        <v>33</v>
      </c>
      <c r="AX243" s="13" t="s">
        <v>72</v>
      </c>
      <c r="AY243" s="242" t="s">
        <v>152</v>
      </c>
    </row>
    <row r="244" s="13" customFormat="1">
      <c r="A244" s="13"/>
      <c r="B244" s="232"/>
      <c r="C244" s="233"/>
      <c r="D244" s="234" t="s">
        <v>163</v>
      </c>
      <c r="E244" s="235" t="s">
        <v>19</v>
      </c>
      <c r="F244" s="236" t="s">
        <v>444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163</v>
      </c>
      <c r="AU244" s="242" t="s">
        <v>81</v>
      </c>
      <c r="AV244" s="13" t="s">
        <v>79</v>
      </c>
      <c r="AW244" s="13" t="s">
        <v>33</v>
      </c>
      <c r="AX244" s="13" t="s">
        <v>72</v>
      </c>
      <c r="AY244" s="242" t="s">
        <v>152</v>
      </c>
    </row>
    <row r="245" s="14" customFormat="1">
      <c r="A245" s="14"/>
      <c r="B245" s="243"/>
      <c r="C245" s="244"/>
      <c r="D245" s="234" t="s">
        <v>163</v>
      </c>
      <c r="E245" s="245" t="s">
        <v>19</v>
      </c>
      <c r="F245" s="246" t="s">
        <v>456</v>
      </c>
      <c r="G245" s="244"/>
      <c r="H245" s="247">
        <v>53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163</v>
      </c>
      <c r="AU245" s="253" t="s">
        <v>81</v>
      </c>
      <c r="AV245" s="14" t="s">
        <v>81</v>
      </c>
      <c r="AW245" s="14" t="s">
        <v>33</v>
      </c>
      <c r="AX245" s="14" t="s">
        <v>72</v>
      </c>
      <c r="AY245" s="253" t="s">
        <v>152</v>
      </c>
    </row>
    <row r="246" s="13" customFormat="1">
      <c r="A246" s="13"/>
      <c r="B246" s="232"/>
      <c r="C246" s="233"/>
      <c r="D246" s="234" t="s">
        <v>163</v>
      </c>
      <c r="E246" s="235" t="s">
        <v>19</v>
      </c>
      <c r="F246" s="236" t="s">
        <v>443</v>
      </c>
      <c r="G246" s="233"/>
      <c r="H246" s="235" t="s">
        <v>19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163</v>
      </c>
      <c r="AU246" s="242" t="s">
        <v>81</v>
      </c>
      <c r="AV246" s="13" t="s">
        <v>79</v>
      </c>
      <c r="AW246" s="13" t="s">
        <v>33</v>
      </c>
      <c r="AX246" s="13" t="s">
        <v>72</v>
      </c>
      <c r="AY246" s="242" t="s">
        <v>152</v>
      </c>
    </row>
    <row r="247" s="13" customFormat="1">
      <c r="A247" s="13"/>
      <c r="B247" s="232"/>
      <c r="C247" s="233"/>
      <c r="D247" s="234" t="s">
        <v>163</v>
      </c>
      <c r="E247" s="235" t="s">
        <v>19</v>
      </c>
      <c r="F247" s="236" t="s">
        <v>447</v>
      </c>
      <c r="G247" s="233"/>
      <c r="H247" s="235" t="s">
        <v>19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163</v>
      </c>
      <c r="AU247" s="242" t="s">
        <v>81</v>
      </c>
      <c r="AV247" s="13" t="s">
        <v>79</v>
      </c>
      <c r="AW247" s="13" t="s">
        <v>33</v>
      </c>
      <c r="AX247" s="13" t="s">
        <v>72</v>
      </c>
      <c r="AY247" s="242" t="s">
        <v>152</v>
      </c>
    </row>
    <row r="248" s="14" customFormat="1">
      <c r="A248" s="14"/>
      <c r="B248" s="243"/>
      <c r="C248" s="244"/>
      <c r="D248" s="234" t="s">
        <v>163</v>
      </c>
      <c r="E248" s="245" t="s">
        <v>19</v>
      </c>
      <c r="F248" s="246" t="s">
        <v>1433</v>
      </c>
      <c r="G248" s="244"/>
      <c r="H248" s="247">
        <v>11.5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163</v>
      </c>
      <c r="AU248" s="253" t="s">
        <v>81</v>
      </c>
      <c r="AV248" s="14" t="s">
        <v>81</v>
      </c>
      <c r="AW248" s="14" t="s">
        <v>33</v>
      </c>
      <c r="AX248" s="14" t="s">
        <v>72</v>
      </c>
      <c r="AY248" s="253" t="s">
        <v>152</v>
      </c>
    </row>
    <row r="249" s="15" customFormat="1">
      <c r="A249" s="15"/>
      <c r="B249" s="254"/>
      <c r="C249" s="255"/>
      <c r="D249" s="234" t="s">
        <v>163</v>
      </c>
      <c r="E249" s="256" t="s">
        <v>19</v>
      </c>
      <c r="F249" s="257" t="s">
        <v>212</v>
      </c>
      <c r="G249" s="255"/>
      <c r="H249" s="258">
        <v>64.5</v>
      </c>
      <c r="I249" s="259"/>
      <c r="J249" s="255"/>
      <c r="K249" s="255"/>
      <c r="L249" s="260"/>
      <c r="M249" s="261"/>
      <c r="N249" s="262"/>
      <c r="O249" s="262"/>
      <c r="P249" s="262"/>
      <c r="Q249" s="262"/>
      <c r="R249" s="262"/>
      <c r="S249" s="262"/>
      <c r="T249" s="263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64" t="s">
        <v>163</v>
      </c>
      <c r="AU249" s="264" t="s">
        <v>81</v>
      </c>
      <c r="AV249" s="15" t="s">
        <v>159</v>
      </c>
      <c r="AW249" s="15" t="s">
        <v>33</v>
      </c>
      <c r="AX249" s="15" t="s">
        <v>79</v>
      </c>
      <c r="AY249" s="264" t="s">
        <v>152</v>
      </c>
    </row>
    <row r="250" s="2" customFormat="1" ht="16.5" customHeight="1">
      <c r="A250" s="40"/>
      <c r="B250" s="41"/>
      <c r="C250" s="214" t="s">
        <v>423</v>
      </c>
      <c r="D250" s="214" t="s">
        <v>154</v>
      </c>
      <c r="E250" s="215" t="s">
        <v>469</v>
      </c>
      <c r="F250" s="216" t="s">
        <v>470</v>
      </c>
      <c r="G250" s="217" t="s">
        <v>182</v>
      </c>
      <c r="H250" s="218">
        <v>155</v>
      </c>
      <c r="I250" s="219"/>
      <c r="J250" s="220">
        <f>ROUND(I250*H250,2)</f>
        <v>0</v>
      </c>
      <c r="K250" s="216" t="s">
        <v>158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</v>
      </c>
      <c r="R250" s="223">
        <f>Q250*H250</f>
        <v>0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159</v>
      </c>
      <c r="AT250" s="225" t="s">
        <v>154</v>
      </c>
      <c r="AU250" s="225" t="s">
        <v>81</v>
      </c>
      <c r="AY250" s="19" t="s">
        <v>152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159</v>
      </c>
      <c r="BM250" s="225" t="s">
        <v>471</v>
      </c>
    </row>
    <row r="251" s="2" customFormat="1">
      <c r="A251" s="40"/>
      <c r="B251" s="41"/>
      <c r="C251" s="42"/>
      <c r="D251" s="227" t="s">
        <v>161</v>
      </c>
      <c r="E251" s="42"/>
      <c r="F251" s="228" t="s">
        <v>472</v>
      </c>
      <c r="G251" s="42"/>
      <c r="H251" s="42"/>
      <c r="I251" s="229"/>
      <c r="J251" s="42"/>
      <c r="K251" s="42"/>
      <c r="L251" s="46"/>
      <c r="M251" s="230"/>
      <c r="N251" s="231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161</v>
      </c>
      <c r="AU251" s="19" t="s">
        <v>81</v>
      </c>
    </row>
    <row r="252" s="13" customFormat="1">
      <c r="A252" s="13"/>
      <c r="B252" s="232"/>
      <c r="C252" s="233"/>
      <c r="D252" s="234" t="s">
        <v>163</v>
      </c>
      <c r="E252" s="235" t="s">
        <v>19</v>
      </c>
      <c r="F252" s="236" t="s">
        <v>421</v>
      </c>
      <c r="G252" s="233"/>
      <c r="H252" s="235" t="s">
        <v>19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163</v>
      </c>
      <c r="AU252" s="242" t="s">
        <v>81</v>
      </c>
      <c r="AV252" s="13" t="s">
        <v>79</v>
      </c>
      <c r="AW252" s="13" t="s">
        <v>33</v>
      </c>
      <c r="AX252" s="13" t="s">
        <v>72</v>
      </c>
      <c r="AY252" s="242" t="s">
        <v>152</v>
      </c>
    </row>
    <row r="253" s="14" customFormat="1">
      <c r="A253" s="14"/>
      <c r="B253" s="243"/>
      <c r="C253" s="244"/>
      <c r="D253" s="234" t="s">
        <v>163</v>
      </c>
      <c r="E253" s="245" t="s">
        <v>19</v>
      </c>
      <c r="F253" s="246" t="s">
        <v>296</v>
      </c>
      <c r="G253" s="244"/>
      <c r="H253" s="247">
        <v>155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163</v>
      </c>
      <c r="AU253" s="253" t="s">
        <v>81</v>
      </c>
      <c r="AV253" s="14" t="s">
        <v>81</v>
      </c>
      <c r="AW253" s="14" t="s">
        <v>33</v>
      </c>
      <c r="AX253" s="14" t="s">
        <v>79</v>
      </c>
      <c r="AY253" s="253" t="s">
        <v>152</v>
      </c>
    </row>
    <row r="254" s="2" customFormat="1" ht="24.15" customHeight="1">
      <c r="A254" s="40"/>
      <c r="B254" s="41"/>
      <c r="C254" s="214" t="s">
        <v>429</v>
      </c>
      <c r="D254" s="214" t="s">
        <v>154</v>
      </c>
      <c r="E254" s="215" t="s">
        <v>479</v>
      </c>
      <c r="F254" s="216" t="s">
        <v>480</v>
      </c>
      <c r="G254" s="217" t="s">
        <v>182</v>
      </c>
      <c r="H254" s="218">
        <v>155</v>
      </c>
      <c r="I254" s="219"/>
      <c r="J254" s="220">
        <f>ROUND(I254*H254,2)</f>
        <v>0</v>
      </c>
      <c r="K254" s="216" t="s">
        <v>158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159</v>
      </c>
      <c r="AT254" s="225" t="s">
        <v>154</v>
      </c>
      <c r="AU254" s="225" t="s">
        <v>81</v>
      </c>
      <c r="AY254" s="19" t="s">
        <v>152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79</v>
      </c>
      <c r="BK254" s="226">
        <f>ROUND(I254*H254,2)</f>
        <v>0</v>
      </c>
      <c r="BL254" s="19" t="s">
        <v>159</v>
      </c>
      <c r="BM254" s="225" t="s">
        <v>481</v>
      </c>
    </row>
    <row r="255" s="2" customFormat="1">
      <c r="A255" s="40"/>
      <c r="B255" s="41"/>
      <c r="C255" s="42"/>
      <c r="D255" s="227" t="s">
        <v>161</v>
      </c>
      <c r="E255" s="42"/>
      <c r="F255" s="228" t="s">
        <v>482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161</v>
      </c>
      <c r="AU255" s="19" t="s">
        <v>81</v>
      </c>
    </row>
    <row r="256" s="13" customFormat="1">
      <c r="A256" s="13"/>
      <c r="B256" s="232"/>
      <c r="C256" s="233"/>
      <c r="D256" s="234" t="s">
        <v>163</v>
      </c>
      <c r="E256" s="235" t="s">
        <v>19</v>
      </c>
      <c r="F256" s="236" t="s">
        <v>421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163</v>
      </c>
      <c r="AU256" s="242" t="s">
        <v>81</v>
      </c>
      <c r="AV256" s="13" t="s">
        <v>79</v>
      </c>
      <c r="AW256" s="13" t="s">
        <v>33</v>
      </c>
      <c r="AX256" s="13" t="s">
        <v>72</v>
      </c>
      <c r="AY256" s="242" t="s">
        <v>152</v>
      </c>
    </row>
    <row r="257" s="14" customFormat="1">
      <c r="A257" s="14"/>
      <c r="B257" s="243"/>
      <c r="C257" s="244"/>
      <c r="D257" s="234" t="s">
        <v>163</v>
      </c>
      <c r="E257" s="245" t="s">
        <v>19</v>
      </c>
      <c r="F257" s="246" t="s">
        <v>296</v>
      </c>
      <c r="G257" s="244"/>
      <c r="H257" s="247">
        <v>155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163</v>
      </c>
      <c r="AU257" s="253" t="s">
        <v>81</v>
      </c>
      <c r="AV257" s="14" t="s">
        <v>81</v>
      </c>
      <c r="AW257" s="14" t="s">
        <v>33</v>
      </c>
      <c r="AX257" s="14" t="s">
        <v>79</v>
      </c>
      <c r="AY257" s="253" t="s">
        <v>152</v>
      </c>
    </row>
    <row r="258" s="2" customFormat="1" ht="37.8" customHeight="1">
      <c r="A258" s="40"/>
      <c r="B258" s="41"/>
      <c r="C258" s="214" t="s">
        <v>435</v>
      </c>
      <c r="D258" s="214" t="s">
        <v>154</v>
      </c>
      <c r="E258" s="215" t="s">
        <v>484</v>
      </c>
      <c r="F258" s="216" t="s">
        <v>485</v>
      </c>
      <c r="G258" s="217" t="s">
        <v>182</v>
      </c>
      <c r="H258" s="218">
        <v>53</v>
      </c>
      <c r="I258" s="219"/>
      <c r="J258" s="220">
        <f>ROUND(I258*H258,2)</f>
        <v>0</v>
      </c>
      <c r="K258" s="216" t="s">
        <v>158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0.089219999999999994</v>
      </c>
      <c r="R258" s="223">
        <f>Q258*H258</f>
        <v>4.7286599999999996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159</v>
      </c>
      <c r="AT258" s="225" t="s">
        <v>154</v>
      </c>
      <c r="AU258" s="225" t="s">
        <v>81</v>
      </c>
      <c r="AY258" s="19" t="s">
        <v>152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159</v>
      </c>
      <c r="BM258" s="225" t="s">
        <v>486</v>
      </c>
    </row>
    <row r="259" s="2" customFormat="1">
      <c r="A259" s="40"/>
      <c r="B259" s="41"/>
      <c r="C259" s="42"/>
      <c r="D259" s="227" t="s">
        <v>161</v>
      </c>
      <c r="E259" s="42"/>
      <c r="F259" s="228" t="s">
        <v>487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161</v>
      </c>
      <c r="AU259" s="19" t="s">
        <v>81</v>
      </c>
    </row>
    <row r="260" s="13" customFormat="1">
      <c r="A260" s="13"/>
      <c r="B260" s="232"/>
      <c r="C260" s="233"/>
      <c r="D260" s="234" t="s">
        <v>163</v>
      </c>
      <c r="E260" s="235" t="s">
        <v>19</v>
      </c>
      <c r="F260" s="236" t="s">
        <v>454</v>
      </c>
      <c r="G260" s="233"/>
      <c r="H260" s="235" t="s">
        <v>19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163</v>
      </c>
      <c r="AU260" s="242" t="s">
        <v>81</v>
      </c>
      <c r="AV260" s="13" t="s">
        <v>79</v>
      </c>
      <c r="AW260" s="13" t="s">
        <v>33</v>
      </c>
      <c r="AX260" s="13" t="s">
        <v>72</v>
      </c>
      <c r="AY260" s="242" t="s">
        <v>152</v>
      </c>
    </row>
    <row r="261" s="14" customFormat="1">
      <c r="A261" s="14"/>
      <c r="B261" s="243"/>
      <c r="C261" s="244"/>
      <c r="D261" s="234" t="s">
        <v>163</v>
      </c>
      <c r="E261" s="245" t="s">
        <v>19</v>
      </c>
      <c r="F261" s="246" t="s">
        <v>456</v>
      </c>
      <c r="G261" s="244"/>
      <c r="H261" s="247">
        <v>53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163</v>
      </c>
      <c r="AU261" s="253" t="s">
        <v>81</v>
      </c>
      <c r="AV261" s="14" t="s">
        <v>81</v>
      </c>
      <c r="AW261" s="14" t="s">
        <v>33</v>
      </c>
      <c r="AX261" s="14" t="s">
        <v>79</v>
      </c>
      <c r="AY261" s="253" t="s">
        <v>152</v>
      </c>
    </row>
    <row r="262" s="2" customFormat="1" ht="16.5" customHeight="1">
      <c r="A262" s="40"/>
      <c r="B262" s="41"/>
      <c r="C262" s="265" t="s">
        <v>449</v>
      </c>
      <c r="D262" s="265" t="s">
        <v>298</v>
      </c>
      <c r="E262" s="266" t="s">
        <v>489</v>
      </c>
      <c r="F262" s="267" t="s">
        <v>490</v>
      </c>
      <c r="G262" s="268" t="s">
        <v>182</v>
      </c>
      <c r="H262" s="269">
        <v>53.530000000000001</v>
      </c>
      <c r="I262" s="270"/>
      <c r="J262" s="271">
        <f>ROUND(I262*H262,2)</f>
        <v>0</v>
      </c>
      <c r="K262" s="267" t="s">
        <v>158</v>
      </c>
      <c r="L262" s="272"/>
      <c r="M262" s="273" t="s">
        <v>19</v>
      </c>
      <c r="N262" s="274" t="s">
        <v>43</v>
      </c>
      <c r="O262" s="86"/>
      <c r="P262" s="223">
        <f>O262*H262</f>
        <v>0</v>
      </c>
      <c r="Q262" s="223">
        <v>0.13100000000000001</v>
      </c>
      <c r="R262" s="223">
        <f>Q262*H262</f>
        <v>7.0124300000000002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199</v>
      </c>
      <c r="AT262" s="225" t="s">
        <v>298</v>
      </c>
      <c r="AU262" s="225" t="s">
        <v>81</v>
      </c>
      <c r="AY262" s="19" t="s">
        <v>152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159</v>
      </c>
      <c r="BM262" s="225" t="s">
        <v>491</v>
      </c>
    </row>
    <row r="263" s="14" customFormat="1">
      <c r="A263" s="14"/>
      <c r="B263" s="243"/>
      <c r="C263" s="244"/>
      <c r="D263" s="234" t="s">
        <v>163</v>
      </c>
      <c r="E263" s="245" t="s">
        <v>19</v>
      </c>
      <c r="F263" s="246" t="s">
        <v>456</v>
      </c>
      <c r="G263" s="244"/>
      <c r="H263" s="247">
        <v>53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163</v>
      </c>
      <c r="AU263" s="253" t="s">
        <v>81</v>
      </c>
      <c r="AV263" s="14" t="s">
        <v>81</v>
      </c>
      <c r="AW263" s="14" t="s">
        <v>33</v>
      </c>
      <c r="AX263" s="14" t="s">
        <v>79</v>
      </c>
      <c r="AY263" s="253" t="s">
        <v>152</v>
      </c>
    </row>
    <row r="264" s="14" customFormat="1">
      <c r="A264" s="14"/>
      <c r="B264" s="243"/>
      <c r="C264" s="244"/>
      <c r="D264" s="234" t="s">
        <v>163</v>
      </c>
      <c r="E264" s="244"/>
      <c r="F264" s="246" t="s">
        <v>1439</v>
      </c>
      <c r="G264" s="244"/>
      <c r="H264" s="247">
        <v>53.530000000000001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163</v>
      </c>
      <c r="AU264" s="253" t="s">
        <v>81</v>
      </c>
      <c r="AV264" s="14" t="s">
        <v>81</v>
      </c>
      <c r="AW264" s="14" t="s">
        <v>4</v>
      </c>
      <c r="AX264" s="14" t="s">
        <v>79</v>
      </c>
      <c r="AY264" s="253" t="s">
        <v>152</v>
      </c>
    </row>
    <row r="265" s="2" customFormat="1" ht="44.25" customHeight="1">
      <c r="A265" s="40"/>
      <c r="B265" s="41"/>
      <c r="C265" s="214" t="s">
        <v>456</v>
      </c>
      <c r="D265" s="214" t="s">
        <v>154</v>
      </c>
      <c r="E265" s="215" t="s">
        <v>501</v>
      </c>
      <c r="F265" s="216" t="s">
        <v>502</v>
      </c>
      <c r="G265" s="217" t="s">
        <v>182</v>
      </c>
      <c r="H265" s="218">
        <v>11.5</v>
      </c>
      <c r="I265" s="219"/>
      <c r="J265" s="220">
        <f>ROUND(I265*H265,2)</f>
        <v>0</v>
      </c>
      <c r="K265" s="216" t="s">
        <v>158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0.11162</v>
      </c>
      <c r="R265" s="223">
        <f>Q265*H265</f>
        <v>1.2836300000000001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159</v>
      </c>
      <c r="AT265" s="225" t="s">
        <v>154</v>
      </c>
      <c r="AU265" s="225" t="s">
        <v>81</v>
      </c>
      <c r="AY265" s="19" t="s">
        <v>152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159</v>
      </c>
      <c r="BM265" s="225" t="s">
        <v>503</v>
      </c>
    </row>
    <row r="266" s="2" customFormat="1">
      <c r="A266" s="40"/>
      <c r="B266" s="41"/>
      <c r="C266" s="42"/>
      <c r="D266" s="227" t="s">
        <v>161</v>
      </c>
      <c r="E266" s="42"/>
      <c r="F266" s="228" t="s">
        <v>504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161</v>
      </c>
      <c r="AU266" s="19" t="s">
        <v>81</v>
      </c>
    </row>
    <row r="267" s="13" customFormat="1">
      <c r="A267" s="13"/>
      <c r="B267" s="232"/>
      <c r="C267" s="233"/>
      <c r="D267" s="234" t="s">
        <v>163</v>
      </c>
      <c r="E267" s="235" t="s">
        <v>19</v>
      </c>
      <c r="F267" s="236" t="s">
        <v>443</v>
      </c>
      <c r="G267" s="233"/>
      <c r="H267" s="235" t="s">
        <v>19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163</v>
      </c>
      <c r="AU267" s="242" t="s">
        <v>81</v>
      </c>
      <c r="AV267" s="13" t="s">
        <v>79</v>
      </c>
      <c r="AW267" s="13" t="s">
        <v>33</v>
      </c>
      <c r="AX267" s="13" t="s">
        <v>72</v>
      </c>
      <c r="AY267" s="242" t="s">
        <v>152</v>
      </c>
    </row>
    <row r="268" s="14" customFormat="1">
      <c r="A268" s="14"/>
      <c r="B268" s="243"/>
      <c r="C268" s="244"/>
      <c r="D268" s="234" t="s">
        <v>163</v>
      </c>
      <c r="E268" s="245" t="s">
        <v>19</v>
      </c>
      <c r="F268" s="246" t="s">
        <v>1433</v>
      </c>
      <c r="G268" s="244"/>
      <c r="H268" s="247">
        <v>11.5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163</v>
      </c>
      <c r="AU268" s="253" t="s">
        <v>81</v>
      </c>
      <c r="AV268" s="14" t="s">
        <v>81</v>
      </c>
      <c r="AW268" s="14" t="s">
        <v>33</v>
      </c>
      <c r="AX268" s="14" t="s">
        <v>79</v>
      </c>
      <c r="AY268" s="253" t="s">
        <v>152</v>
      </c>
    </row>
    <row r="269" s="2" customFormat="1" ht="16.5" customHeight="1">
      <c r="A269" s="40"/>
      <c r="B269" s="41"/>
      <c r="C269" s="265" t="s">
        <v>462</v>
      </c>
      <c r="D269" s="265" t="s">
        <v>298</v>
      </c>
      <c r="E269" s="266" t="s">
        <v>506</v>
      </c>
      <c r="F269" s="267" t="s">
        <v>507</v>
      </c>
      <c r="G269" s="268" t="s">
        <v>182</v>
      </c>
      <c r="H269" s="269">
        <v>7.6500000000000004</v>
      </c>
      <c r="I269" s="270"/>
      <c r="J269" s="271">
        <f>ROUND(I269*H269,2)</f>
        <v>0</v>
      </c>
      <c r="K269" s="267" t="s">
        <v>158</v>
      </c>
      <c r="L269" s="272"/>
      <c r="M269" s="273" t="s">
        <v>19</v>
      </c>
      <c r="N269" s="274" t="s">
        <v>43</v>
      </c>
      <c r="O269" s="86"/>
      <c r="P269" s="223">
        <f>O269*H269</f>
        <v>0</v>
      </c>
      <c r="Q269" s="223">
        <v>0.17599999999999999</v>
      </c>
      <c r="R269" s="223">
        <f>Q269*H269</f>
        <v>1.3464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199</v>
      </c>
      <c r="AT269" s="225" t="s">
        <v>298</v>
      </c>
      <c r="AU269" s="225" t="s">
        <v>81</v>
      </c>
      <c r="AY269" s="19" t="s">
        <v>152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79</v>
      </c>
      <c r="BK269" s="226">
        <f>ROUND(I269*H269,2)</f>
        <v>0</v>
      </c>
      <c r="BL269" s="19" t="s">
        <v>159</v>
      </c>
      <c r="BM269" s="225" t="s">
        <v>508</v>
      </c>
    </row>
    <row r="270" s="14" customFormat="1">
      <c r="A270" s="14"/>
      <c r="B270" s="243"/>
      <c r="C270" s="244"/>
      <c r="D270" s="234" t="s">
        <v>163</v>
      </c>
      <c r="E270" s="245" t="s">
        <v>19</v>
      </c>
      <c r="F270" s="246" t="s">
        <v>1370</v>
      </c>
      <c r="G270" s="244"/>
      <c r="H270" s="247">
        <v>7.5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163</v>
      </c>
      <c r="AU270" s="253" t="s">
        <v>81</v>
      </c>
      <c r="AV270" s="14" t="s">
        <v>81</v>
      </c>
      <c r="AW270" s="14" t="s">
        <v>33</v>
      </c>
      <c r="AX270" s="14" t="s">
        <v>79</v>
      </c>
      <c r="AY270" s="253" t="s">
        <v>152</v>
      </c>
    </row>
    <row r="271" s="14" customFormat="1">
      <c r="A271" s="14"/>
      <c r="B271" s="243"/>
      <c r="C271" s="244"/>
      <c r="D271" s="234" t="s">
        <v>163</v>
      </c>
      <c r="E271" s="244"/>
      <c r="F271" s="246" t="s">
        <v>1440</v>
      </c>
      <c r="G271" s="244"/>
      <c r="H271" s="247">
        <v>7.6500000000000004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163</v>
      </c>
      <c r="AU271" s="253" t="s">
        <v>81</v>
      </c>
      <c r="AV271" s="14" t="s">
        <v>81</v>
      </c>
      <c r="AW271" s="14" t="s">
        <v>4</v>
      </c>
      <c r="AX271" s="14" t="s">
        <v>79</v>
      </c>
      <c r="AY271" s="253" t="s">
        <v>152</v>
      </c>
    </row>
    <row r="272" s="2" customFormat="1" ht="16.5" customHeight="1">
      <c r="A272" s="40"/>
      <c r="B272" s="41"/>
      <c r="C272" s="265" t="s">
        <v>468</v>
      </c>
      <c r="D272" s="265" t="s">
        <v>298</v>
      </c>
      <c r="E272" s="266" t="s">
        <v>512</v>
      </c>
      <c r="F272" s="267" t="s">
        <v>513</v>
      </c>
      <c r="G272" s="268" t="s">
        <v>182</v>
      </c>
      <c r="H272" s="269">
        <v>4.0800000000000001</v>
      </c>
      <c r="I272" s="270"/>
      <c r="J272" s="271">
        <f>ROUND(I272*H272,2)</f>
        <v>0</v>
      </c>
      <c r="K272" s="267" t="s">
        <v>158</v>
      </c>
      <c r="L272" s="272"/>
      <c r="M272" s="273" t="s">
        <v>19</v>
      </c>
      <c r="N272" s="274" t="s">
        <v>43</v>
      </c>
      <c r="O272" s="86"/>
      <c r="P272" s="223">
        <f>O272*H272</f>
        <v>0</v>
      </c>
      <c r="Q272" s="223">
        <v>0.17499999999999999</v>
      </c>
      <c r="R272" s="223">
        <f>Q272*H272</f>
        <v>0.71399999999999997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199</v>
      </c>
      <c r="AT272" s="225" t="s">
        <v>298</v>
      </c>
      <c r="AU272" s="225" t="s">
        <v>81</v>
      </c>
      <c r="AY272" s="19" t="s">
        <v>152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159</v>
      </c>
      <c r="BM272" s="225" t="s">
        <v>514</v>
      </c>
    </row>
    <row r="273" s="14" customFormat="1">
      <c r="A273" s="14"/>
      <c r="B273" s="243"/>
      <c r="C273" s="244"/>
      <c r="D273" s="234" t="s">
        <v>163</v>
      </c>
      <c r="E273" s="245" t="s">
        <v>19</v>
      </c>
      <c r="F273" s="246" t="s">
        <v>159</v>
      </c>
      <c r="G273" s="244"/>
      <c r="H273" s="247">
        <v>4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163</v>
      </c>
      <c r="AU273" s="253" t="s">
        <v>81</v>
      </c>
      <c r="AV273" s="14" t="s">
        <v>81</v>
      </c>
      <c r="AW273" s="14" t="s">
        <v>33</v>
      </c>
      <c r="AX273" s="14" t="s">
        <v>79</v>
      </c>
      <c r="AY273" s="253" t="s">
        <v>152</v>
      </c>
    </row>
    <row r="274" s="14" customFormat="1">
      <c r="A274" s="14"/>
      <c r="B274" s="243"/>
      <c r="C274" s="244"/>
      <c r="D274" s="234" t="s">
        <v>163</v>
      </c>
      <c r="E274" s="244"/>
      <c r="F274" s="246" t="s">
        <v>1441</v>
      </c>
      <c r="G274" s="244"/>
      <c r="H274" s="247">
        <v>4.0800000000000001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163</v>
      </c>
      <c r="AU274" s="253" t="s">
        <v>81</v>
      </c>
      <c r="AV274" s="14" t="s">
        <v>81</v>
      </c>
      <c r="AW274" s="14" t="s">
        <v>4</v>
      </c>
      <c r="AX274" s="14" t="s">
        <v>79</v>
      </c>
      <c r="AY274" s="253" t="s">
        <v>152</v>
      </c>
    </row>
    <row r="275" s="2" customFormat="1" ht="37.8" customHeight="1">
      <c r="A275" s="40"/>
      <c r="B275" s="41"/>
      <c r="C275" s="214" t="s">
        <v>473</v>
      </c>
      <c r="D275" s="214" t="s">
        <v>154</v>
      </c>
      <c r="E275" s="215" t="s">
        <v>518</v>
      </c>
      <c r="F275" s="216" t="s">
        <v>519</v>
      </c>
      <c r="G275" s="217" t="s">
        <v>182</v>
      </c>
      <c r="H275" s="218">
        <v>63.5</v>
      </c>
      <c r="I275" s="219"/>
      <c r="J275" s="220">
        <f>ROUND(I275*H275,2)</f>
        <v>0</v>
      </c>
      <c r="K275" s="216" t="s">
        <v>158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0.098000000000000004</v>
      </c>
      <c r="R275" s="223">
        <f>Q275*H275</f>
        <v>6.2229999999999999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159</v>
      </c>
      <c r="AT275" s="225" t="s">
        <v>154</v>
      </c>
      <c r="AU275" s="225" t="s">
        <v>81</v>
      </c>
      <c r="AY275" s="19" t="s">
        <v>152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159</v>
      </c>
      <c r="BM275" s="225" t="s">
        <v>520</v>
      </c>
    </row>
    <row r="276" s="2" customFormat="1">
      <c r="A276" s="40"/>
      <c r="B276" s="41"/>
      <c r="C276" s="42"/>
      <c r="D276" s="227" t="s">
        <v>161</v>
      </c>
      <c r="E276" s="42"/>
      <c r="F276" s="228" t="s">
        <v>521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161</v>
      </c>
      <c r="AU276" s="19" t="s">
        <v>81</v>
      </c>
    </row>
    <row r="277" s="13" customFormat="1">
      <c r="A277" s="13"/>
      <c r="B277" s="232"/>
      <c r="C277" s="233"/>
      <c r="D277" s="234" t="s">
        <v>163</v>
      </c>
      <c r="E277" s="235" t="s">
        <v>19</v>
      </c>
      <c r="F277" s="236" t="s">
        <v>440</v>
      </c>
      <c r="G277" s="233"/>
      <c r="H277" s="235" t="s">
        <v>19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163</v>
      </c>
      <c r="AU277" s="242" t="s">
        <v>81</v>
      </c>
      <c r="AV277" s="13" t="s">
        <v>79</v>
      </c>
      <c r="AW277" s="13" t="s">
        <v>33</v>
      </c>
      <c r="AX277" s="13" t="s">
        <v>72</v>
      </c>
      <c r="AY277" s="242" t="s">
        <v>152</v>
      </c>
    </row>
    <row r="278" s="14" customFormat="1">
      <c r="A278" s="14"/>
      <c r="B278" s="243"/>
      <c r="C278" s="244"/>
      <c r="D278" s="234" t="s">
        <v>163</v>
      </c>
      <c r="E278" s="245" t="s">
        <v>19</v>
      </c>
      <c r="F278" s="246" t="s">
        <v>1442</v>
      </c>
      <c r="G278" s="244"/>
      <c r="H278" s="247">
        <v>63.5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163</v>
      </c>
      <c r="AU278" s="253" t="s">
        <v>81</v>
      </c>
      <c r="AV278" s="14" t="s">
        <v>81</v>
      </c>
      <c r="AW278" s="14" t="s">
        <v>33</v>
      </c>
      <c r="AX278" s="14" t="s">
        <v>79</v>
      </c>
      <c r="AY278" s="253" t="s">
        <v>152</v>
      </c>
    </row>
    <row r="279" s="2" customFormat="1" ht="16.5" customHeight="1">
      <c r="A279" s="40"/>
      <c r="B279" s="41"/>
      <c r="C279" s="265" t="s">
        <v>478</v>
      </c>
      <c r="D279" s="265" t="s">
        <v>298</v>
      </c>
      <c r="E279" s="266" t="s">
        <v>524</v>
      </c>
      <c r="F279" s="267" t="s">
        <v>525</v>
      </c>
      <c r="G279" s="268" t="s">
        <v>182</v>
      </c>
      <c r="H279" s="269">
        <v>64.769999999999996</v>
      </c>
      <c r="I279" s="270"/>
      <c r="J279" s="271">
        <f>ROUND(I279*H279,2)</f>
        <v>0</v>
      </c>
      <c r="K279" s="267" t="s">
        <v>19</v>
      </c>
      <c r="L279" s="272"/>
      <c r="M279" s="273" t="s">
        <v>19</v>
      </c>
      <c r="N279" s="274" t="s">
        <v>43</v>
      </c>
      <c r="O279" s="86"/>
      <c r="P279" s="223">
        <f>O279*H279</f>
        <v>0</v>
      </c>
      <c r="Q279" s="223">
        <v>0.14499999999999999</v>
      </c>
      <c r="R279" s="223">
        <f>Q279*H279</f>
        <v>9.3916499999999985</v>
      </c>
      <c r="S279" s="223">
        <v>0</v>
      </c>
      <c r="T279" s="224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5" t="s">
        <v>199</v>
      </c>
      <c r="AT279" s="225" t="s">
        <v>298</v>
      </c>
      <c r="AU279" s="225" t="s">
        <v>81</v>
      </c>
      <c r="AY279" s="19" t="s">
        <v>152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9" t="s">
        <v>79</v>
      </c>
      <c r="BK279" s="226">
        <f>ROUND(I279*H279,2)</f>
        <v>0</v>
      </c>
      <c r="BL279" s="19" t="s">
        <v>159</v>
      </c>
      <c r="BM279" s="225" t="s">
        <v>526</v>
      </c>
    </row>
    <row r="280" s="14" customFormat="1">
      <c r="A280" s="14"/>
      <c r="B280" s="243"/>
      <c r="C280" s="244"/>
      <c r="D280" s="234" t="s">
        <v>163</v>
      </c>
      <c r="E280" s="244"/>
      <c r="F280" s="246" t="s">
        <v>1443</v>
      </c>
      <c r="G280" s="244"/>
      <c r="H280" s="247">
        <v>64.769999999999996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163</v>
      </c>
      <c r="AU280" s="253" t="s">
        <v>81</v>
      </c>
      <c r="AV280" s="14" t="s">
        <v>81</v>
      </c>
      <c r="AW280" s="14" t="s">
        <v>4</v>
      </c>
      <c r="AX280" s="14" t="s">
        <v>79</v>
      </c>
      <c r="AY280" s="253" t="s">
        <v>152</v>
      </c>
    </row>
    <row r="281" s="12" customFormat="1" ht="22.8" customHeight="1">
      <c r="A281" s="12"/>
      <c r="B281" s="198"/>
      <c r="C281" s="199"/>
      <c r="D281" s="200" t="s">
        <v>71</v>
      </c>
      <c r="E281" s="212" t="s">
        <v>204</v>
      </c>
      <c r="F281" s="212" t="s">
        <v>532</v>
      </c>
      <c r="G281" s="199"/>
      <c r="H281" s="199"/>
      <c r="I281" s="202"/>
      <c r="J281" s="213">
        <f>BK281</f>
        <v>0</v>
      </c>
      <c r="K281" s="199"/>
      <c r="L281" s="204"/>
      <c r="M281" s="205"/>
      <c r="N281" s="206"/>
      <c r="O281" s="206"/>
      <c r="P281" s="207">
        <f>SUM(P282:P325)</f>
        <v>0</v>
      </c>
      <c r="Q281" s="206"/>
      <c r="R281" s="207">
        <f>SUM(R282:R325)</f>
        <v>35.043567200000005</v>
      </c>
      <c r="S281" s="206"/>
      <c r="T281" s="208">
        <f>SUM(T282:T325)</f>
        <v>0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09" t="s">
        <v>79</v>
      </c>
      <c r="AT281" s="210" t="s">
        <v>71</v>
      </c>
      <c r="AU281" s="210" t="s">
        <v>79</v>
      </c>
      <c r="AY281" s="209" t="s">
        <v>152</v>
      </c>
      <c r="BK281" s="211">
        <f>SUM(BK282:BK325)</f>
        <v>0</v>
      </c>
    </row>
    <row r="282" s="2" customFormat="1" ht="16.5" customHeight="1">
      <c r="A282" s="40"/>
      <c r="B282" s="41"/>
      <c r="C282" s="214" t="s">
        <v>483</v>
      </c>
      <c r="D282" s="214" t="s">
        <v>154</v>
      </c>
      <c r="E282" s="215" t="s">
        <v>1444</v>
      </c>
      <c r="F282" s="216" t="s">
        <v>1445</v>
      </c>
      <c r="G282" s="217" t="s">
        <v>157</v>
      </c>
      <c r="H282" s="218">
        <v>4</v>
      </c>
      <c r="I282" s="219"/>
      <c r="J282" s="220">
        <f>ROUND(I282*H282,2)</f>
        <v>0</v>
      </c>
      <c r="K282" s="216" t="s">
        <v>158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0.00069999999999999999</v>
      </c>
      <c r="R282" s="223">
        <f>Q282*H282</f>
        <v>0.0028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159</v>
      </c>
      <c r="AT282" s="225" t="s">
        <v>154</v>
      </c>
      <c r="AU282" s="225" t="s">
        <v>81</v>
      </c>
      <c r="AY282" s="19" t="s">
        <v>152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79</v>
      </c>
      <c r="BK282" s="226">
        <f>ROUND(I282*H282,2)</f>
        <v>0</v>
      </c>
      <c r="BL282" s="19" t="s">
        <v>159</v>
      </c>
      <c r="BM282" s="225" t="s">
        <v>1446</v>
      </c>
    </row>
    <row r="283" s="2" customFormat="1">
      <c r="A283" s="40"/>
      <c r="B283" s="41"/>
      <c r="C283" s="42"/>
      <c r="D283" s="227" t="s">
        <v>161</v>
      </c>
      <c r="E283" s="42"/>
      <c r="F283" s="228" t="s">
        <v>1447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161</v>
      </c>
      <c r="AU283" s="19" t="s">
        <v>81</v>
      </c>
    </row>
    <row r="284" s="13" customFormat="1">
      <c r="A284" s="13"/>
      <c r="B284" s="232"/>
      <c r="C284" s="233"/>
      <c r="D284" s="234" t="s">
        <v>163</v>
      </c>
      <c r="E284" s="235" t="s">
        <v>19</v>
      </c>
      <c r="F284" s="236" t="s">
        <v>1448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163</v>
      </c>
      <c r="AU284" s="242" t="s">
        <v>81</v>
      </c>
      <c r="AV284" s="13" t="s">
        <v>79</v>
      </c>
      <c r="AW284" s="13" t="s">
        <v>33</v>
      </c>
      <c r="AX284" s="13" t="s">
        <v>72</v>
      </c>
      <c r="AY284" s="242" t="s">
        <v>152</v>
      </c>
    </row>
    <row r="285" s="14" customFormat="1">
      <c r="A285" s="14"/>
      <c r="B285" s="243"/>
      <c r="C285" s="244"/>
      <c r="D285" s="234" t="s">
        <v>163</v>
      </c>
      <c r="E285" s="245" t="s">
        <v>19</v>
      </c>
      <c r="F285" s="246" t="s">
        <v>79</v>
      </c>
      <c r="G285" s="244"/>
      <c r="H285" s="247">
        <v>1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163</v>
      </c>
      <c r="AU285" s="253" t="s">
        <v>81</v>
      </c>
      <c r="AV285" s="14" t="s">
        <v>81</v>
      </c>
      <c r="AW285" s="14" t="s">
        <v>33</v>
      </c>
      <c r="AX285" s="14" t="s">
        <v>72</v>
      </c>
      <c r="AY285" s="253" t="s">
        <v>152</v>
      </c>
    </row>
    <row r="286" s="13" customFormat="1">
      <c r="A286" s="13"/>
      <c r="B286" s="232"/>
      <c r="C286" s="233"/>
      <c r="D286" s="234" t="s">
        <v>163</v>
      </c>
      <c r="E286" s="235" t="s">
        <v>19</v>
      </c>
      <c r="F286" s="236" t="s">
        <v>1449</v>
      </c>
      <c r="G286" s="233"/>
      <c r="H286" s="235" t="s">
        <v>19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163</v>
      </c>
      <c r="AU286" s="242" t="s">
        <v>81</v>
      </c>
      <c r="AV286" s="13" t="s">
        <v>79</v>
      </c>
      <c r="AW286" s="13" t="s">
        <v>33</v>
      </c>
      <c r="AX286" s="13" t="s">
        <v>72</v>
      </c>
      <c r="AY286" s="242" t="s">
        <v>152</v>
      </c>
    </row>
    <row r="287" s="14" customFormat="1">
      <c r="A287" s="14"/>
      <c r="B287" s="243"/>
      <c r="C287" s="244"/>
      <c r="D287" s="234" t="s">
        <v>163</v>
      </c>
      <c r="E287" s="245" t="s">
        <v>19</v>
      </c>
      <c r="F287" s="246" t="s">
        <v>79</v>
      </c>
      <c r="G287" s="244"/>
      <c r="H287" s="247">
        <v>1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163</v>
      </c>
      <c r="AU287" s="253" t="s">
        <v>81</v>
      </c>
      <c r="AV287" s="14" t="s">
        <v>81</v>
      </c>
      <c r="AW287" s="14" t="s">
        <v>33</v>
      </c>
      <c r="AX287" s="14" t="s">
        <v>72</v>
      </c>
      <c r="AY287" s="253" t="s">
        <v>152</v>
      </c>
    </row>
    <row r="288" s="13" customFormat="1">
      <c r="A288" s="13"/>
      <c r="B288" s="232"/>
      <c r="C288" s="233"/>
      <c r="D288" s="234" t="s">
        <v>163</v>
      </c>
      <c r="E288" s="235" t="s">
        <v>19</v>
      </c>
      <c r="F288" s="236" t="s">
        <v>1450</v>
      </c>
      <c r="G288" s="233"/>
      <c r="H288" s="235" t="s">
        <v>19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163</v>
      </c>
      <c r="AU288" s="242" t="s">
        <v>81</v>
      </c>
      <c r="AV288" s="13" t="s">
        <v>79</v>
      </c>
      <c r="AW288" s="13" t="s">
        <v>33</v>
      </c>
      <c r="AX288" s="13" t="s">
        <v>72</v>
      </c>
      <c r="AY288" s="242" t="s">
        <v>152</v>
      </c>
    </row>
    <row r="289" s="14" customFormat="1">
      <c r="A289" s="14"/>
      <c r="B289" s="243"/>
      <c r="C289" s="244"/>
      <c r="D289" s="234" t="s">
        <v>163</v>
      </c>
      <c r="E289" s="245" t="s">
        <v>19</v>
      </c>
      <c r="F289" s="246" t="s">
        <v>79</v>
      </c>
      <c r="G289" s="244"/>
      <c r="H289" s="247">
        <v>1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163</v>
      </c>
      <c r="AU289" s="253" t="s">
        <v>81</v>
      </c>
      <c r="AV289" s="14" t="s">
        <v>81</v>
      </c>
      <c r="AW289" s="14" t="s">
        <v>33</v>
      </c>
      <c r="AX289" s="14" t="s">
        <v>72</v>
      </c>
      <c r="AY289" s="253" t="s">
        <v>152</v>
      </c>
    </row>
    <row r="290" s="13" customFormat="1">
      <c r="A290" s="13"/>
      <c r="B290" s="232"/>
      <c r="C290" s="233"/>
      <c r="D290" s="234" t="s">
        <v>163</v>
      </c>
      <c r="E290" s="235" t="s">
        <v>19</v>
      </c>
      <c r="F290" s="236" t="s">
        <v>1451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163</v>
      </c>
      <c r="AU290" s="242" t="s">
        <v>81</v>
      </c>
      <c r="AV290" s="13" t="s">
        <v>79</v>
      </c>
      <c r="AW290" s="13" t="s">
        <v>33</v>
      </c>
      <c r="AX290" s="13" t="s">
        <v>72</v>
      </c>
      <c r="AY290" s="242" t="s">
        <v>152</v>
      </c>
    </row>
    <row r="291" s="14" customFormat="1">
      <c r="A291" s="14"/>
      <c r="B291" s="243"/>
      <c r="C291" s="244"/>
      <c r="D291" s="234" t="s">
        <v>163</v>
      </c>
      <c r="E291" s="245" t="s">
        <v>19</v>
      </c>
      <c r="F291" s="246" t="s">
        <v>79</v>
      </c>
      <c r="G291" s="244"/>
      <c r="H291" s="247">
        <v>1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163</v>
      </c>
      <c r="AU291" s="253" t="s">
        <v>81</v>
      </c>
      <c r="AV291" s="14" t="s">
        <v>81</v>
      </c>
      <c r="AW291" s="14" t="s">
        <v>33</v>
      </c>
      <c r="AX291" s="14" t="s">
        <v>72</v>
      </c>
      <c r="AY291" s="253" t="s">
        <v>152</v>
      </c>
    </row>
    <row r="292" s="15" customFormat="1">
      <c r="A292" s="15"/>
      <c r="B292" s="254"/>
      <c r="C292" s="255"/>
      <c r="D292" s="234" t="s">
        <v>163</v>
      </c>
      <c r="E292" s="256" t="s">
        <v>19</v>
      </c>
      <c r="F292" s="257" t="s">
        <v>212</v>
      </c>
      <c r="G292" s="255"/>
      <c r="H292" s="258">
        <v>4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4" t="s">
        <v>163</v>
      </c>
      <c r="AU292" s="264" t="s">
        <v>81</v>
      </c>
      <c r="AV292" s="15" t="s">
        <v>159</v>
      </c>
      <c r="AW292" s="15" t="s">
        <v>33</v>
      </c>
      <c r="AX292" s="15" t="s">
        <v>79</v>
      </c>
      <c r="AY292" s="264" t="s">
        <v>152</v>
      </c>
    </row>
    <row r="293" s="2" customFormat="1" ht="16.5" customHeight="1">
      <c r="A293" s="40"/>
      <c r="B293" s="41"/>
      <c r="C293" s="265" t="s">
        <v>488</v>
      </c>
      <c r="D293" s="265" t="s">
        <v>298</v>
      </c>
      <c r="E293" s="266" t="s">
        <v>1452</v>
      </c>
      <c r="F293" s="267" t="s">
        <v>1453</v>
      </c>
      <c r="G293" s="268" t="s">
        <v>157</v>
      </c>
      <c r="H293" s="269">
        <v>3</v>
      </c>
      <c r="I293" s="270"/>
      <c r="J293" s="271">
        <f>ROUND(I293*H293,2)</f>
        <v>0</v>
      </c>
      <c r="K293" s="267" t="s">
        <v>158</v>
      </c>
      <c r="L293" s="272"/>
      <c r="M293" s="273" t="s">
        <v>19</v>
      </c>
      <c r="N293" s="274" t="s">
        <v>43</v>
      </c>
      <c r="O293" s="86"/>
      <c r="P293" s="223">
        <f>O293*H293</f>
        <v>0</v>
      </c>
      <c r="Q293" s="223">
        <v>0.0025000000000000001</v>
      </c>
      <c r="R293" s="223">
        <f>Q293*H293</f>
        <v>0.0074999999999999997</v>
      </c>
      <c r="S293" s="223">
        <v>0</v>
      </c>
      <c r="T293" s="224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5" t="s">
        <v>199</v>
      </c>
      <c r="AT293" s="225" t="s">
        <v>298</v>
      </c>
      <c r="AU293" s="225" t="s">
        <v>81</v>
      </c>
      <c r="AY293" s="19" t="s">
        <v>152</v>
      </c>
      <c r="BE293" s="226">
        <f>IF(N293="základní",J293,0)</f>
        <v>0</v>
      </c>
      <c r="BF293" s="226">
        <f>IF(N293="snížená",J293,0)</f>
        <v>0</v>
      </c>
      <c r="BG293" s="226">
        <f>IF(N293="zákl. přenesená",J293,0)</f>
        <v>0</v>
      </c>
      <c r="BH293" s="226">
        <f>IF(N293="sníž. přenesená",J293,0)</f>
        <v>0</v>
      </c>
      <c r="BI293" s="226">
        <f>IF(N293="nulová",J293,0)</f>
        <v>0</v>
      </c>
      <c r="BJ293" s="19" t="s">
        <v>79</v>
      </c>
      <c r="BK293" s="226">
        <f>ROUND(I293*H293,2)</f>
        <v>0</v>
      </c>
      <c r="BL293" s="19" t="s">
        <v>159</v>
      </c>
      <c r="BM293" s="225" t="s">
        <v>1454</v>
      </c>
    </row>
    <row r="294" s="2" customFormat="1" ht="16.5" customHeight="1">
      <c r="A294" s="40"/>
      <c r="B294" s="41"/>
      <c r="C294" s="265" t="s">
        <v>494</v>
      </c>
      <c r="D294" s="265" t="s">
        <v>298</v>
      </c>
      <c r="E294" s="266" t="s">
        <v>1455</v>
      </c>
      <c r="F294" s="267" t="s">
        <v>1456</v>
      </c>
      <c r="G294" s="268" t="s">
        <v>157</v>
      </c>
      <c r="H294" s="269">
        <v>1</v>
      </c>
      <c r="I294" s="270"/>
      <c r="J294" s="271">
        <f>ROUND(I294*H294,2)</f>
        <v>0</v>
      </c>
      <c r="K294" s="267" t="s">
        <v>158</v>
      </c>
      <c r="L294" s="272"/>
      <c r="M294" s="273" t="s">
        <v>19</v>
      </c>
      <c r="N294" s="274" t="s">
        <v>43</v>
      </c>
      <c r="O294" s="86"/>
      <c r="P294" s="223">
        <f>O294*H294</f>
        <v>0</v>
      </c>
      <c r="Q294" s="223">
        <v>0.0040000000000000001</v>
      </c>
      <c r="R294" s="223">
        <f>Q294*H294</f>
        <v>0.0040000000000000001</v>
      </c>
      <c r="S294" s="223">
        <v>0</v>
      </c>
      <c r="T294" s="224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5" t="s">
        <v>199</v>
      </c>
      <c r="AT294" s="225" t="s">
        <v>298</v>
      </c>
      <c r="AU294" s="225" t="s">
        <v>81</v>
      </c>
      <c r="AY294" s="19" t="s">
        <v>152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9" t="s">
        <v>79</v>
      </c>
      <c r="BK294" s="226">
        <f>ROUND(I294*H294,2)</f>
        <v>0</v>
      </c>
      <c r="BL294" s="19" t="s">
        <v>159</v>
      </c>
      <c r="BM294" s="225" t="s">
        <v>1457</v>
      </c>
    </row>
    <row r="295" s="2" customFormat="1" ht="16.5" customHeight="1">
      <c r="A295" s="40"/>
      <c r="B295" s="41"/>
      <c r="C295" s="214" t="s">
        <v>500</v>
      </c>
      <c r="D295" s="214" t="s">
        <v>154</v>
      </c>
      <c r="E295" s="215" t="s">
        <v>1458</v>
      </c>
      <c r="F295" s="216" t="s">
        <v>1459</v>
      </c>
      <c r="G295" s="217" t="s">
        <v>157</v>
      </c>
      <c r="H295" s="218">
        <v>4</v>
      </c>
      <c r="I295" s="219"/>
      <c r="J295" s="220">
        <f>ROUND(I295*H295,2)</f>
        <v>0</v>
      </c>
      <c r="K295" s="216" t="s">
        <v>158</v>
      </c>
      <c r="L295" s="46"/>
      <c r="M295" s="221" t="s">
        <v>19</v>
      </c>
      <c r="N295" s="222" t="s">
        <v>43</v>
      </c>
      <c r="O295" s="86"/>
      <c r="P295" s="223">
        <f>O295*H295</f>
        <v>0</v>
      </c>
      <c r="Q295" s="223">
        <v>0.10940999999999999</v>
      </c>
      <c r="R295" s="223">
        <f>Q295*H295</f>
        <v>0.43763999999999997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159</v>
      </c>
      <c r="AT295" s="225" t="s">
        <v>154</v>
      </c>
      <c r="AU295" s="225" t="s">
        <v>81</v>
      </c>
      <c r="AY295" s="19" t="s">
        <v>152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79</v>
      </c>
      <c r="BK295" s="226">
        <f>ROUND(I295*H295,2)</f>
        <v>0</v>
      </c>
      <c r="BL295" s="19" t="s">
        <v>159</v>
      </c>
      <c r="BM295" s="225" t="s">
        <v>1460</v>
      </c>
    </row>
    <row r="296" s="2" customFormat="1">
      <c r="A296" s="40"/>
      <c r="B296" s="41"/>
      <c r="C296" s="42"/>
      <c r="D296" s="227" t="s">
        <v>161</v>
      </c>
      <c r="E296" s="42"/>
      <c r="F296" s="228" t="s">
        <v>1461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161</v>
      </c>
      <c r="AU296" s="19" t="s">
        <v>81</v>
      </c>
    </row>
    <row r="297" s="14" customFormat="1">
      <c r="A297" s="14"/>
      <c r="B297" s="243"/>
      <c r="C297" s="244"/>
      <c r="D297" s="234" t="s">
        <v>163</v>
      </c>
      <c r="E297" s="245" t="s">
        <v>19</v>
      </c>
      <c r="F297" s="246" t="s">
        <v>159</v>
      </c>
      <c r="G297" s="244"/>
      <c r="H297" s="247">
        <v>4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163</v>
      </c>
      <c r="AU297" s="253" t="s">
        <v>81</v>
      </c>
      <c r="AV297" s="14" t="s">
        <v>81</v>
      </c>
      <c r="AW297" s="14" t="s">
        <v>33</v>
      </c>
      <c r="AX297" s="14" t="s">
        <v>79</v>
      </c>
      <c r="AY297" s="253" t="s">
        <v>152</v>
      </c>
    </row>
    <row r="298" s="2" customFormat="1" ht="16.5" customHeight="1">
      <c r="A298" s="40"/>
      <c r="B298" s="41"/>
      <c r="C298" s="265" t="s">
        <v>505</v>
      </c>
      <c r="D298" s="265" t="s">
        <v>298</v>
      </c>
      <c r="E298" s="266" t="s">
        <v>1462</v>
      </c>
      <c r="F298" s="267" t="s">
        <v>1463</v>
      </c>
      <c r="G298" s="268" t="s">
        <v>157</v>
      </c>
      <c r="H298" s="269">
        <v>4</v>
      </c>
      <c r="I298" s="270"/>
      <c r="J298" s="271">
        <f>ROUND(I298*H298,2)</f>
        <v>0</v>
      </c>
      <c r="K298" s="267" t="s">
        <v>158</v>
      </c>
      <c r="L298" s="272"/>
      <c r="M298" s="273" t="s">
        <v>19</v>
      </c>
      <c r="N298" s="274" t="s">
        <v>43</v>
      </c>
      <c r="O298" s="86"/>
      <c r="P298" s="223">
        <f>O298*H298</f>
        <v>0</v>
      </c>
      <c r="Q298" s="223">
        <v>0.0061000000000000004</v>
      </c>
      <c r="R298" s="223">
        <f>Q298*H298</f>
        <v>0.024400000000000002</v>
      </c>
      <c r="S298" s="223">
        <v>0</v>
      </c>
      <c r="T298" s="224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5" t="s">
        <v>199</v>
      </c>
      <c r="AT298" s="225" t="s">
        <v>298</v>
      </c>
      <c r="AU298" s="225" t="s">
        <v>81</v>
      </c>
      <c r="AY298" s="19" t="s">
        <v>152</v>
      </c>
      <c r="BE298" s="226">
        <f>IF(N298="základní",J298,0)</f>
        <v>0</v>
      </c>
      <c r="BF298" s="226">
        <f>IF(N298="snížená",J298,0)</f>
        <v>0</v>
      </c>
      <c r="BG298" s="226">
        <f>IF(N298="zákl. přenesená",J298,0)</f>
        <v>0</v>
      </c>
      <c r="BH298" s="226">
        <f>IF(N298="sníž. přenesená",J298,0)</f>
        <v>0</v>
      </c>
      <c r="BI298" s="226">
        <f>IF(N298="nulová",J298,0)</f>
        <v>0</v>
      </c>
      <c r="BJ298" s="19" t="s">
        <v>79</v>
      </c>
      <c r="BK298" s="226">
        <f>ROUND(I298*H298,2)</f>
        <v>0</v>
      </c>
      <c r="BL298" s="19" t="s">
        <v>159</v>
      </c>
      <c r="BM298" s="225" t="s">
        <v>1464</v>
      </c>
    </row>
    <row r="299" s="2" customFormat="1" ht="33" customHeight="1">
      <c r="A299" s="40"/>
      <c r="B299" s="41"/>
      <c r="C299" s="214" t="s">
        <v>511</v>
      </c>
      <c r="D299" s="214" t="s">
        <v>154</v>
      </c>
      <c r="E299" s="215" t="s">
        <v>541</v>
      </c>
      <c r="F299" s="216" t="s">
        <v>542</v>
      </c>
      <c r="G299" s="217" t="s">
        <v>227</v>
      </c>
      <c r="H299" s="218">
        <v>149</v>
      </c>
      <c r="I299" s="219"/>
      <c r="J299" s="220">
        <f>ROUND(I299*H299,2)</f>
        <v>0</v>
      </c>
      <c r="K299" s="216" t="s">
        <v>19</v>
      </c>
      <c r="L299" s="46"/>
      <c r="M299" s="221" t="s">
        <v>19</v>
      </c>
      <c r="N299" s="222" t="s">
        <v>43</v>
      </c>
      <c r="O299" s="86"/>
      <c r="P299" s="223">
        <f>O299*H299</f>
        <v>0</v>
      </c>
      <c r="Q299" s="223">
        <v>0.15540000000000001</v>
      </c>
      <c r="R299" s="223">
        <f>Q299*H299</f>
        <v>23.154600000000002</v>
      </c>
      <c r="S299" s="223">
        <v>0</v>
      </c>
      <c r="T299" s="224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5" t="s">
        <v>159</v>
      </c>
      <c r="AT299" s="225" t="s">
        <v>154</v>
      </c>
      <c r="AU299" s="225" t="s">
        <v>81</v>
      </c>
      <c r="AY299" s="19" t="s">
        <v>152</v>
      </c>
      <c r="BE299" s="226">
        <f>IF(N299="základní",J299,0)</f>
        <v>0</v>
      </c>
      <c r="BF299" s="226">
        <f>IF(N299="snížená",J299,0)</f>
        <v>0</v>
      </c>
      <c r="BG299" s="226">
        <f>IF(N299="zákl. přenesená",J299,0)</f>
        <v>0</v>
      </c>
      <c r="BH299" s="226">
        <f>IF(N299="sníž. přenesená",J299,0)</f>
        <v>0</v>
      </c>
      <c r="BI299" s="226">
        <f>IF(N299="nulová",J299,0)</f>
        <v>0</v>
      </c>
      <c r="BJ299" s="19" t="s">
        <v>79</v>
      </c>
      <c r="BK299" s="226">
        <f>ROUND(I299*H299,2)</f>
        <v>0</v>
      </c>
      <c r="BL299" s="19" t="s">
        <v>159</v>
      </c>
      <c r="BM299" s="225" t="s">
        <v>543</v>
      </c>
    </row>
    <row r="300" s="13" customFormat="1">
      <c r="A300" s="13"/>
      <c r="B300" s="232"/>
      <c r="C300" s="233"/>
      <c r="D300" s="234" t="s">
        <v>163</v>
      </c>
      <c r="E300" s="235" t="s">
        <v>19</v>
      </c>
      <c r="F300" s="236" t="s">
        <v>544</v>
      </c>
      <c r="G300" s="233"/>
      <c r="H300" s="235" t="s">
        <v>19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163</v>
      </c>
      <c r="AU300" s="242" t="s">
        <v>81</v>
      </c>
      <c r="AV300" s="13" t="s">
        <v>79</v>
      </c>
      <c r="AW300" s="13" t="s">
        <v>33</v>
      </c>
      <c r="AX300" s="13" t="s">
        <v>72</v>
      </c>
      <c r="AY300" s="242" t="s">
        <v>152</v>
      </c>
    </row>
    <row r="301" s="14" customFormat="1">
      <c r="A301" s="14"/>
      <c r="B301" s="243"/>
      <c r="C301" s="244"/>
      <c r="D301" s="234" t="s">
        <v>163</v>
      </c>
      <c r="E301" s="245" t="s">
        <v>19</v>
      </c>
      <c r="F301" s="246" t="s">
        <v>1465</v>
      </c>
      <c r="G301" s="244"/>
      <c r="H301" s="247">
        <v>76.400000000000006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163</v>
      </c>
      <c r="AU301" s="253" t="s">
        <v>81</v>
      </c>
      <c r="AV301" s="14" t="s">
        <v>81</v>
      </c>
      <c r="AW301" s="14" t="s">
        <v>33</v>
      </c>
      <c r="AX301" s="14" t="s">
        <v>72</v>
      </c>
      <c r="AY301" s="253" t="s">
        <v>152</v>
      </c>
    </row>
    <row r="302" s="13" customFormat="1">
      <c r="A302" s="13"/>
      <c r="B302" s="232"/>
      <c r="C302" s="233"/>
      <c r="D302" s="234" t="s">
        <v>163</v>
      </c>
      <c r="E302" s="235" t="s">
        <v>19</v>
      </c>
      <c r="F302" s="236" t="s">
        <v>546</v>
      </c>
      <c r="G302" s="233"/>
      <c r="H302" s="235" t="s">
        <v>19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163</v>
      </c>
      <c r="AU302" s="242" t="s">
        <v>81</v>
      </c>
      <c r="AV302" s="13" t="s">
        <v>79</v>
      </c>
      <c r="AW302" s="13" t="s">
        <v>33</v>
      </c>
      <c r="AX302" s="13" t="s">
        <v>72</v>
      </c>
      <c r="AY302" s="242" t="s">
        <v>152</v>
      </c>
    </row>
    <row r="303" s="14" customFormat="1">
      <c r="A303" s="14"/>
      <c r="B303" s="243"/>
      <c r="C303" s="244"/>
      <c r="D303" s="234" t="s">
        <v>163</v>
      </c>
      <c r="E303" s="245" t="s">
        <v>19</v>
      </c>
      <c r="F303" s="246" t="s">
        <v>1466</v>
      </c>
      <c r="G303" s="244"/>
      <c r="H303" s="247">
        <v>9.5999999999999996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163</v>
      </c>
      <c r="AU303" s="253" t="s">
        <v>81</v>
      </c>
      <c r="AV303" s="14" t="s">
        <v>81</v>
      </c>
      <c r="AW303" s="14" t="s">
        <v>33</v>
      </c>
      <c r="AX303" s="14" t="s">
        <v>72</v>
      </c>
      <c r="AY303" s="253" t="s">
        <v>152</v>
      </c>
    </row>
    <row r="304" s="13" customFormat="1">
      <c r="A304" s="13"/>
      <c r="B304" s="232"/>
      <c r="C304" s="233"/>
      <c r="D304" s="234" t="s">
        <v>163</v>
      </c>
      <c r="E304" s="235" t="s">
        <v>19</v>
      </c>
      <c r="F304" s="236" t="s">
        <v>547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163</v>
      </c>
      <c r="AU304" s="242" t="s">
        <v>81</v>
      </c>
      <c r="AV304" s="13" t="s">
        <v>79</v>
      </c>
      <c r="AW304" s="13" t="s">
        <v>33</v>
      </c>
      <c r="AX304" s="13" t="s">
        <v>72</v>
      </c>
      <c r="AY304" s="242" t="s">
        <v>152</v>
      </c>
    </row>
    <row r="305" s="14" customFormat="1">
      <c r="A305" s="14"/>
      <c r="B305" s="243"/>
      <c r="C305" s="244"/>
      <c r="D305" s="234" t="s">
        <v>163</v>
      </c>
      <c r="E305" s="245" t="s">
        <v>19</v>
      </c>
      <c r="F305" s="246" t="s">
        <v>423</v>
      </c>
      <c r="G305" s="244"/>
      <c r="H305" s="247">
        <v>49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163</v>
      </c>
      <c r="AU305" s="253" t="s">
        <v>81</v>
      </c>
      <c r="AV305" s="14" t="s">
        <v>81</v>
      </c>
      <c r="AW305" s="14" t="s">
        <v>33</v>
      </c>
      <c r="AX305" s="14" t="s">
        <v>72</v>
      </c>
      <c r="AY305" s="253" t="s">
        <v>152</v>
      </c>
    </row>
    <row r="306" s="13" customFormat="1">
      <c r="A306" s="13"/>
      <c r="B306" s="232"/>
      <c r="C306" s="233"/>
      <c r="D306" s="234" t="s">
        <v>163</v>
      </c>
      <c r="E306" s="235" t="s">
        <v>19</v>
      </c>
      <c r="F306" s="236" t="s">
        <v>549</v>
      </c>
      <c r="G306" s="233"/>
      <c r="H306" s="235" t="s">
        <v>19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163</v>
      </c>
      <c r="AU306" s="242" t="s">
        <v>81</v>
      </c>
      <c r="AV306" s="13" t="s">
        <v>79</v>
      </c>
      <c r="AW306" s="13" t="s">
        <v>33</v>
      </c>
      <c r="AX306" s="13" t="s">
        <v>72</v>
      </c>
      <c r="AY306" s="242" t="s">
        <v>152</v>
      </c>
    </row>
    <row r="307" s="14" customFormat="1">
      <c r="A307" s="14"/>
      <c r="B307" s="243"/>
      <c r="C307" s="244"/>
      <c r="D307" s="234" t="s">
        <v>163</v>
      </c>
      <c r="E307" s="245" t="s">
        <v>19</v>
      </c>
      <c r="F307" s="246" t="s">
        <v>1467</v>
      </c>
      <c r="G307" s="244"/>
      <c r="H307" s="247">
        <v>4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163</v>
      </c>
      <c r="AU307" s="253" t="s">
        <v>81</v>
      </c>
      <c r="AV307" s="14" t="s">
        <v>81</v>
      </c>
      <c r="AW307" s="14" t="s">
        <v>33</v>
      </c>
      <c r="AX307" s="14" t="s">
        <v>72</v>
      </c>
      <c r="AY307" s="253" t="s">
        <v>152</v>
      </c>
    </row>
    <row r="308" s="13" customFormat="1">
      <c r="A308" s="13"/>
      <c r="B308" s="232"/>
      <c r="C308" s="233"/>
      <c r="D308" s="234" t="s">
        <v>163</v>
      </c>
      <c r="E308" s="235" t="s">
        <v>19</v>
      </c>
      <c r="F308" s="236" t="s">
        <v>551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163</v>
      </c>
      <c r="AU308" s="242" t="s">
        <v>81</v>
      </c>
      <c r="AV308" s="13" t="s">
        <v>79</v>
      </c>
      <c r="AW308" s="13" t="s">
        <v>33</v>
      </c>
      <c r="AX308" s="13" t="s">
        <v>72</v>
      </c>
      <c r="AY308" s="242" t="s">
        <v>152</v>
      </c>
    </row>
    <row r="309" s="14" customFormat="1">
      <c r="A309" s="14"/>
      <c r="B309" s="243"/>
      <c r="C309" s="244"/>
      <c r="D309" s="234" t="s">
        <v>163</v>
      </c>
      <c r="E309" s="245" t="s">
        <v>19</v>
      </c>
      <c r="F309" s="246" t="s">
        <v>213</v>
      </c>
      <c r="G309" s="244"/>
      <c r="H309" s="247">
        <v>10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163</v>
      </c>
      <c r="AU309" s="253" t="s">
        <v>81</v>
      </c>
      <c r="AV309" s="14" t="s">
        <v>81</v>
      </c>
      <c r="AW309" s="14" t="s">
        <v>33</v>
      </c>
      <c r="AX309" s="14" t="s">
        <v>72</v>
      </c>
      <c r="AY309" s="253" t="s">
        <v>152</v>
      </c>
    </row>
    <row r="310" s="15" customFormat="1">
      <c r="A310" s="15"/>
      <c r="B310" s="254"/>
      <c r="C310" s="255"/>
      <c r="D310" s="234" t="s">
        <v>163</v>
      </c>
      <c r="E310" s="256" t="s">
        <v>19</v>
      </c>
      <c r="F310" s="257" t="s">
        <v>212</v>
      </c>
      <c r="G310" s="255"/>
      <c r="H310" s="258">
        <v>149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163</v>
      </c>
      <c r="AU310" s="264" t="s">
        <v>81</v>
      </c>
      <c r="AV310" s="15" t="s">
        <v>159</v>
      </c>
      <c r="AW310" s="15" t="s">
        <v>33</v>
      </c>
      <c r="AX310" s="15" t="s">
        <v>79</v>
      </c>
      <c r="AY310" s="264" t="s">
        <v>152</v>
      </c>
    </row>
    <row r="311" s="2" customFormat="1" ht="16.5" customHeight="1">
      <c r="A311" s="40"/>
      <c r="B311" s="41"/>
      <c r="C311" s="265" t="s">
        <v>517</v>
      </c>
      <c r="D311" s="265" t="s">
        <v>298</v>
      </c>
      <c r="E311" s="266" t="s">
        <v>554</v>
      </c>
      <c r="F311" s="267" t="s">
        <v>555</v>
      </c>
      <c r="G311" s="268" t="s">
        <v>227</v>
      </c>
      <c r="H311" s="269">
        <v>79.456000000000003</v>
      </c>
      <c r="I311" s="270"/>
      <c r="J311" s="271">
        <f>ROUND(I311*H311,2)</f>
        <v>0</v>
      </c>
      <c r="K311" s="267" t="s">
        <v>158</v>
      </c>
      <c r="L311" s="272"/>
      <c r="M311" s="273" t="s">
        <v>19</v>
      </c>
      <c r="N311" s="274" t="s">
        <v>43</v>
      </c>
      <c r="O311" s="86"/>
      <c r="P311" s="223">
        <f>O311*H311</f>
        <v>0</v>
      </c>
      <c r="Q311" s="223">
        <v>0.080000000000000002</v>
      </c>
      <c r="R311" s="223">
        <f>Q311*H311</f>
        <v>6.3564800000000004</v>
      </c>
      <c r="S311" s="223">
        <v>0</v>
      </c>
      <c r="T311" s="224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5" t="s">
        <v>199</v>
      </c>
      <c r="AT311" s="225" t="s">
        <v>298</v>
      </c>
      <c r="AU311" s="225" t="s">
        <v>81</v>
      </c>
      <c r="AY311" s="19" t="s">
        <v>152</v>
      </c>
      <c r="BE311" s="226">
        <f>IF(N311="základní",J311,0)</f>
        <v>0</v>
      </c>
      <c r="BF311" s="226">
        <f>IF(N311="snížená",J311,0)</f>
        <v>0</v>
      </c>
      <c r="BG311" s="226">
        <f>IF(N311="zákl. přenesená",J311,0)</f>
        <v>0</v>
      </c>
      <c r="BH311" s="226">
        <f>IF(N311="sníž. přenesená",J311,0)</f>
        <v>0</v>
      </c>
      <c r="BI311" s="226">
        <f>IF(N311="nulová",J311,0)</f>
        <v>0</v>
      </c>
      <c r="BJ311" s="19" t="s">
        <v>79</v>
      </c>
      <c r="BK311" s="226">
        <f>ROUND(I311*H311,2)</f>
        <v>0</v>
      </c>
      <c r="BL311" s="19" t="s">
        <v>159</v>
      </c>
      <c r="BM311" s="225" t="s">
        <v>556</v>
      </c>
    </row>
    <row r="312" s="14" customFormat="1">
      <c r="A312" s="14"/>
      <c r="B312" s="243"/>
      <c r="C312" s="244"/>
      <c r="D312" s="234" t="s">
        <v>163</v>
      </c>
      <c r="E312" s="245" t="s">
        <v>19</v>
      </c>
      <c r="F312" s="246" t="s">
        <v>1465</v>
      </c>
      <c r="G312" s="244"/>
      <c r="H312" s="247">
        <v>76.400000000000006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163</v>
      </c>
      <c r="AU312" s="253" t="s">
        <v>81</v>
      </c>
      <c r="AV312" s="14" t="s">
        <v>81</v>
      </c>
      <c r="AW312" s="14" t="s">
        <v>33</v>
      </c>
      <c r="AX312" s="14" t="s">
        <v>79</v>
      </c>
      <c r="AY312" s="253" t="s">
        <v>152</v>
      </c>
    </row>
    <row r="313" s="14" customFormat="1">
      <c r="A313" s="14"/>
      <c r="B313" s="243"/>
      <c r="C313" s="244"/>
      <c r="D313" s="234" t="s">
        <v>163</v>
      </c>
      <c r="E313" s="244"/>
      <c r="F313" s="246" t="s">
        <v>1468</v>
      </c>
      <c r="G313" s="244"/>
      <c r="H313" s="247">
        <v>79.456000000000003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163</v>
      </c>
      <c r="AU313" s="253" t="s">
        <v>81</v>
      </c>
      <c r="AV313" s="14" t="s">
        <v>81</v>
      </c>
      <c r="AW313" s="14" t="s">
        <v>4</v>
      </c>
      <c r="AX313" s="14" t="s">
        <v>79</v>
      </c>
      <c r="AY313" s="253" t="s">
        <v>152</v>
      </c>
    </row>
    <row r="314" s="2" customFormat="1" ht="16.5" customHeight="1">
      <c r="A314" s="40"/>
      <c r="B314" s="41"/>
      <c r="C314" s="265" t="s">
        <v>523</v>
      </c>
      <c r="D314" s="265" t="s">
        <v>298</v>
      </c>
      <c r="E314" s="266" t="s">
        <v>559</v>
      </c>
      <c r="F314" s="267" t="s">
        <v>560</v>
      </c>
      <c r="G314" s="268" t="s">
        <v>227</v>
      </c>
      <c r="H314" s="269">
        <v>9.984</v>
      </c>
      <c r="I314" s="270"/>
      <c r="J314" s="271">
        <f>ROUND(I314*H314,2)</f>
        <v>0</v>
      </c>
      <c r="K314" s="267" t="s">
        <v>158</v>
      </c>
      <c r="L314" s="272"/>
      <c r="M314" s="273" t="s">
        <v>19</v>
      </c>
      <c r="N314" s="274" t="s">
        <v>43</v>
      </c>
      <c r="O314" s="86"/>
      <c r="P314" s="223">
        <f>O314*H314</f>
        <v>0</v>
      </c>
      <c r="Q314" s="223">
        <v>0.14000000000000001</v>
      </c>
      <c r="R314" s="223">
        <f>Q314*H314</f>
        <v>1.3977600000000001</v>
      </c>
      <c r="S314" s="223">
        <v>0</v>
      </c>
      <c r="T314" s="224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5" t="s">
        <v>199</v>
      </c>
      <c r="AT314" s="225" t="s">
        <v>298</v>
      </c>
      <c r="AU314" s="225" t="s">
        <v>81</v>
      </c>
      <c r="AY314" s="19" t="s">
        <v>152</v>
      </c>
      <c r="BE314" s="226">
        <f>IF(N314="základní",J314,0)</f>
        <v>0</v>
      </c>
      <c r="BF314" s="226">
        <f>IF(N314="snížená",J314,0)</f>
        <v>0</v>
      </c>
      <c r="BG314" s="226">
        <f>IF(N314="zákl. přenesená",J314,0)</f>
        <v>0</v>
      </c>
      <c r="BH314" s="226">
        <f>IF(N314="sníž. přenesená",J314,0)</f>
        <v>0</v>
      </c>
      <c r="BI314" s="226">
        <f>IF(N314="nulová",J314,0)</f>
        <v>0</v>
      </c>
      <c r="BJ314" s="19" t="s">
        <v>79</v>
      </c>
      <c r="BK314" s="226">
        <f>ROUND(I314*H314,2)</f>
        <v>0</v>
      </c>
      <c r="BL314" s="19" t="s">
        <v>159</v>
      </c>
      <c r="BM314" s="225" t="s">
        <v>561</v>
      </c>
    </row>
    <row r="315" s="14" customFormat="1">
      <c r="A315" s="14"/>
      <c r="B315" s="243"/>
      <c r="C315" s="244"/>
      <c r="D315" s="234" t="s">
        <v>163</v>
      </c>
      <c r="E315" s="245" t="s">
        <v>19</v>
      </c>
      <c r="F315" s="246" t="s">
        <v>1466</v>
      </c>
      <c r="G315" s="244"/>
      <c r="H315" s="247">
        <v>9.5999999999999996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163</v>
      </c>
      <c r="AU315" s="253" t="s">
        <v>81</v>
      </c>
      <c r="AV315" s="14" t="s">
        <v>81</v>
      </c>
      <c r="AW315" s="14" t="s">
        <v>33</v>
      </c>
      <c r="AX315" s="14" t="s">
        <v>79</v>
      </c>
      <c r="AY315" s="253" t="s">
        <v>152</v>
      </c>
    </row>
    <row r="316" s="14" customFormat="1">
      <c r="A316" s="14"/>
      <c r="B316" s="243"/>
      <c r="C316" s="244"/>
      <c r="D316" s="234" t="s">
        <v>163</v>
      </c>
      <c r="E316" s="244"/>
      <c r="F316" s="246" t="s">
        <v>1469</v>
      </c>
      <c r="G316" s="244"/>
      <c r="H316" s="247">
        <v>9.984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163</v>
      </c>
      <c r="AU316" s="253" t="s">
        <v>81</v>
      </c>
      <c r="AV316" s="14" t="s">
        <v>81</v>
      </c>
      <c r="AW316" s="14" t="s">
        <v>4</v>
      </c>
      <c r="AX316" s="14" t="s">
        <v>79</v>
      </c>
      <c r="AY316" s="253" t="s">
        <v>152</v>
      </c>
    </row>
    <row r="317" s="2" customFormat="1" ht="16.5" customHeight="1">
      <c r="A317" s="40"/>
      <c r="B317" s="41"/>
      <c r="C317" s="265" t="s">
        <v>528</v>
      </c>
      <c r="D317" s="265" t="s">
        <v>298</v>
      </c>
      <c r="E317" s="266" t="s">
        <v>564</v>
      </c>
      <c r="F317" s="267" t="s">
        <v>565</v>
      </c>
      <c r="G317" s="268" t="s">
        <v>227</v>
      </c>
      <c r="H317" s="269">
        <v>50.960000000000001</v>
      </c>
      <c r="I317" s="270"/>
      <c r="J317" s="271">
        <f>ROUND(I317*H317,2)</f>
        <v>0</v>
      </c>
      <c r="K317" s="267" t="s">
        <v>158</v>
      </c>
      <c r="L317" s="272"/>
      <c r="M317" s="273" t="s">
        <v>19</v>
      </c>
      <c r="N317" s="274" t="s">
        <v>43</v>
      </c>
      <c r="O317" s="86"/>
      <c r="P317" s="223">
        <f>O317*H317</f>
        <v>0</v>
      </c>
      <c r="Q317" s="223">
        <v>0.055</v>
      </c>
      <c r="R317" s="223">
        <f>Q317*H317</f>
        <v>2.8028</v>
      </c>
      <c r="S317" s="223">
        <v>0</v>
      </c>
      <c r="T317" s="224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5" t="s">
        <v>199</v>
      </c>
      <c r="AT317" s="225" t="s">
        <v>298</v>
      </c>
      <c r="AU317" s="225" t="s">
        <v>81</v>
      </c>
      <c r="AY317" s="19" t="s">
        <v>152</v>
      </c>
      <c r="BE317" s="226">
        <f>IF(N317="základní",J317,0)</f>
        <v>0</v>
      </c>
      <c r="BF317" s="226">
        <f>IF(N317="snížená",J317,0)</f>
        <v>0</v>
      </c>
      <c r="BG317" s="226">
        <f>IF(N317="zákl. přenesená",J317,0)</f>
        <v>0</v>
      </c>
      <c r="BH317" s="226">
        <f>IF(N317="sníž. přenesená",J317,0)</f>
        <v>0</v>
      </c>
      <c r="BI317" s="226">
        <f>IF(N317="nulová",J317,0)</f>
        <v>0</v>
      </c>
      <c r="BJ317" s="19" t="s">
        <v>79</v>
      </c>
      <c r="BK317" s="226">
        <f>ROUND(I317*H317,2)</f>
        <v>0</v>
      </c>
      <c r="BL317" s="19" t="s">
        <v>159</v>
      </c>
      <c r="BM317" s="225" t="s">
        <v>566</v>
      </c>
    </row>
    <row r="318" s="14" customFormat="1">
      <c r="A318" s="14"/>
      <c r="B318" s="243"/>
      <c r="C318" s="244"/>
      <c r="D318" s="234" t="s">
        <v>163</v>
      </c>
      <c r="E318" s="245" t="s">
        <v>19</v>
      </c>
      <c r="F318" s="246" t="s">
        <v>423</v>
      </c>
      <c r="G318" s="244"/>
      <c r="H318" s="247">
        <v>49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163</v>
      </c>
      <c r="AU318" s="253" t="s">
        <v>81</v>
      </c>
      <c r="AV318" s="14" t="s">
        <v>81</v>
      </c>
      <c r="AW318" s="14" t="s">
        <v>33</v>
      </c>
      <c r="AX318" s="14" t="s">
        <v>79</v>
      </c>
      <c r="AY318" s="253" t="s">
        <v>152</v>
      </c>
    </row>
    <row r="319" s="14" customFormat="1">
      <c r="A319" s="14"/>
      <c r="B319" s="243"/>
      <c r="C319" s="244"/>
      <c r="D319" s="234" t="s">
        <v>163</v>
      </c>
      <c r="E319" s="244"/>
      <c r="F319" s="246" t="s">
        <v>1470</v>
      </c>
      <c r="G319" s="244"/>
      <c r="H319" s="247">
        <v>50.960000000000001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163</v>
      </c>
      <c r="AU319" s="253" t="s">
        <v>81</v>
      </c>
      <c r="AV319" s="14" t="s">
        <v>81</v>
      </c>
      <c r="AW319" s="14" t="s">
        <v>4</v>
      </c>
      <c r="AX319" s="14" t="s">
        <v>79</v>
      </c>
      <c r="AY319" s="253" t="s">
        <v>152</v>
      </c>
    </row>
    <row r="320" s="2" customFormat="1" ht="16.5" customHeight="1">
      <c r="A320" s="40"/>
      <c r="B320" s="41"/>
      <c r="C320" s="265" t="s">
        <v>533</v>
      </c>
      <c r="D320" s="265" t="s">
        <v>298</v>
      </c>
      <c r="E320" s="266" t="s">
        <v>569</v>
      </c>
      <c r="F320" s="267" t="s">
        <v>570</v>
      </c>
      <c r="G320" s="268" t="s">
        <v>227</v>
      </c>
      <c r="H320" s="269">
        <v>4.1600000000000001</v>
      </c>
      <c r="I320" s="270"/>
      <c r="J320" s="271">
        <f>ROUND(I320*H320,2)</f>
        <v>0</v>
      </c>
      <c r="K320" s="267" t="s">
        <v>158</v>
      </c>
      <c r="L320" s="272"/>
      <c r="M320" s="273" t="s">
        <v>19</v>
      </c>
      <c r="N320" s="274" t="s">
        <v>43</v>
      </c>
      <c r="O320" s="86"/>
      <c r="P320" s="223">
        <f>O320*H320</f>
        <v>0</v>
      </c>
      <c r="Q320" s="223">
        <v>0.065670000000000006</v>
      </c>
      <c r="R320" s="223">
        <f>Q320*H320</f>
        <v>0.27318720000000002</v>
      </c>
      <c r="S320" s="223">
        <v>0</v>
      </c>
      <c r="T320" s="224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5" t="s">
        <v>199</v>
      </c>
      <c r="AT320" s="225" t="s">
        <v>298</v>
      </c>
      <c r="AU320" s="225" t="s">
        <v>81</v>
      </c>
      <c r="AY320" s="19" t="s">
        <v>152</v>
      </c>
      <c r="BE320" s="226">
        <f>IF(N320="základní",J320,0)</f>
        <v>0</v>
      </c>
      <c r="BF320" s="226">
        <f>IF(N320="snížená",J320,0)</f>
        <v>0</v>
      </c>
      <c r="BG320" s="226">
        <f>IF(N320="zákl. přenesená",J320,0)</f>
        <v>0</v>
      </c>
      <c r="BH320" s="226">
        <f>IF(N320="sníž. přenesená",J320,0)</f>
        <v>0</v>
      </c>
      <c r="BI320" s="226">
        <f>IF(N320="nulová",J320,0)</f>
        <v>0</v>
      </c>
      <c r="BJ320" s="19" t="s">
        <v>79</v>
      </c>
      <c r="BK320" s="226">
        <f>ROUND(I320*H320,2)</f>
        <v>0</v>
      </c>
      <c r="BL320" s="19" t="s">
        <v>159</v>
      </c>
      <c r="BM320" s="225" t="s">
        <v>571</v>
      </c>
    </row>
    <row r="321" s="14" customFormat="1">
      <c r="A321" s="14"/>
      <c r="B321" s="243"/>
      <c r="C321" s="244"/>
      <c r="D321" s="234" t="s">
        <v>163</v>
      </c>
      <c r="E321" s="245" t="s">
        <v>19</v>
      </c>
      <c r="F321" s="246" t="s">
        <v>1467</v>
      </c>
      <c r="G321" s="244"/>
      <c r="H321" s="247">
        <v>4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163</v>
      </c>
      <c r="AU321" s="253" t="s">
        <v>81</v>
      </c>
      <c r="AV321" s="14" t="s">
        <v>81</v>
      </c>
      <c r="AW321" s="14" t="s">
        <v>33</v>
      </c>
      <c r="AX321" s="14" t="s">
        <v>79</v>
      </c>
      <c r="AY321" s="253" t="s">
        <v>152</v>
      </c>
    </row>
    <row r="322" s="14" customFormat="1">
      <c r="A322" s="14"/>
      <c r="B322" s="243"/>
      <c r="C322" s="244"/>
      <c r="D322" s="234" t="s">
        <v>163</v>
      </c>
      <c r="E322" s="244"/>
      <c r="F322" s="246" t="s">
        <v>1471</v>
      </c>
      <c r="G322" s="244"/>
      <c r="H322" s="247">
        <v>4.1600000000000001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163</v>
      </c>
      <c r="AU322" s="253" t="s">
        <v>81</v>
      </c>
      <c r="AV322" s="14" t="s">
        <v>81</v>
      </c>
      <c r="AW322" s="14" t="s">
        <v>4</v>
      </c>
      <c r="AX322" s="14" t="s">
        <v>79</v>
      </c>
      <c r="AY322" s="253" t="s">
        <v>152</v>
      </c>
    </row>
    <row r="323" s="2" customFormat="1" ht="16.5" customHeight="1">
      <c r="A323" s="40"/>
      <c r="B323" s="41"/>
      <c r="C323" s="265" t="s">
        <v>540</v>
      </c>
      <c r="D323" s="265" t="s">
        <v>298</v>
      </c>
      <c r="E323" s="266" t="s">
        <v>574</v>
      </c>
      <c r="F323" s="267" t="s">
        <v>575</v>
      </c>
      <c r="G323" s="268" t="s">
        <v>227</v>
      </c>
      <c r="H323" s="269">
        <v>10.4</v>
      </c>
      <c r="I323" s="270"/>
      <c r="J323" s="271">
        <f>ROUND(I323*H323,2)</f>
        <v>0</v>
      </c>
      <c r="K323" s="267" t="s">
        <v>158</v>
      </c>
      <c r="L323" s="272"/>
      <c r="M323" s="273" t="s">
        <v>19</v>
      </c>
      <c r="N323" s="274" t="s">
        <v>43</v>
      </c>
      <c r="O323" s="86"/>
      <c r="P323" s="223">
        <f>O323*H323</f>
        <v>0</v>
      </c>
      <c r="Q323" s="223">
        <v>0.056000000000000001</v>
      </c>
      <c r="R323" s="223">
        <f>Q323*H323</f>
        <v>0.58240000000000003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199</v>
      </c>
      <c r="AT323" s="225" t="s">
        <v>298</v>
      </c>
      <c r="AU323" s="225" t="s">
        <v>81</v>
      </c>
      <c r="AY323" s="19" t="s">
        <v>152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79</v>
      </c>
      <c r="BK323" s="226">
        <f>ROUND(I323*H323,2)</f>
        <v>0</v>
      </c>
      <c r="BL323" s="19" t="s">
        <v>159</v>
      </c>
      <c r="BM323" s="225" t="s">
        <v>576</v>
      </c>
    </row>
    <row r="324" s="14" customFormat="1">
      <c r="A324" s="14"/>
      <c r="B324" s="243"/>
      <c r="C324" s="244"/>
      <c r="D324" s="234" t="s">
        <v>163</v>
      </c>
      <c r="E324" s="245" t="s">
        <v>19</v>
      </c>
      <c r="F324" s="246" t="s">
        <v>213</v>
      </c>
      <c r="G324" s="244"/>
      <c r="H324" s="247">
        <v>10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163</v>
      </c>
      <c r="AU324" s="253" t="s">
        <v>81</v>
      </c>
      <c r="AV324" s="14" t="s">
        <v>81</v>
      </c>
      <c r="AW324" s="14" t="s">
        <v>33</v>
      </c>
      <c r="AX324" s="14" t="s">
        <v>79</v>
      </c>
      <c r="AY324" s="253" t="s">
        <v>152</v>
      </c>
    </row>
    <row r="325" s="14" customFormat="1">
      <c r="A325" s="14"/>
      <c r="B325" s="243"/>
      <c r="C325" s="244"/>
      <c r="D325" s="234" t="s">
        <v>163</v>
      </c>
      <c r="E325" s="244"/>
      <c r="F325" s="246" t="s">
        <v>1472</v>
      </c>
      <c r="G325" s="244"/>
      <c r="H325" s="247">
        <v>10.4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163</v>
      </c>
      <c r="AU325" s="253" t="s">
        <v>81</v>
      </c>
      <c r="AV325" s="14" t="s">
        <v>81</v>
      </c>
      <c r="AW325" s="14" t="s">
        <v>4</v>
      </c>
      <c r="AX325" s="14" t="s">
        <v>79</v>
      </c>
      <c r="AY325" s="253" t="s">
        <v>152</v>
      </c>
    </row>
    <row r="326" s="12" customFormat="1" ht="22.8" customHeight="1">
      <c r="A326" s="12"/>
      <c r="B326" s="198"/>
      <c r="C326" s="199"/>
      <c r="D326" s="200" t="s">
        <v>71</v>
      </c>
      <c r="E326" s="212" t="s">
        <v>599</v>
      </c>
      <c r="F326" s="212" t="s">
        <v>600</v>
      </c>
      <c r="G326" s="199"/>
      <c r="H326" s="199"/>
      <c r="I326" s="202"/>
      <c r="J326" s="213">
        <f>BK326</f>
        <v>0</v>
      </c>
      <c r="K326" s="199"/>
      <c r="L326" s="204"/>
      <c r="M326" s="205"/>
      <c r="N326" s="206"/>
      <c r="O326" s="206"/>
      <c r="P326" s="207">
        <f>SUM(P327:P341)</f>
        <v>0</v>
      </c>
      <c r="Q326" s="206"/>
      <c r="R326" s="207">
        <f>SUM(R327:R341)</f>
        <v>0</v>
      </c>
      <c r="S326" s="206"/>
      <c r="T326" s="208">
        <f>SUM(T327:T341)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09" t="s">
        <v>79</v>
      </c>
      <c r="AT326" s="210" t="s">
        <v>71</v>
      </c>
      <c r="AU326" s="210" t="s">
        <v>79</v>
      </c>
      <c r="AY326" s="209" t="s">
        <v>152</v>
      </c>
      <c r="BK326" s="211">
        <f>SUM(BK327:BK341)</f>
        <v>0</v>
      </c>
    </row>
    <row r="327" s="2" customFormat="1" ht="24.15" customHeight="1">
      <c r="A327" s="40"/>
      <c r="B327" s="41"/>
      <c r="C327" s="214" t="s">
        <v>553</v>
      </c>
      <c r="D327" s="214" t="s">
        <v>154</v>
      </c>
      <c r="E327" s="215" t="s">
        <v>602</v>
      </c>
      <c r="F327" s="216" t="s">
        <v>603</v>
      </c>
      <c r="G327" s="217" t="s">
        <v>282</v>
      </c>
      <c r="H327" s="218">
        <v>130.90000000000001</v>
      </c>
      <c r="I327" s="219"/>
      <c r="J327" s="220">
        <f>ROUND(I327*H327,2)</f>
        <v>0</v>
      </c>
      <c r="K327" s="216" t="s">
        <v>158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</v>
      </c>
      <c r="R327" s="223">
        <f>Q327*H327</f>
        <v>0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159</v>
      </c>
      <c r="AT327" s="225" t="s">
        <v>154</v>
      </c>
      <c r="AU327" s="225" t="s">
        <v>81</v>
      </c>
      <c r="AY327" s="19" t="s">
        <v>152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79</v>
      </c>
      <c r="BK327" s="226">
        <f>ROUND(I327*H327,2)</f>
        <v>0</v>
      </c>
      <c r="BL327" s="19" t="s">
        <v>159</v>
      </c>
      <c r="BM327" s="225" t="s">
        <v>604</v>
      </c>
    </row>
    <row r="328" s="2" customFormat="1">
      <c r="A328" s="40"/>
      <c r="B328" s="41"/>
      <c r="C328" s="42"/>
      <c r="D328" s="227" t="s">
        <v>161</v>
      </c>
      <c r="E328" s="42"/>
      <c r="F328" s="228" t="s">
        <v>605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161</v>
      </c>
      <c r="AU328" s="19" t="s">
        <v>81</v>
      </c>
    </row>
    <row r="329" s="14" customFormat="1">
      <c r="A329" s="14"/>
      <c r="B329" s="243"/>
      <c r="C329" s="244"/>
      <c r="D329" s="234" t="s">
        <v>163</v>
      </c>
      <c r="E329" s="245" t="s">
        <v>19</v>
      </c>
      <c r="F329" s="246" t="s">
        <v>1473</v>
      </c>
      <c r="G329" s="244"/>
      <c r="H329" s="247">
        <v>130.90000000000001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163</v>
      </c>
      <c r="AU329" s="253" t="s">
        <v>81</v>
      </c>
      <c r="AV329" s="14" t="s">
        <v>81</v>
      </c>
      <c r="AW329" s="14" t="s">
        <v>33</v>
      </c>
      <c r="AX329" s="14" t="s">
        <v>79</v>
      </c>
      <c r="AY329" s="253" t="s">
        <v>152</v>
      </c>
    </row>
    <row r="330" s="2" customFormat="1" ht="24.15" customHeight="1">
      <c r="A330" s="40"/>
      <c r="B330" s="41"/>
      <c r="C330" s="214" t="s">
        <v>558</v>
      </c>
      <c r="D330" s="214" t="s">
        <v>154</v>
      </c>
      <c r="E330" s="215" t="s">
        <v>611</v>
      </c>
      <c r="F330" s="216" t="s">
        <v>612</v>
      </c>
      <c r="G330" s="217" t="s">
        <v>282</v>
      </c>
      <c r="H330" s="218">
        <v>3141.5999999999999</v>
      </c>
      <c r="I330" s="219"/>
      <c r="J330" s="220">
        <f>ROUND(I330*H330,2)</f>
        <v>0</v>
      </c>
      <c r="K330" s="216" t="s">
        <v>158</v>
      </c>
      <c r="L330" s="46"/>
      <c r="M330" s="221" t="s">
        <v>19</v>
      </c>
      <c r="N330" s="222" t="s">
        <v>43</v>
      </c>
      <c r="O330" s="86"/>
      <c r="P330" s="223">
        <f>O330*H330</f>
        <v>0</v>
      </c>
      <c r="Q330" s="223">
        <v>0</v>
      </c>
      <c r="R330" s="223">
        <f>Q330*H330</f>
        <v>0</v>
      </c>
      <c r="S330" s="223">
        <v>0</v>
      </c>
      <c r="T330" s="224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5" t="s">
        <v>159</v>
      </c>
      <c r="AT330" s="225" t="s">
        <v>154</v>
      </c>
      <c r="AU330" s="225" t="s">
        <v>81</v>
      </c>
      <c r="AY330" s="19" t="s">
        <v>152</v>
      </c>
      <c r="BE330" s="226">
        <f>IF(N330="základní",J330,0)</f>
        <v>0</v>
      </c>
      <c r="BF330" s="226">
        <f>IF(N330="snížená",J330,0)</f>
        <v>0</v>
      </c>
      <c r="BG330" s="226">
        <f>IF(N330="zákl. přenesená",J330,0)</f>
        <v>0</v>
      </c>
      <c r="BH330" s="226">
        <f>IF(N330="sníž. přenesená",J330,0)</f>
        <v>0</v>
      </c>
      <c r="BI330" s="226">
        <f>IF(N330="nulová",J330,0)</f>
        <v>0</v>
      </c>
      <c r="BJ330" s="19" t="s">
        <v>79</v>
      </c>
      <c r="BK330" s="226">
        <f>ROUND(I330*H330,2)</f>
        <v>0</v>
      </c>
      <c r="BL330" s="19" t="s">
        <v>159</v>
      </c>
      <c r="BM330" s="225" t="s">
        <v>613</v>
      </c>
    </row>
    <row r="331" s="2" customFormat="1">
      <c r="A331" s="40"/>
      <c r="B331" s="41"/>
      <c r="C331" s="42"/>
      <c r="D331" s="227" t="s">
        <v>161</v>
      </c>
      <c r="E331" s="42"/>
      <c r="F331" s="228" t="s">
        <v>614</v>
      </c>
      <c r="G331" s="42"/>
      <c r="H331" s="42"/>
      <c r="I331" s="229"/>
      <c r="J331" s="42"/>
      <c r="K331" s="42"/>
      <c r="L331" s="46"/>
      <c r="M331" s="230"/>
      <c r="N331" s="231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161</v>
      </c>
      <c r="AU331" s="19" t="s">
        <v>81</v>
      </c>
    </row>
    <row r="332" s="14" customFormat="1">
      <c r="A332" s="14"/>
      <c r="B332" s="243"/>
      <c r="C332" s="244"/>
      <c r="D332" s="234" t="s">
        <v>163</v>
      </c>
      <c r="E332" s="245" t="s">
        <v>19</v>
      </c>
      <c r="F332" s="246" t="s">
        <v>1474</v>
      </c>
      <c r="G332" s="244"/>
      <c r="H332" s="247">
        <v>3141.5999999999999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163</v>
      </c>
      <c r="AU332" s="253" t="s">
        <v>81</v>
      </c>
      <c r="AV332" s="14" t="s">
        <v>81</v>
      </c>
      <c r="AW332" s="14" t="s">
        <v>33</v>
      </c>
      <c r="AX332" s="14" t="s">
        <v>79</v>
      </c>
      <c r="AY332" s="253" t="s">
        <v>152</v>
      </c>
    </row>
    <row r="333" s="2" customFormat="1" ht="16.5" customHeight="1">
      <c r="A333" s="40"/>
      <c r="B333" s="41"/>
      <c r="C333" s="214" t="s">
        <v>563</v>
      </c>
      <c r="D333" s="214" t="s">
        <v>154</v>
      </c>
      <c r="E333" s="215" t="s">
        <v>617</v>
      </c>
      <c r="F333" s="216" t="s">
        <v>618</v>
      </c>
      <c r="G333" s="217" t="s">
        <v>282</v>
      </c>
      <c r="H333" s="218">
        <v>130.90000000000001</v>
      </c>
      <c r="I333" s="219"/>
      <c r="J333" s="220">
        <f>ROUND(I333*H333,2)</f>
        <v>0</v>
      </c>
      <c r="K333" s="216" t="s">
        <v>158</v>
      </c>
      <c r="L333" s="46"/>
      <c r="M333" s="221" t="s">
        <v>19</v>
      </c>
      <c r="N333" s="222" t="s">
        <v>43</v>
      </c>
      <c r="O333" s="86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5" t="s">
        <v>159</v>
      </c>
      <c r="AT333" s="225" t="s">
        <v>154</v>
      </c>
      <c r="AU333" s="225" t="s">
        <v>81</v>
      </c>
      <c r="AY333" s="19" t="s">
        <v>152</v>
      </c>
      <c r="BE333" s="226">
        <f>IF(N333="základní",J333,0)</f>
        <v>0</v>
      </c>
      <c r="BF333" s="226">
        <f>IF(N333="snížená",J333,0)</f>
        <v>0</v>
      </c>
      <c r="BG333" s="226">
        <f>IF(N333="zákl. přenesená",J333,0)</f>
        <v>0</v>
      </c>
      <c r="BH333" s="226">
        <f>IF(N333="sníž. přenesená",J333,0)</f>
        <v>0</v>
      </c>
      <c r="BI333" s="226">
        <f>IF(N333="nulová",J333,0)</f>
        <v>0</v>
      </c>
      <c r="BJ333" s="19" t="s">
        <v>79</v>
      </c>
      <c r="BK333" s="226">
        <f>ROUND(I333*H333,2)</f>
        <v>0</v>
      </c>
      <c r="BL333" s="19" t="s">
        <v>159</v>
      </c>
      <c r="BM333" s="225" t="s">
        <v>619</v>
      </c>
    </row>
    <row r="334" s="2" customFormat="1">
      <c r="A334" s="40"/>
      <c r="B334" s="41"/>
      <c r="C334" s="42"/>
      <c r="D334" s="227" t="s">
        <v>161</v>
      </c>
      <c r="E334" s="42"/>
      <c r="F334" s="228" t="s">
        <v>620</v>
      </c>
      <c r="G334" s="42"/>
      <c r="H334" s="42"/>
      <c r="I334" s="229"/>
      <c r="J334" s="42"/>
      <c r="K334" s="42"/>
      <c r="L334" s="46"/>
      <c r="M334" s="230"/>
      <c r="N334" s="231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161</v>
      </c>
      <c r="AU334" s="19" t="s">
        <v>81</v>
      </c>
    </row>
    <row r="335" s="14" customFormat="1">
      <c r="A335" s="14"/>
      <c r="B335" s="243"/>
      <c r="C335" s="244"/>
      <c r="D335" s="234" t="s">
        <v>163</v>
      </c>
      <c r="E335" s="245" t="s">
        <v>19</v>
      </c>
      <c r="F335" s="246" t="s">
        <v>1473</v>
      </c>
      <c r="G335" s="244"/>
      <c r="H335" s="247">
        <v>130.90000000000001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163</v>
      </c>
      <c r="AU335" s="253" t="s">
        <v>81</v>
      </c>
      <c r="AV335" s="14" t="s">
        <v>81</v>
      </c>
      <c r="AW335" s="14" t="s">
        <v>33</v>
      </c>
      <c r="AX335" s="14" t="s">
        <v>79</v>
      </c>
      <c r="AY335" s="253" t="s">
        <v>152</v>
      </c>
    </row>
    <row r="336" s="2" customFormat="1" ht="24.15" customHeight="1">
      <c r="A336" s="40"/>
      <c r="B336" s="41"/>
      <c r="C336" s="214" t="s">
        <v>568</v>
      </c>
      <c r="D336" s="214" t="s">
        <v>154</v>
      </c>
      <c r="E336" s="215" t="s">
        <v>623</v>
      </c>
      <c r="F336" s="216" t="s">
        <v>624</v>
      </c>
      <c r="G336" s="217" t="s">
        <v>282</v>
      </c>
      <c r="H336" s="218">
        <v>47.325000000000003</v>
      </c>
      <c r="I336" s="219"/>
      <c r="J336" s="220">
        <f>ROUND(I336*H336,2)</f>
        <v>0</v>
      </c>
      <c r="K336" s="216" t="s">
        <v>158</v>
      </c>
      <c r="L336" s="46"/>
      <c r="M336" s="221" t="s">
        <v>19</v>
      </c>
      <c r="N336" s="222" t="s">
        <v>43</v>
      </c>
      <c r="O336" s="86"/>
      <c r="P336" s="223">
        <f>O336*H336</f>
        <v>0</v>
      </c>
      <c r="Q336" s="223">
        <v>0</v>
      </c>
      <c r="R336" s="223">
        <f>Q336*H336</f>
        <v>0</v>
      </c>
      <c r="S336" s="223">
        <v>0</v>
      </c>
      <c r="T336" s="224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5" t="s">
        <v>159</v>
      </c>
      <c r="AT336" s="225" t="s">
        <v>154</v>
      </c>
      <c r="AU336" s="225" t="s">
        <v>81</v>
      </c>
      <c r="AY336" s="19" t="s">
        <v>152</v>
      </c>
      <c r="BE336" s="226">
        <f>IF(N336="základní",J336,0)</f>
        <v>0</v>
      </c>
      <c r="BF336" s="226">
        <f>IF(N336="snížená",J336,0)</f>
        <v>0</v>
      </c>
      <c r="BG336" s="226">
        <f>IF(N336="zákl. přenesená",J336,0)</f>
        <v>0</v>
      </c>
      <c r="BH336" s="226">
        <f>IF(N336="sníž. přenesená",J336,0)</f>
        <v>0</v>
      </c>
      <c r="BI336" s="226">
        <f>IF(N336="nulová",J336,0)</f>
        <v>0</v>
      </c>
      <c r="BJ336" s="19" t="s">
        <v>79</v>
      </c>
      <c r="BK336" s="226">
        <f>ROUND(I336*H336,2)</f>
        <v>0</v>
      </c>
      <c r="BL336" s="19" t="s">
        <v>159</v>
      </c>
      <c r="BM336" s="225" t="s">
        <v>625</v>
      </c>
    </row>
    <row r="337" s="2" customFormat="1">
      <c r="A337" s="40"/>
      <c r="B337" s="41"/>
      <c r="C337" s="42"/>
      <c r="D337" s="227" t="s">
        <v>161</v>
      </c>
      <c r="E337" s="42"/>
      <c r="F337" s="228" t="s">
        <v>626</v>
      </c>
      <c r="G337" s="42"/>
      <c r="H337" s="42"/>
      <c r="I337" s="229"/>
      <c r="J337" s="42"/>
      <c r="K337" s="42"/>
      <c r="L337" s="46"/>
      <c r="M337" s="230"/>
      <c r="N337" s="231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161</v>
      </c>
      <c r="AU337" s="19" t="s">
        <v>81</v>
      </c>
    </row>
    <row r="338" s="14" customFormat="1">
      <c r="A338" s="14"/>
      <c r="B338" s="243"/>
      <c r="C338" s="244"/>
      <c r="D338" s="234" t="s">
        <v>163</v>
      </c>
      <c r="E338" s="245" t="s">
        <v>19</v>
      </c>
      <c r="F338" s="246" t="s">
        <v>1475</v>
      </c>
      <c r="G338" s="244"/>
      <c r="H338" s="247">
        <v>47.325000000000003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163</v>
      </c>
      <c r="AU338" s="253" t="s">
        <v>81</v>
      </c>
      <c r="AV338" s="14" t="s">
        <v>81</v>
      </c>
      <c r="AW338" s="14" t="s">
        <v>33</v>
      </c>
      <c r="AX338" s="14" t="s">
        <v>79</v>
      </c>
      <c r="AY338" s="253" t="s">
        <v>152</v>
      </c>
    </row>
    <row r="339" s="2" customFormat="1" ht="24.15" customHeight="1">
      <c r="A339" s="40"/>
      <c r="B339" s="41"/>
      <c r="C339" s="214" t="s">
        <v>573</v>
      </c>
      <c r="D339" s="214" t="s">
        <v>154</v>
      </c>
      <c r="E339" s="215" t="s">
        <v>629</v>
      </c>
      <c r="F339" s="216" t="s">
        <v>281</v>
      </c>
      <c r="G339" s="217" t="s">
        <v>282</v>
      </c>
      <c r="H339" s="218">
        <v>83.575000000000003</v>
      </c>
      <c r="I339" s="219"/>
      <c r="J339" s="220">
        <f>ROUND(I339*H339,2)</f>
        <v>0</v>
      </c>
      <c r="K339" s="216" t="s">
        <v>158</v>
      </c>
      <c r="L339" s="46"/>
      <c r="M339" s="221" t="s">
        <v>19</v>
      </c>
      <c r="N339" s="222" t="s">
        <v>43</v>
      </c>
      <c r="O339" s="86"/>
      <c r="P339" s="223">
        <f>O339*H339</f>
        <v>0</v>
      </c>
      <c r="Q339" s="223">
        <v>0</v>
      </c>
      <c r="R339" s="223">
        <f>Q339*H339</f>
        <v>0</v>
      </c>
      <c r="S339" s="223">
        <v>0</v>
      </c>
      <c r="T339" s="224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5" t="s">
        <v>159</v>
      </c>
      <c r="AT339" s="225" t="s">
        <v>154</v>
      </c>
      <c r="AU339" s="225" t="s">
        <v>81</v>
      </c>
      <c r="AY339" s="19" t="s">
        <v>152</v>
      </c>
      <c r="BE339" s="226">
        <f>IF(N339="základní",J339,0)</f>
        <v>0</v>
      </c>
      <c r="BF339" s="226">
        <f>IF(N339="snížená",J339,0)</f>
        <v>0</v>
      </c>
      <c r="BG339" s="226">
        <f>IF(N339="zákl. přenesená",J339,0)</f>
        <v>0</v>
      </c>
      <c r="BH339" s="226">
        <f>IF(N339="sníž. přenesená",J339,0)</f>
        <v>0</v>
      </c>
      <c r="BI339" s="226">
        <f>IF(N339="nulová",J339,0)</f>
        <v>0</v>
      </c>
      <c r="BJ339" s="19" t="s">
        <v>79</v>
      </c>
      <c r="BK339" s="226">
        <f>ROUND(I339*H339,2)</f>
        <v>0</v>
      </c>
      <c r="BL339" s="19" t="s">
        <v>159</v>
      </c>
      <c r="BM339" s="225" t="s">
        <v>630</v>
      </c>
    </row>
    <row r="340" s="2" customFormat="1">
      <c r="A340" s="40"/>
      <c r="B340" s="41"/>
      <c r="C340" s="42"/>
      <c r="D340" s="227" t="s">
        <v>161</v>
      </c>
      <c r="E340" s="42"/>
      <c r="F340" s="228" t="s">
        <v>631</v>
      </c>
      <c r="G340" s="42"/>
      <c r="H340" s="42"/>
      <c r="I340" s="229"/>
      <c r="J340" s="42"/>
      <c r="K340" s="42"/>
      <c r="L340" s="46"/>
      <c r="M340" s="230"/>
      <c r="N340" s="231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161</v>
      </c>
      <c r="AU340" s="19" t="s">
        <v>81</v>
      </c>
    </row>
    <row r="341" s="14" customFormat="1">
      <c r="A341" s="14"/>
      <c r="B341" s="243"/>
      <c r="C341" s="244"/>
      <c r="D341" s="234" t="s">
        <v>163</v>
      </c>
      <c r="E341" s="245" t="s">
        <v>19</v>
      </c>
      <c r="F341" s="246" t="s">
        <v>1476</v>
      </c>
      <c r="G341" s="244"/>
      <c r="H341" s="247">
        <v>83.575000000000003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163</v>
      </c>
      <c r="AU341" s="253" t="s">
        <v>81</v>
      </c>
      <c r="AV341" s="14" t="s">
        <v>81</v>
      </c>
      <c r="AW341" s="14" t="s">
        <v>33</v>
      </c>
      <c r="AX341" s="14" t="s">
        <v>79</v>
      </c>
      <c r="AY341" s="253" t="s">
        <v>152</v>
      </c>
    </row>
    <row r="342" s="12" customFormat="1" ht="22.8" customHeight="1">
      <c r="A342" s="12"/>
      <c r="B342" s="198"/>
      <c r="C342" s="199"/>
      <c r="D342" s="200" t="s">
        <v>71</v>
      </c>
      <c r="E342" s="212" t="s">
        <v>639</v>
      </c>
      <c r="F342" s="212" t="s">
        <v>640</v>
      </c>
      <c r="G342" s="199"/>
      <c r="H342" s="199"/>
      <c r="I342" s="202"/>
      <c r="J342" s="213">
        <f>BK342</f>
        <v>0</v>
      </c>
      <c r="K342" s="199"/>
      <c r="L342" s="204"/>
      <c r="M342" s="205"/>
      <c r="N342" s="206"/>
      <c r="O342" s="206"/>
      <c r="P342" s="207">
        <f>SUM(P343:P344)</f>
        <v>0</v>
      </c>
      <c r="Q342" s="206"/>
      <c r="R342" s="207">
        <f>SUM(R343:R344)</f>
        <v>0</v>
      </c>
      <c r="S342" s="206"/>
      <c r="T342" s="208">
        <f>SUM(T343:T344)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09" t="s">
        <v>79</v>
      </c>
      <c r="AT342" s="210" t="s">
        <v>71</v>
      </c>
      <c r="AU342" s="210" t="s">
        <v>79</v>
      </c>
      <c r="AY342" s="209" t="s">
        <v>152</v>
      </c>
      <c r="BK342" s="211">
        <f>SUM(BK343:BK344)</f>
        <v>0</v>
      </c>
    </row>
    <row r="343" s="2" customFormat="1" ht="24.15" customHeight="1">
      <c r="A343" s="40"/>
      <c r="B343" s="41"/>
      <c r="C343" s="214" t="s">
        <v>578</v>
      </c>
      <c r="D343" s="214" t="s">
        <v>154</v>
      </c>
      <c r="E343" s="215" t="s">
        <v>642</v>
      </c>
      <c r="F343" s="216" t="s">
        <v>643</v>
      </c>
      <c r="G343" s="217" t="s">
        <v>282</v>
      </c>
      <c r="H343" s="218">
        <v>91.545000000000002</v>
      </c>
      <c r="I343" s="219"/>
      <c r="J343" s="220">
        <f>ROUND(I343*H343,2)</f>
        <v>0</v>
      </c>
      <c r="K343" s="216" t="s">
        <v>158</v>
      </c>
      <c r="L343" s="46"/>
      <c r="M343" s="221" t="s">
        <v>19</v>
      </c>
      <c r="N343" s="222" t="s">
        <v>43</v>
      </c>
      <c r="O343" s="86"/>
      <c r="P343" s="223">
        <f>O343*H343</f>
        <v>0</v>
      </c>
      <c r="Q343" s="223">
        <v>0</v>
      </c>
      <c r="R343" s="223">
        <f>Q343*H343</f>
        <v>0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159</v>
      </c>
      <c r="AT343" s="225" t="s">
        <v>154</v>
      </c>
      <c r="AU343" s="225" t="s">
        <v>81</v>
      </c>
      <c r="AY343" s="19" t="s">
        <v>152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79</v>
      </c>
      <c r="BK343" s="226">
        <f>ROUND(I343*H343,2)</f>
        <v>0</v>
      </c>
      <c r="BL343" s="19" t="s">
        <v>159</v>
      </c>
      <c r="BM343" s="225" t="s">
        <v>644</v>
      </c>
    </row>
    <row r="344" s="2" customFormat="1">
      <c r="A344" s="40"/>
      <c r="B344" s="41"/>
      <c r="C344" s="42"/>
      <c r="D344" s="227" t="s">
        <v>161</v>
      </c>
      <c r="E344" s="42"/>
      <c r="F344" s="228" t="s">
        <v>645</v>
      </c>
      <c r="G344" s="42"/>
      <c r="H344" s="42"/>
      <c r="I344" s="229"/>
      <c r="J344" s="42"/>
      <c r="K344" s="42"/>
      <c r="L344" s="46"/>
      <c r="M344" s="230"/>
      <c r="N344" s="231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161</v>
      </c>
      <c r="AU344" s="19" t="s">
        <v>81</v>
      </c>
    </row>
    <row r="345" s="12" customFormat="1" ht="25.92" customHeight="1">
      <c r="A345" s="12"/>
      <c r="B345" s="198"/>
      <c r="C345" s="199"/>
      <c r="D345" s="200" t="s">
        <v>71</v>
      </c>
      <c r="E345" s="201" t="s">
        <v>646</v>
      </c>
      <c r="F345" s="201" t="s">
        <v>647</v>
      </c>
      <c r="G345" s="199"/>
      <c r="H345" s="199"/>
      <c r="I345" s="202"/>
      <c r="J345" s="203">
        <f>BK345</f>
        <v>0</v>
      </c>
      <c r="K345" s="199"/>
      <c r="L345" s="204"/>
      <c r="M345" s="205"/>
      <c r="N345" s="206"/>
      <c r="O345" s="206"/>
      <c r="P345" s="207">
        <f>P346</f>
        <v>0</v>
      </c>
      <c r="Q345" s="206"/>
      <c r="R345" s="207">
        <f>R346</f>
        <v>0.0107262</v>
      </c>
      <c r="S345" s="206"/>
      <c r="T345" s="208">
        <f>T346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9" t="s">
        <v>81</v>
      </c>
      <c r="AT345" s="210" t="s">
        <v>71</v>
      </c>
      <c r="AU345" s="210" t="s">
        <v>72</v>
      </c>
      <c r="AY345" s="209" t="s">
        <v>152</v>
      </c>
      <c r="BK345" s="211">
        <f>BK346</f>
        <v>0</v>
      </c>
    </row>
    <row r="346" s="12" customFormat="1" ht="22.8" customHeight="1">
      <c r="A346" s="12"/>
      <c r="B346" s="198"/>
      <c r="C346" s="199"/>
      <c r="D346" s="200" t="s">
        <v>71</v>
      </c>
      <c r="E346" s="212" t="s">
        <v>648</v>
      </c>
      <c r="F346" s="212" t="s">
        <v>649</v>
      </c>
      <c r="G346" s="199"/>
      <c r="H346" s="199"/>
      <c r="I346" s="202"/>
      <c r="J346" s="213">
        <f>BK346</f>
        <v>0</v>
      </c>
      <c r="K346" s="199"/>
      <c r="L346" s="204"/>
      <c r="M346" s="205"/>
      <c r="N346" s="206"/>
      <c r="O346" s="206"/>
      <c r="P346" s="207">
        <f>SUM(P347:P354)</f>
        <v>0</v>
      </c>
      <c r="Q346" s="206"/>
      <c r="R346" s="207">
        <f>SUM(R347:R354)</f>
        <v>0.0107262</v>
      </c>
      <c r="S346" s="206"/>
      <c r="T346" s="208">
        <f>SUM(T347:T354)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9" t="s">
        <v>81</v>
      </c>
      <c r="AT346" s="210" t="s">
        <v>71</v>
      </c>
      <c r="AU346" s="210" t="s">
        <v>79</v>
      </c>
      <c r="AY346" s="209" t="s">
        <v>152</v>
      </c>
      <c r="BK346" s="211">
        <f>SUM(BK347:BK354)</f>
        <v>0</v>
      </c>
    </row>
    <row r="347" s="2" customFormat="1" ht="16.5" customHeight="1">
      <c r="A347" s="40"/>
      <c r="B347" s="41"/>
      <c r="C347" s="214" t="s">
        <v>584</v>
      </c>
      <c r="D347" s="214" t="s">
        <v>154</v>
      </c>
      <c r="E347" s="215" t="s">
        <v>651</v>
      </c>
      <c r="F347" s="216" t="s">
        <v>652</v>
      </c>
      <c r="G347" s="217" t="s">
        <v>182</v>
      </c>
      <c r="H347" s="218">
        <v>26.399999999999999</v>
      </c>
      <c r="I347" s="219"/>
      <c r="J347" s="220">
        <f>ROUND(I347*H347,2)</f>
        <v>0</v>
      </c>
      <c r="K347" s="216" t="s">
        <v>158</v>
      </c>
      <c r="L347" s="46"/>
      <c r="M347" s="221" t="s">
        <v>19</v>
      </c>
      <c r="N347" s="222" t="s">
        <v>43</v>
      </c>
      <c r="O347" s="86"/>
      <c r="P347" s="223">
        <f>O347*H347</f>
        <v>0</v>
      </c>
      <c r="Q347" s="223">
        <v>4.0000000000000003E-05</v>
      </c>
      <c r="R347" s="223">
        <f>Q347*H347</f>
        <v>0.0010560000000000001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253</v>
      </c>
      <c r="AT347" s="225" t="s">
        <v>154</v>
      </c>
      <c r="AU347" s="225" t="s">
        <v>81</v>
      </c>
      <c r="AY347" s="19" t="s">
        <v>152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79</v>
      </c>
      <c r="BK347" s="226">
        <f>ROUND(I347*H347,2)</f>
        <v>0</v>
      </c>
      <c r="BL347" s="19" t="s">
        <v>253</v>
      </c>
      <c r="BM347" s="225" t="s">
        <v>653</v>
      </c>
    </row>
    <row r="348" s="2" customFormat="1">
      <c r="A348" s="40"/>
      <c r="B348" s="41"/>
      <c r="C348" s="42"/>
      <c r="D348" s="227" t="s">
        <v>161</v>
      </c>
      <c r="E348" s="42"/>
      <c r="F348" s="228" t="s">
        <v>654</v>
      </c>
      <c r="G348" s="42"/>
      <c r="H348" s="42"/>
      <c r="I348" s="229"/>
      <c r="J348" s="42"/>
      <c r="K348" s="42"/>
      <c r="L348" s="46"/>
      <c r="M348" s="230"/>
      <c r="N348" s="231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161</v>
      </c>
      <c r="AU348" s="19" t="s">
        <v>81</v>
      </c>
    </row>
    <row r="349" s="13" customFormat="1">
      <c r="A349" s="13"/>
      <c r="B349" s="232"/>
      <c r="C349" s="233"/>
      <c r="D349" s="234" t="s">
        <v>163</v>
      </c>
      <c r="E349" s="235" t="s">
        <v>19</v>
      </c>
      <c r="F349" s="236" t="s">
        <v>655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163</v>
      </c>
      <c r="AU349" s="242" t="s">
        <v>81</v>
      </c>
      <c r="AV349" s="13" t="s">
        <v>79</v>
      </c>
      <c r="AW349" s="13" t="s">
        <v>33</v>
      </c>
      <c r="AX349" s="13" t="s">
        <v>72</v>
      </c>
      <c r="AY349" s="242" t="s">
        <v>152</v>
      </c>
    </row>
    <row r="350" s="14" customFormat="1">
      <c r="A350" s="14"/>
      <c r="B350" s="243"/>
      <c r="C350" s="244"/>
      <c r="D350" s="234" t="s">
        <v>163</v>
      </c>
      <c r="E350" s="245" t="s">
        <v>19</v>
      </c>
      <c r="F350" s="246" t="s">
        <v>1477</v>
      </c>
      <c r="G350" s="244"/>
      <c r="H350" s="247">
        <v>26.399999999999999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163</v>
      </c>
      <c r="AU350" s="253" t="s">
        <v>81</v>
      </c>
      <c r="AV350" s="14" t="s">
        <v>81</v>
      </c>
      <c r="AW350" s="14" t="s">
        <v>33</v>
      </c>
      <c r="AX350" s="14" t="s">
        <v>79</v>
      </c>
      <c r="AY350" s="253" t="s">
        <v>152</v>
      </c>
    </row>
    <row r="351" s="2" customFormat="1" ht="16.5" customHeight="1">
      <c r="A351" s="40"/>
      <c r="B351" s="41"/>
      <c r="C351" s="265" t="s">
        <v>589</v>
      </c>
      <c r="D351" s="265" t="s">
        <v>298</v>
      </c>
      <c r="E351" s="266" t="s">
        <v>658</v>
      </c>
      <c r="F351" s="267" t="s">
        <v>659</v>
      </c>
      <c r="G351" s="268" t="s">
        <v>182</v>
      </c>
      <c r="H351" s="269">
        <v>32.234000000000002</v>
      </c>
      <c r="I351" s="270"/>
      <c r="J351" s="271">
        <f>ROUND(I351*H351,2)</f>
        <v>0</v>
      </c>
      <c r="K351" s="267" t="s">
        <v>158</v>
      </c>
      <c r="L351" s="272"/>
      <c r="M351" s="273" t="s">
        <v>19</v>
      </c>
      <c r="N351" s="274" t="s">
        <v>43</v>
      </c>
      <c r="O351" s="86"/>
      <c r="P351" s="223">
        <f>O351*H351</f>
        <v>0</v>
      </c>
      <c r="Q351" s="223">
        <v>0.00029999999999999997</v>
      </c>
      <c r="R351" s="223">
        <f>Q351*H351</f>
        <v>0.0096702000000000003</v>
      </c>
      <c r="S351" s="223">
        <v>0</v>
      </c>
      <c r="T351" s="224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5" t="s">
        <v>347</v>
      </c>
      <c r="AT351" s="225" t="s">
        <v>298</v>
      </c>
      <c r="AU351" s="225" t="s">
        <v>81</v>
      </c>
      <c r="AY351" s="19" t="s">
        <v>152</v>
      </c>
      <c r="BE351" s="226">
        <f>IF(N351="základní",J351,0)</f>
        <v>0</v>
      </c>
      <c r="BF351" s="226">
        <f>IF(N351="snížená",J351,0)</f>
        <v>0</v>
      </c>
      <c r="BG351" s="226">
        <f>IF(N351="zákl. přenesená",J351,0)</f>
        <v>0</v>
      </c>
      <c r="BH351" s="226">
        <f>IF(N351="sníž. přenesená",J351,0)</f>
        <v>0</v>
      </c>
      <c r="BI351" s="226">
        <f>IF(N351="nulová",J351,0)</f>
        <v>0</v>
      </c>
      <c r="BJ351" s="19" t="s">
        <v>79</v>
      </c>
      <c r="BK351" s="226">
        <f>ROUND(I351*H351,2)</f>
        <v>0</v>
      </c>
      <c r="BL351" s="19" t="s">
        <v>253</v>
      </c>
      <c r="BM351" s="225" t="s">
        <v>660</v>
      </c>
    </row>
    <row r="352" s="14" customFormat="1">
      <c r="A352" s="14"/>
      <c r="B352" s="243"/>
      <c r="C352" s="244"/>
      <c r="D352" s="234" t="s">
        <v>163</v>
      </c>
      <c r="E352" s="244"/>
      <c r="F352" s="246" t="s">
        <v>1478</v>
      </c>
      <c r="G352" s="244"/>
      <c r="H352" s="247">
        <v>32.234000000000002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163</v>
      </c>
      <c r="AU352" s="253" t="s">
        <v>81</v>
      </c>
      <c r="AV352" s="14" t="s">
        <v>81</v>
      </c>
      <c r="AW352" s="14" t="s">
        <v>4</v>
      </c>
      <c r="AX352" s="14" t="s">
        <v>79</v>
      </c>
      <c r="AY352" s="253" t="s">
        <v>152</v>
      </c>
    </row>
    <row r="353" s="2" customFormat="1" ht="24.15" customHeight="1">
      <c r="A353" s="40"/>
      <c r="B353" s="41"/>
      <c r="C353" s="214" t="s">
        <v>594</v>
      </c>
      <c r="D353" s="214" t="s">
        <v>154</v>
      </c>
      <c r="E353" s="215" t="s">
        <v>663</v>
      </c>
      <c r="F353" s="216" t="s">
        <v>664</v>
      </c>
      <c r="G353" s="217" t="s">
        <v>282</v>
      </c>
      <c r="H353" s="218">
        <v>0.010999999999999999</v>
      </c>
      <c r="I353" s="219"/>
      <c r="J353" s="220">
        <f>ROUND(I353*H353,2)</f>
        <v>0</v>
      </c>
      <c r="K353" s="216" t="s">
        <v>158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</v>
      </c>
      <c r="R353" s="223">
        <f>Q353*H353</f>
        <v>0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253</v>
      </c>
      <c r="AT353" s="225" t="s">
        <v>154</v>
      </c>
      <c r="AU353" s="225" t="s">
        <v>81</v>
      </c>
      <c r="AY353" s="19" t="s">
        <v>152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79</v>
      </c>
      <c r="BK353" s="226">
        <f>ROUND(I353*H353,2)</f>
        <v>0</v>
      </c>
      <c r="BL353" s="19" t="s">
        <v>253</v>
      </c>
      <c r="BM353" s="225" t="s">
        <v>665</v>
      </c>
    </row>
    <row r="354" s="2" customFormat="1">
      <c r="A354" s="40"/>
      <c r="B354" s="41"/>
      <c r="C354" s="42"/>
      <c r="D354" s="227" t="s">
        <v>161</v>
      </c>
      <c r="E354" s="42"/>
      <c r="F354" s="228" t="s">
        <v>666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161</v>
      </c>
      <c r="AU354" s="19" t="s">
        <v>81</v>
      </c>
    </row>
    <row r="355" s="12" customFormat="1" ht="25.92" customHeight="1">
      <c r="A355" s="12"/>
      <c r="B355" s="198"/>
      <c r="C355" s="199"/>
      <c r="D355" s="200" t="s">
        <v>71</v>
      </c>
      <c r="E355" s="201" t="s">
        <v>667</v>
      </c>
      <c r="F355" s="201" t="s">
        <v>668</v>
      </c>
      <c r="G355" s="199"/>
      <c r="H355" s="199"/>
      <c r="I355" s="202"/>
      <c r="J355" s="203">
        <f>BK355</f>
        <v>0</v>
      </c>
      <c r="K355" s="199"/>
      <c r="L355" s="204"/>
      <c r="M355" s="205"/>
      <c r="N355" s="206"/>
      <c r="O355" s="206"/>
      <c r="P355" s="207">
        <f>SUM(P356:P357)</f>
        <v>0</v>
      </c>
      <c r="Q355" s="206"/>
      <c r="R355" s="207">
        <f>SUM(R356:R357)</f>
        <v>0</v>
      </c>
      <c r="S355" s="206"/>
      <c r="T355" s="208">
        <f>SUM(T356:T357)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09" t="s">
        <v>159</v>
      </c>
      <c r="AT355" s="210" t="s">
        <v>71</v>
      </c>
      <c r="AU355" s="210" t="s">
        <v>72</v>
      </c>
      <c r="AY355" s="209" t="s">
        <v>152</v>
      </c>
      <c r="BK355" s="211">
        <f>SUM(BK356:BK357)</f>
        <v>0</v>
      </c>
    </row>
    <row r="356" s="2" customFormat="1" ht="16.5" customHeight="1">
      <c r="A356" s="40"/>
      <c r="B356" s="41"/>
      <c r="C356" s="214" t="s">
        <v>601</v>
      </c>
      <c r="D356" s="214" t="s">
        <v>154</v>
      </c>
      <c r="E356" s="215" t="s">
        <v>670</v>
      </c>
      <c r="F356" s="216" t="s">
        <v>671</v>
      </c>
      <c r="G356" s="217" t="s">
        <v>672</v>
      </c>
      <c r="H356" s="218">
        <v>40</v>
      </c>
      <c r="I356" s="219"/>
      <c r="J356" s="220">
        <f>ROUND(I356*H356,2)</f>
        <v>0</v>
      </c>
      <c r="K356" s="216" t="s">
        <v>158</v>
      </c>
      <c r="L356" s="46"/>
      <c r="M356" s="221" t="s">
        <v>19</v>
      </c>
      <c r="N356" s="222" t="s">
        <v>43</v>
      </c>
      <c r="O356" s="86"/>
      <c r="P356" s="223">
        <f>O356*H356</f>
        <v>0</v>
      </c>
      <c r="Q356" s="223">
        <v>0</v>
      </c>
      <c r="R356" s="223">
        <f>Q356*H356</f>
        <v>0</v>
      </c>
      <c r="S356" s="223">
        <v>0</v>
      </c>
      <c r="T356" s="224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5" t="s">
        <v>673</v>
      </c>
      <c r="AT356" s="225" t="s">
        <v>154</v>
      </c>
      <c r="AU356" s="225" t="s">
        <v>79</v>
      </c>
      <c r="AY356" s="19" t="s">
        <v>152</v>
      </c>
      <c r="BE356" s="226">
        <f>IF(N356="základní",J356,0)</f>
        <v>0</v>
      </c>
      <c r="BF356" s="226">
        <f>IF(N356="snížená",J356,0)</f>
        <v>0</v>
      </c>
      <c r="BG356" s="226">
        <f>IF(N356="zákl. přenesená",J356,0)</f>
        <v>0</v>
      </c>
      <c r="BH356" s="226">
        <f>IF(N356="sníž. přenesená",J356,0)</f>
        <v>0</v>
      </c>
      <c r="BI356" s="226">
        <f>IF(N356="nulová",J356,0)</f>
        <v>0</v>
      </c>
      <c r="BJ356" s="19" t="s">
        <v>79</v>
      </c>
      <c r="BK356" s="226">
        <f>ROUND(I356*H356,2)</f>
        <v>0</v>
      </c>
      <c r="BL356" s="19" t="s">
        <v>673</v>
      </c>
      <c r="BM356" s="225" t="s">
        <v>674</v>
      </c>
    </row>
    <row r="357" s="2" customFormat="1">
      <c r="A357" s="40"/>
      <c r="B357" s="41"/>
      <c r="C357" s="42"/>
      <c r="D357" s="227" t="s">
        <v>161</v>
      </c>
      <c r="E357" s="42"/>
      <c r="F357" s="228" t="s">
        <v>675</v>
      </c>
      <c r="G357" s="42"/>
      <c r="H357" s="42"/>
      <c r="I357" s="229"/>
      <c r="J357" s="42"/>
      <c r="K357" s="42"/>
      <c r="L357" s="46"/>
      <c r="M357" s="230"/>
      <c r="N357" s="231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161</v>
      </c>
      <c r="AU357" s="19" t="s">
        <v>79</v>
      </c>
    </row>
    <row r="358" s="12" customFormat="1" ht="25.92" customHeight="1">
      <c r="A358" s="12"/>
      <c r="B358" s="198"/>
      <c r="C358" s="199"/>
      <c r="D358" s="200" t="s">
        <v>71</v>
      </c>
      <c r="E358" s="201" t="s">
        <v>676</v>
      </c>
      <c r="F358" s="201" t="s">
        <v>677</v>
      </c>
      <c r="G358" s="199"/>
      <c r="H358" s="199"/>
      <c r="I358" s="202"/>
      <c r="J358" s="203">
        <f>BK358</f>
        <v>0</v>
      </c>
      <c r="K358" s="199"/>
      <c r="L358" s="204"/>
      <c r="M358" s="205"/>
      <c r="N358" s="206"/>
      <c r="O358" s="206"/>
      <c r="P358" s="207">
        <f>P359+P368+P376</f>
        <v>0</v>
      </c>
      <c r="Q358" s="206"/>
      <c r="R358" s="207">
        <f>R359+R368+R376</f>
        <v>0</v>
      </c>
      <c r="S358" s="206"/>
      <c r="T358" s="208">
        <f>T359+T368+T376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9" t="s">
        <v>179</v>
      </c>
      <c r="AT358" s="210" t="s">
        <v>71</v>
      </c>
      <c r="AU358" s="210" t="s">
        <v>72</v>
      </c>
      <c r="AY358" s="209" t="s">
        <v>152</v>
      </c>
      <c r="BK358" s="211">
        <f>BK359+BK368+BK376</f>
        <v>0</v>
      </c>
    </row>
    <row r="359" s="12" customFormat="1" ht="22.8" customHeight="1">
      <c r="A359" s="12"/>
      <c r="B359" s="198"/>
      <c r="C359" s="199"/>
      <c r="D359" s="200" t="s">
        <v>71</v>
      </c>
      <c r="E359" s="212" t="s">
        <v>678</v>
      </c>
      <c r="F359" s="212" t="s">
        <v>679</v>
      </c>
      <c r="G359" s="199"/>
      <c r="H359" s="199"/>
      <c r="I359" s="202"/>
      <c r="J359" s="213">
        <f>BK359</f>
        <v>0</v>
      </c>
      <c r="K359" s="199"/>
      <c r="L359" s="204"/>
      <c r="M359" s="205"/>
      <c r="N359" s="206"/>
      <c r="O359" s="206"/>
      <c r="P359" s="207">
        <f>SUM(P360:P367)</f>
        <v>0</v>
      </c>
      <c r="Q359" s="206"/>
      <c r="R359" s="207">
        <f>SUM(R360:R367)</f>
        <v>0</v>
      </c>
      <c r="S359" s="206"/>
      <c r="T359" s="208">
        <f>SUM(T360:T367)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9" t="s">
        <v>179</v>
      </c>
      <c r="AT359" s="210" t="s">
        <v>71</v>
      </c>
      <c r="AU359" s="210" t="s">
        <v>79</v>
      </c>
      <c r="AY359" s="209" t="s">
        <v>152</v>
      </c>
      <c r="BK359" s="211">
        <f>SUM(BK360:BK367)</f>
        <v>0</v>
      </c>
    </row>
    <row r="360" s="2" customFormat="1" ht="16.5" customHeight="1">
      <c r="A360" s="40"/>
      <c r="B360" s="41"/>
      <c r="C360" s="214" t="s">
        <v>610</v>
      </c>
      <c r="D360" s="214" t="s">
        <v>154</v>
      </c>
      <c r="E360" s="215" t="s">
        <v>681</v>
      </c>
      <c r="F360" s="216" t="s">
        <v>682</v>
      </c>
      <c r="G360" s="217" t="s">
        <v>683</v>
      </c>
      <c r="H360" s="218">
        <v>1</v>
      </c>
      <c r="I360" s="219"/>
      <c r="J360" s="220">
        <f>ROUND(I360*H360,2)</f>
        <v>0</v>
      </c>
      <c r="K360" s="216" t="s">
        <v>19</v>
      </c>
      <c r="L360" s="46"/>
      <c r="M360" s="221" t="s">
        <v>19</v>
      </c>
      <c r="N360" s="222" t="s">
        <v>43</v>
      </c>
      <c r="O360" s="86"/>
      <c r="P360" s="223">
        <f>O360*H360</f>
        <v>0</v>
      </c>
      <c r="Q360" s="223">
        <v>0</v>
      </c>
      <c r="R360" s="223">
        <f>Q360*H360</f>
        <v>0</v>
      </c>
      <c r="S360" s="223">
        <v>0</v>
      </c>
      <c r="T360" s="224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5" t="s">
        <v>684</v>
      </c>
      <c r="AT360" s="225" t="s">
        <v>154</v>
      </c>
      <c r="AU360" s="225" t="s">
        <v>81</v>
      </c>
      <c r="AY360" s="19" t="s">
        <v>152</v>
      </c>
      <c r="BE360" s="226">
        <f>IF(N360="základní",J360,0)</f>
        <v>0</v>
      </c>
      <c r="BF360" s="226">
        <f>IF(N360="snížená",J360,0)</f>
        <v>0</v>
      </c>
      <c r="BG360" s="226">
        <f>IF(N360="zákl. přenesená",J360,0)</f>
        <v>0</v>
      </c>
      <c r="BH360" s="226">
        <f>IF(N360="sníž. přenesená",J360,0)</f>
        <v>0</v>
      </c>
      <c r="BI360" s="226">
        <f>IF(N360="nulová",J360,0)</f>
        <v>0</v>
      </c>
      <c r="BJ360" s="19" t="s">
        <v>79</v>
      </c>
      <c r="BK360" s="226">
        <f>ROUND(I360*H360,2)</f>
        <v>0</v>
      </c>
      <c r="BL360" s="19" t="s">
        <v>684</v>
      </c>
      <c r="BM360" s="225" t="s">
        <v>685</v>
      </c>
    </row>
    <row r="361" s="2" customFormat="1" ht="16.5" customHeight="1">
      <c r="A361" s="40"/>
      <c r="B361" s="41"/>
      <c r="C361" s="214" t="s">
        <v>616</v>
      </c>
      <c r="D361" s="214" t="s">
        <v>154</v>
      </c>
      <c r="E361" s="215" t="s">
        <v>687</v>
      </c>
      <c r="F361" s="216" t="s">
        <v>688</v>
      </c>
      <c r="G361" s="217" t="s">
        <v>689</v>
      </c>
      <c r="H361" s="218">
        <v>15</v>
      </c>
      <c r="I361" s="219"/>
      <c r="J361" s="220">
        <f>ROUND(I361*H361,2)</f>
        <v>0</v>
      </c>
      <c r="K361" s="216" t="s">
        <v>19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684</v>
      </c>
      <c r="AT361" s="225" t="s">
        <v>154</v>
      </c>
      <c r="AU361" s="225" t="s">
        <v>81</v>
      </c>
      <c r="AY361" s="19" t="s">
        <v>152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79</v>
      </c>
      <c r="BK361" s="226">
        <f>ROUND(I361*H361,2)</f>
        <v>0</v>
      </c>
      <c r="BL361" s="19" t="s">
        <v>684</v>
      </c>
      <c r="BM361" s="225" t="s">
        <v>690</v>
      </c>
    </row>
    <row r="362" s="13" customFormat="1">
      <c r="A362" s="13"/>
      <c r="B362" s="232"/>
      <c r="C362" s="233"/>
      <c r="D362" s="234" t="s">
        <v>163</v>
      </c>
      <c r="E362" s="235" t="s">
        <v>19</v>
      </c>
      <c r="F362" s="236" t="s">
        <v>691</v>
      </c>
      <c r="G362" s="233"/>
      <c r="H362" s="235" t="s">
        <v>19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163</v>
      </c>
      <c r="AU362" s="242" t="s">
        <v>81</v>
      </c>
      <c r="AV362" s="13" t="s">
        <v>79</v>
      </c>
      <c r="AW362" s="13" t="s">
        <v>33</v>
      </c>
      <c r="AX362" s="13" t="s">
        <v>72</v>
      </c>
      <c r="AY362" s="242" t="s">
        <v>152</v>
      </c>
    </row>
    <row r="363" s="14" customFormat="1">
      <c r="A363" s="14"/>
      <c r="B363" s="243"/>
      <c r="C363" s="244"/>
      <c r="D363" s="234" t="s">
        <v>163</v>
      </c>
      <c r="E363" s="245" t="s">
        <v>19</v>
      </c>
      <c r="F363" s="246" t="s">
        <v>246</v>
      </c>
      <c r="G363" s="244"/>
      <c r="H363" s="247">
        <v>15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163</v>
      </c>
      <c r="AU363" s="253" t="s">
        <v>81</v>
      </c>
      <c r="AV363" s="14" t="s">
        <v>81</v>
      </c>
      <c r="AW363" s="14" t="s">
        <v>33</v>
      </c>
      <c r="AX363" s="14" t="s">
        <v>79</v>
      </c>
      <c r="AY363" s="253" t="s">
        <v>152</v>
      </c>
    </row>
    <row r="364" s="2" customFormat="1" ht="16.5" customHeight="1">
      <c r="A364" s="40"/>
      <c r="B364" s="41"/>
      <c r="C364" s="214" t="s">
        <v>622</v>
      </c>
      <c r="D364" s="214" t="s">
        <v>154</v>
      </c>
      <c r="E364" s="215" t="s">
        <v>693</v>
      </c>
      <c r="F364" s="216" t="s">
        <v>694</v>
      </c>
      <c r="G364" s="217" t="s">
        <v>689</v>
      </c>
      <c r="H364" s="218">
        <v>20</v>
      </c>
      <c r="I364" s="219"/>
      <c r="J364" s="220">
        <f>ROUND(I364*H364,2)</f>
        <v>0</v>
      </c>
      <c r="K364" s="216" t="s">
        <v>19</v>
      </c>
      <c r="L364" s="46"/>
      <c r="M364" s="221" t="s">
        <v>19</v>
      </c>
      <c r="N364" s="222" t="s">
        <v>43</v>
      </c>
      <c r="O364" s="86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5" t="s">
        <v>684</v>
      </c>
      <c r="AT364" s="225" t="s">
        <v>154</v>
      </c>
      <c r="AU364" s="225" t="s">
        <v>81</v>
      </c>
      <c r="AY364" s="19" t="s">
        <v>152</v>
      </c>
      <c r="BE364" s="226">
        <f>IF(N364="základní",J364,0)</f>
        <v>0</v>
      </c>
      <c r="BF364" s="226">
        <f>IF(N364="snížená",J364,0)</f>
        <v>0</v>
      </c>
      <c r="BG364" s="226">
        <f>IF(N364="zákl. přenesená",J364,0)</f>
        <v>0</v>
      </c>
      <c r="BH364" s="226">
        <f>IF(N364="sníž. přenesená",J364,0)</f>
        <v>0</v>
      </c>
      <c r="BI364" s="226">
        <f>IF(N364="nulová",J364,0)</f>
        <v>0</v>
      </c>
      <c r="BJ364" s="19" t="s">
        <v>79</v>
      </c>
      <c r="BK364" s="226">
        <f>ROUND(I364*H364,2)</f>
        <v>0</v>
      </c>
      <c r="BL364" s="19" t="s">
        <v>684</v>
      </c>
      <c r="BM364" s="225" t="s">
        <v>695</v>
      </c>
    </row>
    <row r="365" s="13" customFormat="1">
      <c r="A365" s="13"/>
      <c r="B365" s="232"/>
      <c r="C365" s="233"/>
      <c r="D365" s="234" t="s">
        <v>163</v>
      </c>
      <c r="E365" s="235" t="s">
        <v>19</v>
      </c>
      <c r="F365" s="236" t="s">
        <v>696</v>
      </c>
      <c r="G365" s="233"/>
      <c r="H365" s="235" t="s">
        <v>19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163</v>
      </c>
      <c r="AU365" s="242" t="s">
        <v>81</v>
      </c>
      <c r="AV365" s="13" t="s">
        <v>79</v>
      </c>
      <c r="AW365" s="13" t="s">
        <v>33</v>
      </c>
      <c r="AX365" s="13" t="s">
        <v>72</v>
      </c>
      <c r="AY365" s="242" t="s">
        <v>152</v>
      </c>
    </row>
    <row r="366" s="14" customFormat="1">
      <c r="A366" s="14"/>
      <c r="B366" s="243"/>
      <c r="C366" s="244"/>
      <c r="D366" s="234" t="s">
        <v>163</v>
      </c>
      <c r="E366" s="245" t="s">
        <v>19</v>
      </c>
      <c r="F366" s="246" t="s">
        <v>165</v>
      </c>
      <c r="G366" s="244"/>
      <c r="H366" s="247">
        <v>20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163</v>
      </c>
      <c r="AU366" s="253" t="s">
        <v>81</v>
      </c>
      <c r="AV366" s="14" t="s">
        <v>81</v>
      </c>
      <c r="AW366" s="14" t="s">
        <v>33</v>
      </c>
      <c r="AX366" s="14" t="s">
        <v>79</v>
      </c>
      <c r="AY366" s="253" t="s">
        <v>152</v>
      </c>
    </row>
    <row r="367" s="2" customFormat="1" ht="16.5" customHeight="1">
      <c r="A367" s="40"/>
      <c r="B367" s="41"/>
      <c r="C367" s="214" t="s">
        <v>628</v>
      </c>
      <c r="D367" s="214" t="s">
        <v>154</v>
      </c>
      <c r="E367" s="215" t="s">
        <v>698</v>
      </c>
      <c r="F367" s="216" t="s">
        <v>699</v>
      </c>
      <c r="G367" s="217" t="s">
        <v>683</v>
      </c>
      <c r="H367" s="218">
        <v>1</v>
      </c>
      <c r="I367" s="219"/>
      <c r="J367" s="220">
        <f>ROUND(I367*H367,2)</f>
        <v>0</v>
      </c>
      <c r="K367" s="216" t="s">
        <v>19</v>
      </c>
      <c r="L367" s="46"/>
      <c r="M367" s="221" t="s">
        <v>19</v>
      </c>
      <c r="N367" s="222" t="s">
        <v>43</v>
      </c>
      <c r="O367" s="86"/>
      <c r="P367" s="223">
        <f>O367*H367</f>
        <v>0</v>
      </c>
      <c r="Q367" s="223">
        <v>0</v>
      </c>
      <c r="R367" s="223">
        <f>Q367*H367</f>
        <v>0</v>
      </c>
      <c r="S367" s="223">
        <v>0</v>
      </c>
      <c r="T367" s="224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5" t="s">
        <v>159</v>
      </c>
      <c r="AT367" s="225" t="s">
        <v>154</v>
      </c>
      <c r="AU367" s="225" t="s">
        <v>81</v>
      </c>
      <c r="AY367" s="19" t="s">
        <v>152</v>
      </c>
      <c r="BE367" s="226">
        <f>IF(N367="základní",J367,0)</f>
        <v>0</v>
      </c>
      <c r="BF367" s="226">
        <f>IF(N367="snížená",J367,0)</f>
        <v>0</v>
      </c>
      <c r="BG367" s="226">
        <f>IF(N367="zákl. přenesená",J367,0)</f>
        <v>0</v>
      </c>
      <c r="BH367" s="226">
        <f>IF(N367="sníž. přenesená",J367,0)</f>
        <v>0</v>
      </c>
      <c r="BI367" s="226">
        <f>IF(N367="nulová",J367,0)</f>
        <v>0</v>
      </c>
      <c r="BJ367" s="19" t="s">
        <v>79</v>
      </c>
      <c r="BK367" s="226">
        <f>ROUND(I367*H367,2)</f>
        <v>0</v>
      </c>
      <c r="BL367" s="19" t="s">
        <v>159</v>
      </c>
      <c r="BM367" s="225" t="s">
        <v>700</v>
      </c>
    </row>
    <row r="368" s="12" customFormat="1" ht="22.8" customHeight="1">
      <c r="A368" s="12"/>
      <c r="B368" s="198"/>
      <c r="C368" s="199"/>
      <c r="D368" s="200" t="s">
        <v>71</v>
      </c>
      <c r="E368" s="212" t="s">
        <v>701</v>
      </c>
      <c r="F368" s="212" t="s">
        <v>702</v>
      </c>
      <c r="G368" s="199"/>
      <c r="H368" s="199"/>
      <c r="I368" s="202"/>
      <c r="J368" s="213">
        <f>BK368</f>
        <v>0</v>
      </c>
      <c r="K368" s="199"/>
      <c r="L368" s="204"/>
      <c r="M368" s="205"/>
      <c r="N368" s="206"/>
      <c r="O368" s="206"/>
      <c r="P368" s="207">
        <f>SUM(P369:P375)</f>
        <v>0</v>
      </c>
      <c r="Q368" s="206"/>
      <c r="R368" s="207">
        <f>SUM(R369:R375)</f>
        <v>0</v>
      </c>
      <c r="S368" s="206"/>
      <c r="T368" s="208">
        <f>SUM(T369:T375)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09" t="s">
        <v>179</v>
      </c>
      <c r="AT368" s="210" t="s">
        <v>71</v>
      </c>
      <c r="AU368" s="210" t="s">
        <v>79</v>
      </c>
      <c r="AY368" s="209" t="s">
        <v>152</v>
      </c>
      <c r="BK368" s="211">
        <f>SUM(BK369:BK375)</f>
        <v>0</v>
      </c>
    </row>
    <row r="369" s="2" customFormat="1" ht="16.5" customHeight="1">
      <c r="A369" s="40"/>
      <c r="B369" s="41"/>
      <c r="C369" s="214" t="s">
        <v>633</v>
      </c>
      <c r="D369" s="214" t="s">
        <v>154</v>
      </c>
      <c r="E369" s="215" t="s">
        <v>704</v>
      </c>
      <c r="F369" s="216" t="s">
        <v>705</v>
      </c>
      <c r="G369" s="217" t="s">
        <v>706</v>
      </c>
      <c r="H369" s="218">
        <v>1</v>
      </c>
      <c r="I369" s="219"/>
      <c r="J369" s="220">
        <f>ROUND(I369*H369,2)</f>
        <v>0</v>
      </c>
      <c r="K369" s="216" t="s">
        <v>19</v>
      </c>
      <c r="L369" s="46"/>
      <c r="M369" s="221" t="s">
        <v>19</v>
      </c>
      <c r="N369" s="222" t="s">
        <v>43</v>
      </c>
      <c r="O369" s="86"/>
      <c r="P369" s="223">
        <f>O369*H369</f>
        <v>0</v>
      </c>
      <c r="Q369" s="223">
        <v>0</v>
      </c>
      <c r="R369" s="223">
        <f>Q369*H369</f>
        <v>0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684</v>
      </c>
      <c r="AT369" s="225" t="s">
        <v>154</v>
      </c>
      <c r="AU369" s="225" t="s">
        <v>81</v>
      </c>
      <c r="AY369" s="19" t="s">
        <v>152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79</v>
      </c>
      <c r="BK369" s="226">
        <f>ROUND(I369*H369,2)</f>
        <v>0</v>
      </c>
      <c r="BL369" s="19" t="s">
        <v>684</v>
      </c>
      <c r="BM369" s="225" t="s">
        <v>707</v>
      </c>
    </row>
    <row r="370" s="2" customFormat="1" ht="16.5" customHeight="1">
      <c r="A370" s="40"/>
      <c r="B370" s="41"/>
      <c r="C370" s="214" t="s">
        <v>641</v>
      </c>
      <c r="D370" s="214" t="s">
        <v>154</v>
      </c>
      <c r="E370" s="215" t="s">
        <v>709</v>
      </c>
      <c r="F370" s="216" t="s">
        <v>710</v>
      </c>
      <c r="G370" s="217" t="s">
        <v>711</v>
      </c>
      <c r="H370" s="218">
        <v>1</v>
      </c>
      <c r="I370" s="219"/>
      <c r="J370" s="220">
        <f>ROUND(I370*H370,2)</f>
        <v>0</v>
      </c>
      <c r="K370" s="216" t="s">
        <v>19</v>
      </c>
      <c r="L370" s="46"/>
      <c r="M370" s="221" t="s">
        <v>19</v>
      </c>
      <c r="N370" s="222" t="s">
        <v>43</v>
      </c>
      <c r="O370" s="86"/>
      <c r="P370" s="223">
        <f>O370*H370</f>
        <v>0</v>
      </c>
      <c r="Q370" s="223">
        <v>0</v>
      </c>
      <c r="R370" s="223">
        <f>Q370*H370</f>
        <v>0</v>
      </c>
      <c r="S370" s="223">
        <v>0</v>
      </c>
      <c r="T370" s="224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5" t="s">
        <v>684</v>
      </c>
      <c r="AT370" s="225" t="s">
        <v>154</v>
      </c>
      <c r="AU370" s="225" t="s">
        <v>81</v>
      </c>
      <c r="AY370" s="19" t="s">
        <v>152</v>
      </c>
      <c r="BE370" s="226">
        <f>IF(N370="základní",J370,0)</f>
        <v>0</v>
      </c>
      <c r="BF370" s="226">
        <f>IF(N370="snížená",J370,0)</f>
        <v>0</v>
      </c>
      <c r="BG370" s="226">
        <f>IF(N370="zákl. přenesená",J370,0)</f>
        <v>0</v>
      </c>
      <c r="BH370" s="226">
        <f>IF(N370="sníž. přenesená",J370,0)</f>
        <v>0</v>
      </c>
      <c r="BI370" s="226">
        <f>IF(N370="nulová",J370,0)</f>
        <v>0</v>
      </c>
      <c r="BJ370" s="19" t="s">
        <v>79</v>
      </c>
      <c r="BK370" s="226">
        <f>ROUND(I370*H370,2)</f>
        <v>0</v>
      </c>
      <c r="BL370" s="19" t="s">
        <v>684</v>
      </c>
      <c r="BM370" s="225" t="s">
        <v>712</v>
      </c>
    </row>
    <row r="371" s="14" customFormat="1">
      <c r="A371" s="14"/>
      <c r="B371" s="243"/>
      <c r="C371" s="244"/>
      <c r="D371" s="234" t="s">
        <v>163</v>
      </c>
      <c r="E371" s="245" t="s">
        <v>19</v>
      </c>
      <c r="F371" s="246" t="s">
        <v>79</v>
      </c>
      <c r="G371" s="244"/>
      <c r="H371" s="247">
        <v>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163</v>
      </c>
      <c r="AU371" s="253" t="s">
        <v>81</v>
      </c>
      <c r="AV371" s="14" t="s">
        <v>81</v>
      </c>
      <c r="AW371" s="14" t="s">
        <v>33</v>
      </c>
      <c r="AX371" s="14" t="s">
        <v>79</v>
      </c>
      <c r="AY371" s="253" t="s">
        <v>152</v>
      </c>
    </row>
    <row r="372" s="2" customFormat="1" ht="16.5" customHeight="1">
      <c r="A372" s="40"/>
      <c r="B372" s="41"/>
      <c r="C372" s="214" t="s">
        <v>650</v>
      </c>
      <c r="D372" s="214" t="s">
        <v>154</v>
      </c>
      <c r="E372" s="215" t="s">
        <v>714</v>
      </c>
      <c r="F372" s="216" t="s">
        <v>715</v>
      </c>
      <c r="G372" s="217" t="s">
        <v>711</v>
      </c>
      <c r="H372" s="218">
        <v>1</v>
      </c>
      <c r="I372" s="219"/>
      <c r="J372" s="220">
        <f>ROUND(I372*H372,2)</f>
        <v>0</v>
      </c>
      <c r="K372" s="216" t="s">
        <v>19</v>
      </c>
      <c r="L372" s="46"/>
      <c r="M372" s="221" t="s">
        <v>19</v>
      </c>
      <c r="N372" s="222" t="s">
        <v>43</v>
      </c>
      <c r="O372" s="86"/>
      <c r="P372" s="223">
        <f>O372*H372</f>
        <v>0</v>
      </c>
      <c r="Q372" s="223">
        <v>0</v>
      </c>
      <c r="R372" s="223">
        <f>Q372*H372</f>
        <v>0</v>
      </c>
      <c r="S372" s="223">
        <v>0</v>
      </c>
      <c r="T372" s="224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5" t="s">
        <v>684</v>
      </c>
      <c r="AT372" s="225" t="s">
        <v>154</v>
      </c>
      <c r="AU372" s="225" t="s">
        <v>81</v>
      </c>
      <c r="AY372" s="19" t="s">
        <v>152</v>
      </c>
      <c r="BE372" s="226">
        <f>IF(N372="základní",J372,0)</f>
        <v>0</v>
      </c>
      <c r="BF372" s="226">
        <f>IF(N372="snížená",J372,0)</f>
        <v>0</v>
      </c>
      <c r="BG372" s="226">
        <f>IF(N372="zákl. přenesená",J372,0)</f>
        <v>0</v>
      </c>
      <c r="BH372" s="226">
        <f>IF(N372="sníž. přenesená",J372,0)</f>
        <v>0</v>
      </c>
      <c r="BI372" s="226">
        <f>IF(N372="nulová",J372,0)</f>
        <v>0</v>
      </c>
      <c r="BJ372" s="19" t="s">
        <v>79</v>
      </c>
      <c r="BK372" s="226">
        <f>ROUND(I372*H372,2)</f>
        <v>0</v>
      </c>
      <c r="BL372" s="19" t="s">
        <v>684</v>
      </c>
      <c r="BM372" s="225" t="s">
        <v>716</v>
      </c>
    </row>
    <row r="373" s="13" customFormat="1">
      <c r="A373" s="13"/>
      <c r="B373" s="232"/>
      <c r="C373" s="233"/>
      <c r="D373" s="234" t="s">
        <v>163</v>
      </c>
      <c r="E373" s="235" t="s">
        <v>19</v>
      </c>
      <c r="F373" s="236" t="s">
        <v>717</v>
      </c>
      <c r="G373" s="233"/>
      <c r="H373" s="235" t="s">
        <v>19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163</v>
      </c>
      <c r="AU373" s="242" t="s">
        <v>81</v>
      </c>
      <c r="AV373" s="13" t="s">
        <v>79</v>
      </c>
      <c r="AW373" s="13" t="s">
        <v>33</v>
      </c>
      <c r="AX373" s="13" t="s">
        <v>72</v>
      </c>
      <c r="AY373" s="242" t="s">
        <v>152</v>
      </c>
    </row>
    <row r="374" s="14" customFormat="1">
      <c r="A374" s="14"/>
      <c r="B374" s="243"/>
      <c r="C374" s="244"/>
      <c r="D374" s="234" t="s">
        <v>163</v>
      </c>
      <c r="E374" s="245" t="s">
        <v>19</v>
      </c>
      <c r="F374" s="246" t="s">
        <v>79</v>
      </c>
      <c r="G374" s="244"/>
      <c r="H374" s="247">
        <v>1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163</v>
      </c>
      <c r="AU374" s="253" t="s">
        <v>81</v>
      </c>
      <c r="AV374" s="14" t="s">
        <v>81</v>
      </c>
      <c r="AW374" s="14" t="s">
        <v>33</v>
      </c>
      <c r="AX374" s="14" t="s">
        <v>79</v>
      </c>
      <c r="AY374" s="253" t="s">
        <v>152</v>
      </c>
    </row>
    <row r="375" s="2" customFormat="1" ht="16.5" customHeight="1">
      <c r="A375" s="40"/>
      <c r="B375" s="41"/>
      <c r="C375" s="214" t="s">
        <v>657</v>
      </c>
      <c r="D375" s="214" t="s">
        <v>154</v>
      </c>
      <c r="E375" s="215" t="s">
        <v>719</v>
      </c>
      <c r="F375" s="216" t="s">
        <v>720</v>
      </c>
      <c r="G375" s="217" t="s">
        <v>157</v>
      </c>
      <c r="H375" s="218">
        <v>1</v>
      </c>
      <c r="I375" s="219"/>
      <c r="J375" s="220">
        <f>ROUND(I375*H375,2)</f>
        <v>0</v>
      </c>
      <c r="K375" s="216" t="s">
        <v>19</v>
      </c>
      <c r="L375" s="46"/>
      <c r="M375" s="221" t="s">
        <v>19</v>
      </c>
      <c r="N375" s="222" t="s">
        <v>43</v>
      </c>
      <c r="O375" s="86"/>
      <c r="P375" s="223">
        <f>O375*H375</f>
        <v>0</v>
      </c>
      <c r="Q375" s="223">
        <v>0</v>
      </c>
      <c r="R375" s="223">
        <f>Q375*H375</f>
        <v>0</v>
      </c>
      <c r="S375" s="223">
        <v>0</v>
      </c>
      <c r="T375" s="224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5" t="s">
        <v>684</v>
      </c>
      <c r="AT375" s="225" t="s">
        <v>154</v>
      </c>
      <c r="AU375" s="225" t="s">
        <v>81</v>
      </c>
      <c r="AY375" s="19" t="s">
        <v>152</v>
      </c>
      <c r="BE375" s="226">
        <f>IF(N375="základní",J375,0)</f>
        <v>0</v>
      </c>
      <c r="BF375" s="226">
        <f>IF(N375="snížená",J375,0)</f>
        <v>0</v>
      </c>
      <c r="BG375" s="226">
        <f>IF(N375="zákl. přenesená",J375,0)</f>
        <v>0</v>
      </c>
      <c r="BH375" s="226">
        <f>IF(N375="sníž. přenesená",J375,0)</f>
        <v>0</v>
      </c>
      <c r="BI375" s="226">
        <f>IF(N375="nulová",J375,0)</f>
        <v>0</v>
      </c>
      <c r="BJ375" s="19" t="s">
        <v>79</v>
      </c>
      <c r="BK375" s="226">
        <f>ROUND(I375*H375,2)</f>
        <v>0</v>
      </c>
      <c r="BL375" s="19" t="s">
        <v>684</v>
      </c>
      <c r="BM375" s="225" t="s">
        <v>721</v>
      </c>
    </row>
    <row r="376" s="12" customFormat="1" ht="22.8" customHeight="1">
      <c r="A376" s="12"/>
      <c r="B376" s="198"/>
      <c r="C376" s="199"/>
      <c r="D376" s="200" t="s">
        <v>71</v>
      </c>
      <c r="E376" s="212" t="s">
        <v>722</v>
      </c>
      <c r="F376" s="212" t="s">
        <v>723</v>
      </c>
      <c r="G376" s="199"/>
      <c r="H376" s="199"/>
      <c r="I376" s="202"/>
      <c r="J376" s="213">
        <f>BK376</f>
        <v>0</v>
      </c>
      <c r="K376" s="199"/>
      <c r="L376" s="204"/>
      <c r="M376" s="205"/>
      <c r="N376" s="206"/>
      <c r="O376" s="206"/>
      <c r="P376" s="207">
        <f>P377</f>
        <v>0</v>
      </c>
      <c r="Q376" s="206"/>
      <c r="R376" s="207">
        <f>R377</f>
        <v>0</v>
      </c>
      <c r="S376" s="206"/>
      <c r="T376" s="208">
        <f>T377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09" t="s">
        <v>179</v>
      </c>
      <c r="AT376" s="210" t="s">
        <v>71</v>
      </c>
      <c r="AU376" s="210" t="s">
        <v>79</v>
      </c>
      <c r="AY376" s="209" t="s">
        <v>152</v>
      </c>
      <c r="BK376" s="211">
        <f>BK377</f>
        <v>0</v>
      </c>
    </row>
    <row r="377" s="2" customFormat="1" ht="16.5" customHeight="1">
      <c r="A377" s="40"/>
      <c r="B377" s="41"/>
      <c r="C377" s="214" t="s">
        <v>662</v>
      </c>
      <c r="D377" s="214" t="s">
        <v>154</v>
      </c>
      <c r="E377" s="215" t="s">
        <v>725</v>
      </c>
      <c r="F377" s="216" t="s">
        <v>726</v>
      </c>
      <c r="G377" s="217" t="s">
        <v>706</v>
      </c>
      <c r="H377" s="218">
        <v>1</v>
      </c>
      <c r="I377" s="219"/>
      <c r="J377" s="220">
        <f>ROUND(I377*H377,2)</f>
        <v>0</v>
      </c>
      <c r="K377" s="216" t="s">
        <v>19</v>
      </c>
      <c r="L377" s="46"/>
      <c r="M377" s="275" t="s">
        <v>19</v>
      </c>
      <c r="N377" s="276" t="s">
        <v>43</v>
      </c>
      <c r="O377" s="277"/>
      <c r="P377" s="278">
        <f>O377*H377</f>
        <v>0</v>
      </c>
      <c r="Q377" s="278">
        <v>0</v>
      </c>
      <c r="R377" s="278">
        <f>Q377*H377</f>
        <v>0</v>
      </c>
      <c r="S377" s="278">
        <v>0</v>
      </c>
      <c r="T377" s="279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684</v>
      </c>
      <c r="AT377" s="225" t="s">
        <v>154</v>
      </c>
      <c r="AU377" s="225" t="s">
        <v>81</v>
      </c>
      <c r="AY377" s="19" t="s">
        <v>152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79</v>
      </c>
      <c r="BK377" s="226">
        <f>ROUND(I377*H377,2)</f>
        <v>0</v>
      </c>
      <c r="BL377" s="19" t="s">
        <v>684</v>
      </c>
      <c r="BM377" s="225" t="s">
        <v>727</v>
      </c>
    </row>
    <row r="378" s="2" customFormat="1" ht="6.96" customHeight="1">
      <c r="A378" s="40"/>
      <c r="B378" s="61"/>
      <c r="C378" s="62"/>
      <c r="D378" s="62"/>
      <c r="E378" s="62"/>
      <c r="F378" s="62"/>
      <c r="G378" s="62"/>
      <c r="H378" s="62"/>
      <c r="I378" s="62"/>
      <c r="J378" s="62"/>
      <c r="K378" s="62"/>
      <c r="L378" s="46"/>
      <c r="M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</row>
  </sheetData>
  <sheetProtection sheet="1" autoFilter="0" formatColumns="0" formatRows="0" objects="1" scenarios="1" spinCount="100000" saltValue="fN+2Edh2blyHHCOD3xs0ZjTfpZi9s/VZRhju7QIV3XOBlWEfRKS78tEz+oUgcLlbbLt7p5ZKN1UV+A7D5J7KLw==" hashValue="4hqrXPR56PBpda1dT0vP40eBb3p9/KtdXSYWl3q80xJTcXcOyz4LAJeG7zxJQLHHbC1aoAIjFiEh4Q5Wfmy++Q==" algorithmName="SHA-512" password="CD09"/>
  <autoFilter ref="C99:K37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4_01/112101121"/>
    <hyperlink ref="F108" r:id="rId2" display="https://podminky.urs.cz/item/CS_URS_2024_01/112251101"/>
    <hyperlink ref="F112" r:id="rId3" display="https://podminky.urs.cz/item/CS_URS_2024_01/113106123"/>
    <hyperlink ref="F116" r:id="rId4" display="https://podminky.urs.cz/item/CS_URS_2024_01/113107322"/>
    <hyperlink ref="F120" r:id="rId5" display="https://podminky.urs.cz/item/CS_URS_2024_01/113107323"/>
    <hyperlink ref="F127" r:id="rId6" display="https://podminky.urs.cz/item/CS_URS_2024_01/113107332"/>
    <hyperlink ref="F131" r:id="rId7" display="https://podminky.urs.cz/item/CS_URS_2024_01/113201112"/>
    <hyperlink ref="F134" r:id="rId8" display="https://podminky.urs.cz/item/CS_URS_2024_01/121151113"/>
    <hyperlink ref="F136" r:id="rId9" display="https://podminky.urs.cz/item/CS_URS_2024_01/122251102"/>
    <hyperlink ref="F143" r:id="rId10" display="https://podminky.urs.cz/item/CS_URS_2024_01/131213701"/>
    <hyperlink ref="F147" r:id="rId11" display="https://podminky.urs.cz/item/CS_URS_2024_01/132251103"/>
    <hyperlink ref="F151" r:id="rId12" display="https://podminky.urs.cz/item/CS_URS_2024_01/162751117"/>
    <hyperlink ref="F157" r:id="rId13" display="https://podminky.urs.cz/item/CS_URS_2024_01/162751119"/>
    <hyperlink ref="F160" r:id="rId14" display="https://podminky.urs.cz/item/CS_URS_2024_01/167151111"/>
    <hyperlink ref="F162" r:id="rId15" display="https://podminky.urs.cz/item/CS_URS_2024_01/171151112"/>
    <hyperlink ref="F169" r:id="rId16" display="https://podminky.urs.cz/item/CS_URS_2024_01/171201231"/>
    <hyperlink ref="F172" r:id="rId17" display="https://podminky.urs.cz/item/CS_URS_2024_01/171251201"/>
    <hyperlink ref="F175" r:id="rId18" display="https://podminky.urs.cz/item/CS_URS_2024_01/181411131"/>
    <hyperlink ref="F180" r:id="rId19" display="https://podminky.urs.cz/item/CS_URS_2024_01/181951112"/>
    <hyperlink ref="F184" r:id="rId20" display="https://podminky.urs.cz/item/CS_URS_2024_01/182303111"/>
    <hyperlink ref="F216" r:id="rId21" display="https://podminky.urs.cz/item/CS_URS_2024_01/212752411"/>
    <hyperlink ref="F220" r:id="rId22" display="https://podminky.urs.cz/item/CS_URS_2024_01/561051111"/>
    <hyperlink ref="F230" r:id="rId23" display="https://podminky.urs.cz/item/CS_URS_2024_01/564851011"/>
    <hyperlink ref="F242" r:id="rId24" display="https://podminky.urs.cz/item/CS_URS_2024_01/564861011"/>
    <hyperlink ref="F251" r:id="rId25" display="https://podminky.urs.cz/item/CS_URS_2024_01/573231106"/>
    <hyperlink ref="F255" r:id="rId26" display="https://podminky.urs.cz/item/CS_URS_2024_01/577154141"/>
    <hyperlink ref="F259" r:id="rId27" display="https://podminky.urs.cz/item/CS_URS_2024_01/596211113"/>
    <hyperlink ref="F266" r:id="rId28" display="https://podminky.urs.cz/item/CS_URS_2024_01/596212212"/>
    <hyperlink ref="F276" r:id="rId29" display="https://podminky.urs.cz/item/CS_URS_2024_01/596412212"/>
    <hyperlink ref="F283" r:id="rId30" display="https://podminky.urs.cz/item/CS_URS_2024_01/914111111"/>
    <hyperlink ref="F296" r:id="rId31" display="https://podminky.urs.cz/item/CS_URS_2024_01/914511111"/>
    <hyperlink ref="F328" r:id="rId32" display="https://podminky.urs.cz/item/CS_URS_2024_01/997221571"/>
    <hyperlink ref="F331" r:id="rId33" display="https://podminky.urs.cz/item/CS_URS_2024_01/997221579"/>
    <hyperlink ref="F334" r:id="rId34" display="https://podminky.urs.cz/item/CS_URS_2024_01/997221612"/>
    <hyperlink ref="F337" r:id="rId35" display="https://podminky.urs.cz/item/CS_URS_2024_01/997221861"/>
    <hyperlink ref="F340" r:id="rId36" display="https://podminky.urs.cz/item/CS_URS_2024_01/997221873"/>
    <hyperlink ref="F344" r:id="rId37" display="https://podminky.urs.cz/item/CS_URS_2024_01/998225111"/>
    <hyperlink ref="F348" r:id="rId38" display="https://podminky.urs.cz/item/CS_URS_2024_01/711161273"/>
    <hyperlink ref="F354" r:id="rId39" display="https://podminky.urs.cz/item/CS_URS_2024_01/998711101"/>
    <hyperlink ref="F357" r:id="rId40" display="https://podminky.urs.cz/item/CS_URS_2024_01/HZS129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114</v>
      </c>
      <c r="L8" s="22"/>
    </row>
    <row r="9" s="2" customFormat="1" ht="16.5" customHeight="1">
      <c r="A9" s="40"/>
      <c r="B9" s="46"/>
      <c r="C9" s="40"/>
      <c r="D9" s="40"/>
      <c r="E9" s="145" t="s">
        <v>1368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1479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ROUND((SUM(BE97:BE272)),  2)</f>
        <v>0</v>
      </c>
      <c r="G35" s="40"/>
      <c r="H35" s="40"/>
      <c r="I35" s="159">
        <v>0.20999999999999999</v>
      </c>
      <c r="J35" s="158">
        <f>ROUND(((SUM(BE97:BE272))*I35),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ROUND((SUM(BF97:BF272)),  2)</f>
        <v>0</v>
      </c>
      <c r="G36" s="40"/>
      <c r="H36" s="40"/>
      <c r="I36" s="159">
        <v>0.12</v>
      </c>
      <c r="J36" s="158">
        <f>ROUND(((SUM(BF97:BF272))*I36),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ROUND((SUM(BG97:BG272)),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ROUND((SUM(BH97:BH272)),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ROUND((SUM(BI97:BI272)),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1368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103.2 - Kanalizace a odvodnění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122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123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729</v>
      </c>
      <c r="E66" s="184"/>
      <c r="F66" s="184"/>
      <c r="G66" s="184"/>
      <c r="H66" s="184"/>
      <c r="I66" s="184"/>
      <c r="J66" s="185">
        <f>J143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730</v>
      </c>
      <c r="E67" s="184"/>
      <c r="F67" s="184"/>
      <c r="G67" s="184"/>
      <c r="H67" s="184"/>
      <c r="I67" s="184"/>
      <c r="J67" s="185">
        <f>J149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127</v>
      </c>
      <c r="E68" s="184"/>
      <c r="F68" s="184"/>
      <c r="G68" s="184"/>
      <c r="H68" s="184"/>
      <c r="I68" s="184"/>
      <c r="J68" s="185">
        <f>J234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128</v>
      </c>
      <c r="E69" s="184"/>
      <c r="F69" s="184"/>
      <c r="G69" s="184"/>
      <c r="H69" s="184"/>
      <c r="I69" s="184"/>
      <c r="J69" s="185">
        <f>J243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129</v>
      </c>
      <c r="E70" s="184"/>
      <c r="F70" s="184"/>
      <c r="G70" s="184"/>
      <c r="H70" s="184"/>
      <c r="I70" s="184"/>
      <c r="J70" s="185">
        <f>J255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130</v>
      </c>
      <c r="E71" s="179"/>
      <c r="F71" s="179"/>
      <c r="G71" s="179"/>
      <c r="H71" s="179"/>
      <c r="I71" s="179"/>
      <c r="J71" s="180">
        <f>J258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731</v>
      </c>
      <c r="E72" s="184"/>
      <c r="F72" s="184"/>
      <c r="G72" s="184"/>
      <c r="H72" s="184"/>
      <c r="I72" s="184"/>
      <c r="J72" s="185">
        <f>J259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6"/>
      <c r="C73" s="177"/>
      <c r="D73" s="178" t="s">
        <v>133</v>
      </c>
      <c r="E73" s="179"/>
      <c r="F73" s="179"/>
      <c r="G73" s="179"/>
      <c r="H73" s="179"/>
      <c r="I73" s="179"/>
      <c r="J73" s="180">
        <f>J264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2"/>
      <c r="C74" s="127"/>
      <c r="D74" s="183" t="s">
        <v>134</v>
      </c>
      <c r="E74" s="184"/>
      <c r="F74" s="184"/>
      <c r="G74" s="184"/>
      <c r="H74" s="184"/>
      <c r="I74" s="184"/>
      <c r="J74" s="185">
        <f>J265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135</v>
      </c>
      <c r="E75" s="184"/>
      <c r="F75" s="184"/>
      <c r="G75" s="184"/>
      <c r="H75" s="184"/>
      <c r="I75" s="184"/>
      <c r="J75" s="185">
        <f>J271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137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Tuchlovice, oprava místních komunikací - lokalita východ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114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1368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116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SO 103.2 - Kanalizace a odvodnění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obec Tuchlovice</v>
      </c>
      <c r="G91" s="42"/>
      <c r="H91" s="42"/>
      <c r="I91" s="34" t="s">
        <v>23</v>
      </c>
      <c r="J91" s="74" t="str">
        <f>IF(J14="","",J14)</f>
        <v>14. 3. 2024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Obec Tuchlovice</v>
      </c>
      <c r="G93" s="42"/>
      <c r="H93" s="42"/>
      <c r="I93" s="34" t="s">
        <v>31</v>
      </c>
      <c r="J93" s="38" t="str">
        <f>E23</f>
        <v>PFProjekt s.r.o.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Lukáš Novák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138</v>
      </c>
      <c r="D96" s="190" t="s">
        <v>57</v>
      </c>
      <c r="E96" s="190" t="s">
        <v>53</v>
      </c>
      <c r="F96" s="190" t="s">
        <v>54</v>
      </c>
      <c r="G96" s="190" t="s">
        <v>139</v>
      </c>
      <c r="H96" s="190" t="s">
        <v>140</v>
      </c>
      <c r="I96" s="190" t="s">
        <v>141</v>
      </c>
      <c r="J96" s="190" t="s">
        <v>120</v>
      </c>
      <c r="K96" s="191" t="s">
        <v>142</v>
      </c>
      <c r="L96" s="192"/>
      <c r="M96" s="94" t="s">
        <v>19</v>
      </c>
      <c r="N96" s="95" t="s">
        <v>42</v>
      </c>
      <c r="O96" s="95" t="s">
        <v>143</v>
      </c>
      <c r="P96" s="95" t="s">
        <v>144</v>
      </c>
      <c r="Q96" s="95" t="s">
        <v>145</v>
      </c>
      <c r="R96" s="95" t="s">
        <v>146</v>
      </c>
      <c r="S96" s="95" t="s">
        <v>147</v>
      </c>
      <c r="T96" s="96" t="s">
        <v>148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149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P98+P258+P264</f>
        <v>0</v>
      </c>
      <c r="Q97" s="98"/>
      <c r="R97" s="195">
        <f>R98+R258+R264</f>
        <v>163.82230855999998</v>
      </c>
      <c r="S97" s="98"/>
      <c r="T97" s="196">
        <f>T98+T258+T264</f>
        <v>5.7599999999999998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121</v>
      </c>
      <c r="BK97" s="197">
        <f>BK98+BK258+BK264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150</v>
      </c>
      <c r="F98" s="201" t="s">
        <v>151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P99+P143+P149+P234+P243+P255</f>
        <v>0</v>
      </c>
      <c r="Q98" s="206"/>
      <c r="R98" s="207">
        <f>R99+R143+R149+R234+R243+R255</f>
        <v>163.81930856</v>
      </c>
      <c r="S98" s="206"/>
      <c r="T98" s="208">
        <f>T99+T143+T149+T234+T243+T255</f>
        <v>5.7599999999999998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72</v>
      </c>
      <c r="AY98" s="209" t="s">
        <v>152</v>
      </c>
      <c r="BK98" s="211">
        <f>BK99+BK143+BK149+BK234+BK243+BK255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79</v>
      </c>
      <c r="F99" s="212" t="s">
        <v>153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SUM(P100:P142)</f>
        <v>0</v>
      </c>
      <c r="Q99" s="206"/>
      <c r="R99" s="207">
        <f>SUM(R100:R142)</f>
        <v>118.20580560000001</v>
      </c>
      <c r="S99" s="206"/>
      <c r="T99" s="208">
        <f>SUM(T100:T142)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79</v>
      </c>
      <c r="AY99" s="209" t="s">
        <v>152</v>
      </c>
      <c r="BK99" s="211">
        <f>SUM(BK100:BK142)</f>
        <v>0</v>
      </c>
    </row>
    <row r="100" s="2" customFormat="1" ht="24.15" customHeight="1">
      <c r="A100" s="40"/>
      <c r="B100" s="41"/>
      <c r="C100" s="214" t="s">
        <v>79</v>
      </c>
      <c r="D100" s="214" t="s">
        <v>154</v>
      </c>
      <c r="E100" s="215" t="s">
        <v>732</v>
      </c>
      <c r="F100" s="216" t="s">
        <v>733</v>
      </c>
      <c r="G100" s="217" t="s">
        <v>239</v>
      </c>
      <c r="H100" s="218">
        <v>27</v>
      </c>
      <c r="I100" s="219"/>
      <c r="J100" s="220">
        <f>ROUND(I100*H100,2)</f>
        <v>0</v>
      </c>
      <c r="K100" s="216" t="s">
        <v>158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159</v>
      </c>
      <c r="AT100" s="225" t="s">
        <v>154</v>
      </c>
      <c r="AU100" s="225" t="s">
        <v>81</v>
      </c>
      <c r="AY100" s="19" t="s">
        <v>152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159</v>
      </c>
      <c r="BM100" s="225" t="s">
        <v>734</v>
      </c>
    </row>
    <row r="101" s="2" customFormat="1">
      <c r="A101" s="40"/>
      <c r="B101" s="41"/>
      <c r="C101" s="42"/>
      <c r="D101" s="227" t="s">
        <v>161</v>
      </c>
      <c r="E101" s="42"/>
      <c r="F101" s="228" t="s">
        <v>735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161</v>
      </c>
      <c r="AU101" s="19" t="s">
        <v>81</v>
      </c>
    </row>
    <row r="102" s="13" customFormat="1">
      <c r="A102" s="13"/>
      <c r="B102" s="232"/>
      <c r="C102" s="233"/>
      <c r="D102" s="234" t="s">
        <v>163</v>
      </c>
      <c r="E102" s="235" t="s">
        <v>19</v>
      </c>
      <c r="F102" s="236" t="s">
        <v>736</v>
      </c>
      <c r="G102" s="233"/>
      <c r="H102" s="235" t="s">
        <v>19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2" t="s">
        <v>163</v>
      </c>
      <c r="AU102" s="242" t="s">
        <v>81</v>
      </c>
      <c r="AV102" s="13" t="s">
        <v>79</v>
      </c>
      <c r="AW102" s="13" t="s">
        <v>33</v>
      </c>
      <c r="AX102" s="13" t="s">
        <v>72</v>
      </c>
      <c r="AY102" s="242" t="s">
        <v>152</v>
      </c>
    </row>
    <row r="103" s="14" customFormat="1">
      <c r="A103" s="14"/>
      <c r="B103" s="243"/>
      <c r="C103" s="244"/>
      <c r="D103" s="234" t="s">
        <v>163</v>
      </c>
      <c r="E103" s="245" t="s">
        <v>19</v>
      </c>
      <c r="F103" s="246" t="s">
        <v>1480</v>
      </c>
      <c r="G103" s="244"/>
      <c r="H103" s="247">
        <v>27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163</v>
      </c>
      <c r="AU103" s="253" t="s">
        <v>81</v>
      </c>
      <c r="AV103" s="14" t="s">
        <v>81</v>
      </c>
      <c r="AW103" s="14" t="s">
        <v>33</v>
      </c>
      <c r="AX103" s="14" t="s">
        <v>72</v>
      </c>
      <c r="AY103" s="253" t="s">
        <v>152</v>
      </c>
    </row>
    <row r="104" s="15" customFormat="1">
      <c r="A104" s="15"/>
      <c r="B104" s="254"/>
      <c r="C104" s="255"/>
      <c r="D104" s="234" t="s">
        <v>163</v>
      </c>
      <c r="E104" s="256" t="s">
        <v>19</v>
      </c>
      <c r="F104" s="257" t="s">
        <v>212</v>
      </c>
      <c r="G104" s="255"/>
      <c r="H104" s="258">
        <v>27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4" t="s">
        <v>163</v>
      </c>
      <c r="AU104" s="264" t="s">
        <v>81</v>
      </c>
      <c r="AV104" s="15" t="s">
        <v>159</v>
      </c>
      <c r="AW104" s="15" t="s">
        <v>33</v>
      </c>
      <c r="AX104" s="15" t="s">
        <v>79</v>
      </c>
      <c r="AY104" s="264" t="s">
        <v>152</v>
      </c>
    </row>
    <row r="105" s="2" customFormat="1" ht="24.15" customHeight="1">
      <c r="A105" s="40"/>
      <c r="B105" s="41"/>
      <c r="C105" s="214" t="s">
        <v>81</v>
      </c>
      <c r="D105" s="214" t="s">
        <v>154</v>
      </c>
      <c r="E105" s="215" t="s">
        <v>738</v>
      </c>
      <c r="F105" s="216" t="s">
        <v>739</v>
      </c>
      <c r="G105" s="217" t="s">
        <v>239</v>
      </c>
      <c r="H105" s="218">
        <v>157.15199999999999</v>
      </c>
      <c r="I105" s="219"/>
      <c r="J105" s="220">
        <f>ROUND(I105*H105,2)</f>
        <v>0</v>
      </c>
      <c r="K105" s="216" t="s">
        <v>158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159</v>
      </c>
      <c r="AT105" s="225" t="s">
        <v>154</v>
      </c>
      <c r="AU105" s="225" t="s">
        <v>81</v>
      </c>
      <c r="AY105" s="19" t="s">
        <v>152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159</v>
      </c>
      <c r="BM105" s="225" t="s">
        <v>740</v>
      </c>
    </row>
    <row r="106" s="2" customFormat="1">
      <c r="A106" s="40"/>
      <c r="B106" s="41"/>
      <c r="C106" s="42"/>
      <c r="D106" s="227" t="s">
        <v>161</v>
      </c>
      <c r="E106" s="42"/>
      <c r="F106" s="228" t="s">
        <v>741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161</v>
      </c>
      <c r="AU106" s="19" t="s">
        <v>81</v>
      </c>
    </row>
    <row r="107" s="13" customFormat="1">
      <c r="A107" s="13"/>
      <c r="B107" s="232"/>
      <c r="C107" s="233"/>
      <c r="D107" s="234" t="s">
        <v>163</v>
      </c>
      <c r="E107" s="235" t="s">
        <v>19</v>
      </c>
      <c r="F107" s="236" t="s">
        <v>742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163</v>
      </c>
      <c r="AU107" s="242" t="s">
        <v>81</v>
      </c>
      <c r="AV107" s="13" t="s">
        <v>79</v>
      </c>
      <c r="AW107" s="13" t="s">
        <v>33</v>
      </c>
      <c r="AX107" s="13" t="s">
        <v>72</v>
      </c>
      <c r="AY107" s="242" t="s">
        <v>152</v>
      </c>
    </row>
    <row r="108" s="14" customFormat="1">
      <c r="A108" s="14"/>
      <c r="B108" s="243"/>
      <c r="C108" s="244"/>
      <c r="D108" s="234" t="s">
        <v>163</v>
      </c>
      <c r="E108" s="245" t="s">
        <v>19</v>
      </c>
      <c r="F108" s="246" t="s">
        <v>1481</v>
      </c>
      <c r="G108" s="244"/>
      <c r="H108" s="247">
        <v>157.15199999999999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163</v>
      </c>
      <c r="AU108" s="253" t="s">
        <v>81</v>
      </c>
      <c r="AV108" s="14" t="s">
        <v>81</v>
      </c>
      <c r="AW108" s="14" t="s">
        <v>33</v>
      </c>
      <c r="AX108" s="14" t="s">
        <v>72</v>
      </c>
      <c r="AY108" s="253" t="s">
        <v>152</v>
      </c>
    </row>
    <row r="109" s="15" customFormat="1">
      <c r="A109" s="15"/>
      <c r="B109" s="254"/>
      <c r="C109" s="255"/>
      <c r="D109" s="234" t="s">
        <v>163</v>
      </c>
      <c r="E109" s="256" t="s">
        <v>19</v>
      </c>
      <c r="F109" s="257" t="s">
        <v>212</v>
      </c>
      <c r="G109" s="255"/>
      <c r="H109" s="258">
        <v>157.15199999999999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T109" s="264" t="s">
        <v>163</v>
      </c>
      <c r="AU109" s="264" t="s">
        <v>81</v>
      </c>
      <c r="AV109" s="15" t="s">
        <v>159</v>
      </c>
      <c r="AW109" s="15" t="s">
        <v>33</v>
      </c>
      <c r="AX109" s="15" t="s">
        <v>79</v>
      </c>
      <c r="AY109" s="264" t="s">
        <v>152</v>
      </c>
    </row>
    <row r="110" s="2" customFormat="1" ht="24.15" customHeight="1">
      <c r="A110" s="40"/>
      <c r="B110" s="41"/>
      <c r="C110" s="214" t="s">
        <v>170</v>
      </c>
      <c r="D110" s="214" t="s">
        <v>154</v>
      </c>
      <c r="E110" s="215" t="s">
        <v>745</v>
      </c>
      <c r="F110" s="216" t="s">
        <v>746</v>
      </c>
      <c r="G110" s="217" t="s">
        <v>182</v>
      </c>
      <c r="H110" s="218">
        <v>589.32000000000005</v>
      </c>
      <c r="I110" s="219"/>
      <c r="J110" s="220">
        <f>ROUND(I110*H110,2)</f>
        <v>0</v>
      </c>
      <c r="K110" s="216" t="s">
        <v>158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0.00058</v>
      </c>
      <c r="R110" s="223">
        <f>Q110*H110</f>
        <v>0.34180560000000004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159</v>
      </c>
      <c r="AT110" s="225" t="s">
        <v>154</v>
      </c>
      <c r="AU110" s="225" t="s">
        <v>81</v>
      </c>
      <c r="AY110" s="19" t="s">
        <v>152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159</v>
      </c>
      <c r="BM110" s="225" t="s">
        <v>747</v>
      </c>
    </row>
    <row r="111" s="2" customFormat="1">
      <c r="A111" s="40"/>
      <c r="B111" s="41"/>
      <c r="C111" s="42"/>
      <c r="D111" s="227" t="s">
        <v>161</v>
      </c>
      <c r="E111" s="42"/>
      <c r="F111" s="228" t="s">
        <v>748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161</v>
      </c>
      <c r="AU111" s="19" t="s">
        <v>81</v>
      </c>
    </row>
    <row r="112" s="13" customFormat="1">
      <c r="A112" s="13"/>
      <c r="B112" s="232"/>
      <c r="C112" s="233"/>
      <c r="D112" s="234" t="s">
        <v>163</v>
      </c>
      <c r="E112" s="235" t="s">
        <v>19</v>
      </c>
      <c r="F112" s="236" t="s">
        <v>742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163</v>
      </c>
      <c r="AU112" s="242" t="s">
        <v>81</v>
      </c>
      <c r="AV112" s="13" t="s">
        <v>79</v>
      </c>
      <c r="AW112" s="13" t="s">
        <v>33</v>
      </c>
      <c r="AX112" s="13" t="s">
        <v>72</v>
      </c>
      <c r="AY112" s="242" t="s">
        <v>152</v>
      </c>
    </row>
    <row r="113" s="14" customFormat="1">
      <c r="A113" s="14"/>
      <c r="B113" s="243"/>
      <c r="C113" s="244"/>
      <c r="D113" s="234" t="s">
        <v>163</v>
      </c>
      <c r="E113" s="245" t="s">
        <v>19</v>
      </c>
      <c r="F113" s="246" t="s">
        <v>1482</v>
      </c>
      <c r="G113" s="244"/>
      <c r="H113" s="247">
        <v>589.32000000000005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163</v>
      </c>
      <c r="AU113" s="253" t="s">
        <v>81</v>
      </c>
      <c r="AV113" s="14" t="s">
        <v>81</v>
      </c>
      <c r="AW113" s="14" t="s">
        <v>33</v>
      </c>
      <c r="AX113" s="14" t="s">
        <v>72</v>
      </c>
      <c r="AY113" s="253" t="s">
        <v>152</v>
      </c>
    </row>
    <row r="114" s="15" customFormat="1">
      <c r="A114" s="15"/>
      <c r="B114" s="254"/>
      <c r="C114" s="255"/>
      <c r="D114" s="234" t="s">
        <v>163</v>
      </c>
      <c r="E114" s="256" t="s">
        <v>19</v>
      </c>
      <c r="F114" s="257" t="s">
        <v>212</v>
      </c>
      <c r="G114" s="255"/>
      <c r="H114" s="258">
        <v>589.32000000000005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4" t="s">
        <v>163</v>
      </c>
      <c r="AU114" s="264" t="s">
        <v>81</v>
      </c>
      <c r="AV114" s="15" t="s">
        <v>159</v>
      </c>
      <c r="AW114" s="15" t="s">
        <v>33</v>
      </c>
      <c r="AX114" s="15" t="s">
        <v>79</v>
      </c>
      <c r="AY114" s="264" t="s">
        <v>152</v>
      </c>
    </row>
    <row r="115" s="2" customFormat="1" ht="24.15" customHeight="1">
      <c r="A115" s="40"/>
      <c r="B115" s="41"/>
      <c r="C115" s="214" t="s">
        <v>159</v>
      </c>
      <c r="D115" s="214" t="s">
        <v>154</v>
      </c>
      <c r="E115" s="215" t="s">
        <v>750</v>
      </c>
      <c r="F115" s="216" t="s">
        <v>751</v>
      </c>
      <c r="G115" s="217" t="s">
        <v>182</v>
      </c>
      <c r="H115" s="218">
        <v>589.32000000000005</v>
      </c>
      <c r="I115" s="219"/>
      <c r="J115" s="220">
        <f>ROUND(I115*H115,2)</f>
        <v>0</v>
      </c>
      <c r="K115" s="216" t="s">
        <v>158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159</v>
      </c>
      <c r="AT115" s="225" t="s">
        <v>154</v>
      </c>
      <c r="AU115" s="225" t="s">
        <v>81</v>
      </c>
      <c r="AY115" s="19" t="s">
        <v>152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159</v>
      </c>
      <c r="BM115" s="225" t="s">
        <v>752</v>
      </c>
    </row>
    <row r="116" s="2" customFormat="1">
      <c r="A116" s="40"/>
      <c r="B116" s="41"/>
      <c r="C116" s="42"/>
      <c r="D116" s="227" t="s">
        <v>161</v>
      </c>
      <c r="E116" s="42"/>
      <c r="F116" s="228" t="s">
        <v>753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161</v>
      </c>
      <c r="AU116" s="19" t="s">
        <v>81</v>
      </c>
    </row>
    <row r="117" s="2" customFormat="1" ht="37.8" customHeight="1">
      <c r="A117" s="40"/>
      <c r="B117" s="41"/>
      <c r="C117" s="214" t="s">
        <v>179</v>
      </c>
      <c r="D117" s="214" t="s">
        <v>154</v>
      </c>
      <c r="E117" s="215" t="s">
        <v>254</v>
      </c>
      <c r="F117" s="216" t="s">
        <v>255</v>
      </c>
      <c r="G117" s="217" t="s">
        <v>239</v>
      </c>
      <c r="H117" s="218">
        <v>105.57599999999999</v>
      </c>
      <c r="I117" s="219"/>
      <c r="J117" s="220">
        <f>ROUND(I117*H117,2)</f>
        <v>0</v>
      </c>
      <c r="K117" s="216" t="s">
        <v>158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159</v>
      </c>
      <c r="AT117" s="225" t="s">
        <v>154</v>
      </c>
      <c r="AU117" s="225" t="s">
        <v>81</v>
      </c>
      <c r="AY117" s="19" t="s">
        <v>152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159</v>
      </c>
      <c r="BM117" s="225" t="s">
        <v>754</v>
      </c>
    </row>
    <row r="118" s="2" customFormat="1">
      <c r="A118" s="40"/>
      <c r="B118" s="41"/>
      <c r="C118" s="42"/>
      <c r="D118" s="227" t="s">
        <v>161</v>
      </c>
      <c r="E118" s="42"/>
      <c r="F118" s="228" t="s">
        <v>257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161</v>
      </c>
      <c r="AU118" s="19" t="s">
        <v>81</v>
      </c>
    </row>
    <row r="119" s="14" customFormat="1">
      <c r="A119" s="14"/>
      <c r="B119" s="243"/>
      <c r="C119" s="244"/>
      <c r="D119" s="234" t="s">
        <v>163</v>
      </c>
      <c r="E119" s="245" t="s">
        <v>19</v>
      </c>
      <c r="F119" s="246" t="s">
        <v>1483</v>
      </c>
      <c r="G119" s="244"/>
      <c r="H119" s="247">
        <v>105.57599999999999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163</v>
      </c>
      <c r="AU119" s="253" t="s">
        <v>81</v>
      </c>
      <c r="AV119" s="14" t="s">
        <v>81</v>
      </c>
      <c r="AW119" s="14" t="s">
        <v>33</v>
      </c>
      <c r="AX119" s="14" t="s">
        <v>79</v>
      </c>
      <c r="AY119" s="253" t="s">
        <v>152</v>
      </c>
    </row>
    <row r="120" s="2" customFormat="1" ht="37.8" customHeight="1">
      <c r="A120" s="40"/>
      <c r="B120" s="41"/>
      <c r="C120" s="214" t="s">
        <v>187</v>
      </c>
      <c r="D120" s="214" t="s">
        <v>154</v>
      </c>
      <c r="E120" s="215" t="s">
        <v>262</v>
      </c>
      <c r="F120" s="216" t="s">
        <v>263</v>
      </c>
      <c r="G120" s="217" t="s">
        <v>239</v>
      </c>
      <c r="H120" s="218">
        <v>1583.6400000000001</v>
      </c>
      <c r="I120" s="219"/>
      <c r="J120" s="220">
        <f>ROUND(I120*H120,2)</f>
        <v>0</v>
      </c>
      <c r="K120" s="216" t="s">
        <v>158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159</v>
      </c>
      <c r="AT120" s="225" t="s">
        <v>154</v>
      </c>
      <c r="AU120" s="225" t="s">
        <v>81</v>
      </c>
      <c r="AY120" s="19" t="s">
        <v>152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159</v>
      </c>
      <c r="BM120" s="225" t="s">
        <v>756</v>
      </c>
    </row>
    <row r="121" s="2" customFormat="1">
      <c r="A121" s="40"/>
      <c r="B121" s="41"/>
      <c r="C121" s="42"/>
      <c r="D121" s="227" t="s">
        <v>161</v>
      </c>
      <c r="E121" s="42"/>
      <c r="F121" s="228" t="s">
        <v>265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161</v>
      </c>
      <c r="AU121" s="19" t="s">
        <v>81</v>
      </c>
    </row>
    <row r="122" s="14" customFormat="1">
      <c r="A122" s="14"/>
      <c r="B122" s="243"/>
      <c r="C122" s="244"/>
      <c r="D122" s="234" t="s">
        <v>163</v>
      </c>
      <c r="E122" s="245" t="s">
        <v>19</v>
      </c>
      <c r="F122" s="246" t="s">
        <v>1484</v>
      </c>
      <c r="G122" s="244"/>
      <c r="H122" s="247">
        <v>1583.6400000000001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3" t="s">
        <v>163</v>
      </c>
      <c r="AU122" s="253" t="s">
        <v>81</v>
      </c>
      <c r="AV122" s="14" t="s">
        <v>81</v>
      </c>
      <c r="AW122" s="14" t="s">
        <v>33</v>
      </c>
      <c r="AX122" s="14" t="s">
        <v>79</v>
      </c>
      <c r="AY122" s="253" t="s">
        <v>152</v>
      </c>
    </row>
    <row r="123" s="2" customFormat="1" ht="24.15" customHeight="1">
      <c r="A123" s="40"/>
      <c r="B123" s="41"/>
      <c r="C123" s="214" t="s">
        <v>192</v>
      </c>
      <c r="D123" s="214" t="s">
        <v>154</v>
      </c>
      <c r="E123" s="215" t="s">
        <v>268</v>
      </c>
      <c r="F123" s="216" t="s">
        <v>269</v>
      </c>
      <c r="G123" s="217" t="s">
        <v>239</v>
      </c>
      <c r="H123" s="218">
        <v>105.57599999999999</v>
      </c>
      <c r="I123" s="219"/>
      <c r="J123" s="220">
        <f>ROUND(I123*H123,2)</f>
        <v>0</v>
      </c>
      <c r="K123" s="216" t="s">
        <v>158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159</v>
      </c>
      <c r="AT123" s="225" t="s">
        <v>154</v>
      </c>
      <c r="AU123" s="225" t="s">
        <v>81</v>
      </c>
      <c r="AY123" s="19" t="s">
        <v>152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159</v>
      </c>
      <c r="BM123" s="225" t="s">
        <v>758</v>
      </c>
    </row>
    <row r="124" s="2" customFormat="1">
      <c r="A124" s="40"/>
      <c r="B124" s="41"/>
      <c r="C124" s="42"/>
      <c r="D124" s="227" t="s">
        <v>161</v>
      </c>
      <c r="E124" s="42"/>
      <c r="F124" s="228" t="s">
        <v>271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161</v>
      </c>
      <c r="AU124" s="19" t="s">
        <v>81</v>
      </c>
    </row>
    <row r="125" s="14" customFormat="1">
      <c r="A125" s="14"/>
      <c r="B125" s="243"/>
      <c r="C125" s="244"/>
      <c r="D125" s="234" t="s">
        <v>163</v>
      </c>
      <c r="E125" s="245" t="s">
        <v>19</v>
      </c>
      <c r="F125" s="246" t="s">
        <v>1485</v>
      </c>
      <c r="G125" s="244"/>
      <c r="H125" s="247">
        <v>105.57599999999999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163</v>
      </c>
      <c r="AU125" s="253" t="s">
        <v>81</v>
      </c>
      <c r="AV125" s="14" t="s">
        <v>81</v>
      </c>
      <c r="AW125" s="14" t="s">
        <v>33</v>
      </c>
      <c r="AX125" s="14" t="s">
        <v>79</v>
      </c>
      <c r="AY125" s="253" t="s">
        <v>152</v>
      </c>
    </row>
    <row r="126" s="2" customFormat="1" ht="24.15" customHeight="1">
      <c r="A126" s="40"/>
      <c r="B126" s="41"/>
      <c r="C126" s="214" t="s">
        <v>199</v>
      </c>
      <c r="D126" s="214" t="s">
        <v>154</v>
      </c>
      <c r="E126" s="215" t="s">
        <v>280</v>
      </c>
      <c r="F126" s="216" t="s">
        <v>281</v>
      </c>
      <c r="G126" s="217" t="s">
        <v>282</v>
      </c>
      <c r="H126" s="218">
        <v>190.03700000000001</v>
      </c>
      <c r="I126" s="219"/>
      <c r="J126" s="220">
        <f>ROUND(I126*H126,2)</f>
        <v>0</v>
      </c>
      <c r="K126" s="216" t="s">
        <v>158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159</v>
      </c>
      <c r="AT126" s="225" t="s">
        <v>154</v>
      </c>
      <c r="AU126" s="225" t="s">
        <v>81</v>
      </c>
      <c r="AY126" s="19" t="s">
        <v>152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159</v>
      </c>
      <c r="BM126" s="225" t="s">
        <v>760</v>
      </c>
    </row>
    <row r="127" s="2" customFormat="1">
      <c r="A127" s="40"/>
      <c r="B127" s="41"/>
      <c r="C127" s="42"/>
      <c r="D127" s="227" t="s">
        <v>161</v>
      </c>
      <c r="E127" s="42"/>
      <c r="F127" s="228" t="s">
        <v>284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161</v>
      </c>
      <c r="AU127" s="19" t="s">
        <v>81</v>
      </c>
    </row>
    <row r="128" s="14" customFormat="1">
      <c r="A128" s="14"/>
      <c r="B128" s="243"/>
      <c r="C128" s="244"/>
      <c r="D128" s="234" t="s">
        <v>163</v>
      </c>
      <c r="E128" s="245" t="s">
        <v>19</v>
      </c>
      <c r="F128" s="246" t="s">
        <v>1486</v>
      </c>
      <c r="G128" s="244"/>
      <c r="H128" s="247">
        <v>190.03700000000001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163</v>
      </c>
      <c r="AU128" s="253" t="s">
        <v>81</v>
      </c>
      <c r="AV128" s="14" t="s">
        <v>81</v>
      </c>
      <c r="AW128" s="14" t="s">
        <v>33</v>
      </c>
      <c r="AX128" s="14" t="s">
        <v>79</v>
      </c>
      <c r="AY128" s="253" t="s">
        <v>152</v>
      </c>
    </row>
    <row r="129" s="2" customFormat="1" ht="24.15" customHeight="1">
      <c r="A129" s="40"/>
      <c r="B129" s="41"/>
      <c r="C129" s="214" t="s">
        <v>204</v>
      </c>
      <c r="D129" s="214" t="s">
        <v>154</v>
      </c>
      <c r="E129" s="215" t="s">
        <v>286</v>
      </c>
      <c r="F129" s="216" t="s">
        <v>287</v>
      </c>
      <c r="G129" s="217" t="s">
        <v>239</v>
      </c>
      <c r="H129" s="218">
        <v>105.57599999999999</v>
      </c>
      <c r="I129" s="219"/>
      <c r="J129" s="220">
        <f>ROUND(I129*H129,2)</f>
        <v>0</v>
      </c>
      <c r="K129" s="216" t="s">
        <v>158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159</v>
      </c>
      <c r="AT129" s="225" t="s">
        <v>154</v>
      </c>
      <c r="AU129" s="225" t="s">
        <v>81</v>
      </c>
      <c r="AY129" s="19" t="s">
        <v>152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159</v>
      </c>
      <c r="BM129" s="225" t="s">
        <v>762</v>
      </c>
    </row>
    <row r="130" s="2" customFormat="1">
      <c r="A130" s="40"/>
      <c r="B130" s="41"/>
      <c r="C130" s="42"/>
      <c r="D130" s="227" t="s">
        <v>161</v>
      </c>
      <c r="E130" s="42"/>
      <c r="F130" s="228" t="s">
        <v>289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161</v>
      </c>
      <c r="AU130" s="19" t="s">
        <v>81</v>
      </c>
    </row>
    <row r="131" s="14" customFormat="1">
      <c r="A131" s="14"/>
      <c r="B131" s="243"/>
      <c r="C131" s="244"/>
      <c r="D131" s="234" t="s">
        <v>163</v>
      </c>
      <c r="E131" s="245" t="s">
        <v>19</v>
      </c>
      <c r="F131" s="246" t="s">
        <v>1485</v>
      </c>
      <c r="G131" s="244"/>
      <c r="H131" s="247">
        <v>105.57599999999999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163</v>
      </c>
      <c r="AU131" s="253" t="s">
        <v>81</v>
      </c>
      <c r="AV131" s="14" t="s">
        <v>81</v>
      </c>
      <c r="AW131" s="14" t="s">
        <v>33</v>
      </c>
      <c r="AX131" s="14" t="s">
        <v>79</v>
      </c>
      <c r="AY131" s="253" t="s">
        <v>152</v>
      </c>
    </row>
    <row r="132" s="2" customFormat="1" ht="24.15" customHeight="1">
      <c r="A132" s="40"/>
      <c r="B132" s="41"/>
      <c r="C132" s="214" t="s">
        <v>213</v>
      </c>
      <c r="D132" s="214" t="s">
        <v>154</v>
      </c>
      <c r="E132" s="215" t="s">
        <v>763</v>
      </c>
      <c r="F132" s="216" t="s">
        <v>764</v>
      </c>
      <c r="G132" s="217" t="s">
        <v>239</v>
      </c>
      <c r="H132" s="218">
        <v>78.575999999999993</v>
      </c>
      <c r="I132" s="219"/>
      <c r="J132" s="220">
        <f>ROUND(I132*H132,2)</f>
        <v>0</v>
      </c>
      <c r="K132" s="216" t="s">
        <v>158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159</v>
      </c>
      <c r="AT132" s="225" t="s">
        <v>154</v>
      </c>
      <c r="AU132" s="225" t="s">
        <v>81</v>
      </c>
      <c r="AY132" s="19" t="s">
        <v>152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159</v>
      </c>
      <c r="BM132" s="225" t="s">
        <v>765</v>
      </c>
    </row>
    <row r="133" s="2" customFormat="1">
      <c r="A133" s="40"/>
      <c r="B133" s="41"/>
      <c r="C133" s="42"/>
      <c r="D133" s="227" t="s">
        <v>161</v>
      </c>
      <c r="E133" s="42"/>
      <c r="F133" s="228" t="s">
        <v>766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161</v>
      </c>
      <c r="AU133" s="19" t="s">
        <v>81</v>
      </c>
    </row>
    <row r="134" s="13" customFormat="1">
      <c r="A134" s="13"/>
      <c r="B134" s="232"/>
      <c r="C134" s="233"/>
      <c r="D134" s="234" t="s">
        <v>163</v>
      </c>
      <c r="E134" s="235" t="s">
        <v>19</v>
      </c>
      <c r="F134" s="236" t="s">
        <v>767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163</v>
      </c>
      <c r="AU134" s="242" t="s">
        <v>81</v>
      </c>
      <c r="AV134" s="13" t="s">
        <v>79</v>
      </c>
      <c r="AW134" s="13" t="s">
        <v>33</v>
      </c>
      <c r="AX134" s="13" t="s">
        <v>72</v>
      </c>
      <c r="AY134" s="242" t="s">
        <v>152</v>
      </c>
    </row>
    <row r="135" s="14" customFormat="1">
      <c r="A135" s="14"/>
      <c r="B135" s="243"/>
      <c r="C135" s="244"/>
      <c r="D135" s="234" t="s">
        <v>163</v>
      </c>
      <c r="E135" s="245" t="s">
        <v>19</v>
      </c>
      <c r="F135" s="246" t="s">
        <v>1487</v>
      </c>
      <c r="G135" s="244"/>
      <c r="H135" s="247">
        <v>78.575999999999993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163</v>
      </c>
      <c r="AU135" s="253" t="s">
        <v>81</v>
      </c>
      <c r="AV135" s="14" t="s">
        <v>81</v>
      </c>
      <c r="AW135" s="14" t="s">
        <v>33</v>
      </c>
      <c r="AX135" s="14" t="s">
        <v>79</v>
      </c>
      <c r="AY135" s="253" t="s">
        <v>152</v>
      </c>
    </row>
    <row r="136" s="2" customFormat="1" ht="37.8" customHeight="1">
      <c r="A136" s="40"/>
      <c r="B136" s="41"/>
      <c r="C136" s="214" t="s">
        <v>220</v>
      </c>
      <c r="D136" s="214" t="s">
        <v>154</v>
      </c>
      <c r="E136" s="215" t="s">
        <v>769</v>
      </c>
      <c r="F136" s="216" t="s">
        <v>770</v>
      </c>
      <c r="G136" s="217" t="s">
        <v>239</v>
      </c>
      <c r="H136" s="218">
        <v>58.932000000000002</v>
      </c>
      <c r="I136" s="219"/>
      <c r="J136" s="220">
        <f>ROUND(I136*H136,2)</f>
        <v>0</v>
      </c>
      <c r="K136" s="216" t="s">
        <v>158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159</v>
      </c>
      <c r="AT136" s="225" t="s">
        <v>154</v>
      </c>
      <c r="AU136" s="225" t="s">
        <v>81</v>
      </c>
      <c r="AY136" s="19" t="s">
        <v>152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159</v>
      </c>
      <c r="BM136" s="225" t="s">
        <v>771</v>
      </c>
    </row>
    <row r="137" s="2" customFormat="1">
      <c r="A137" s="40"/>
      <c r="B137" s="41"/>
      <c r="C137" s="42"/>
      <c r="D137" s="227" t="s">
        <v>161</v>
      </c>
      <c r="E137" s="42"/>
      <c r="F137" s="228" t="s">
        <v>772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161</v>
      </c>
      <c r="AU137" s="19" t="s">
        <v>81</v>
      </c>
    </row>
    <row r="138" s="13" customFormat="1">
      <c r="A138" s="13"/>
      <c r="B138" s="232"/>
      <c r="C138" s="233"/>
      <c r="D138" s="234" t="s">
        <v>163</v>
      </c>
      <c r="E138" s="235" t="s">
        <v>19</v>
      </c>
      <c r="F138" s="236" t="s">
        <v>742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163</v>
      </c>
      <c r="AU138" s="242" t="s">
        <v>81</v>
      </c>
      <c r="AV138" s="13" t="s">
        <v>79</v>
      </c>
      <c r="AW138" s="13" t="s">
        <v>33</v>
      </c>
      <c r="AX138" s="13" t="s">
        <v>72</v>
      </c>
      <c r="AY138" s="242" t="s">
        <v>152</v>
      </c>
    </row>
    <row r="139" s="14" customFormat="1">
      <c r="A139" s="14"/>
      <c r="B139" s="243"/>
      <c r="C139" s="244"/>
      <c r="D139" s="234" t="s">
        <v>163</v>
      </c>
      <c r="E139" s="245" t="s">
        <v>19</v>
      </c>
      <c r="F139" s="246" t="s">
        <v>1488</v>
      </c>
      <c r="G139" s="244"/>
      <c r="H139" s="247">
        <v>58.932000000000002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163</v>
      </c>
      <c r="AU139" s="253" t="s">
        <v>81</v>
      </c>
      <c r="AV139" s="14" t="s">
        <v>81</v>
      </c>
      <c r="AW139" s="14" t="s">
        <v>33</v>
      </c>
      <c r="AX139" s="14" t="s">
        <v>72</v>
      </c>
      <c r="AY139" s="253" t="s">
        <v>152</v>
      </c>
    </row>
    <row r="140" s="15" customFormat="1">
      <c r="A140" s="15"/>
      <c r="B140" s="254"/>
      <c r="C140" s="255"/>
      <c r="D140" s="234" t="s">
        <v>163</v>
      </c>
      <c r="E140" s="256" t="s">
        <v>19</v>
      </c>
      <c r="F140" s="257" t="s">
        <v>212</v>
      </c>
      <c r="G140" s="255"/>
      <c r="H140" s="258">
        <v>58.932000000000002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163</v>
      </c>
      <c r="AU140" s="264" t="s">
        <v>81</v>
      </c>
      <c r="AV140" s="15" t="s">
        <v>159</v>
      </c>
      <c r="AW140" s="15" t="s">
        <v>33</v>
      </c>
      <c r="AX140" s="15" t="s">
        <v>79</v>
      </c>
      <c r="AY140" s="264" t="s">
        <v>152</v>
      </c>
    </row>
    <row r="141" s="2" customFormat="1" ht="16.5" customHeight="1">
      <c r="A141" s="40"/>
      <c r="B141" s="41"/>
      <c r="C141" s="265" t="s">
        <v>8</v>
      </c>
      <c r="D141" s="265" t="s">
        <v>298</v>
      </c>
      <c r="E141" s="266" t="s">
        <v>774</v>
      </c>
      <c r="F141" s="267" t="s">
        <v>775</v>
      </c>
      <c r="G141" s="268" t="s">
        <v>282</v>
      </c>
      <c r="H141" s="269">
        <v>117.864</v>
      </c>
      <c r="I141" s="270"/>
      <c r="J141" s="271">
        <f>ROUND(I141*H141,2)</f>
        <v>0</v>
      </c>
      <c r="K141" s="267" t="s">
        <v>158</v>
      </c>
      <c r="L141" s="272"/>
      <c r="M141" s="273" t="s">
        <v>19</v>
      </c>
      <c r="N141" s="274" t="s">
        <v>43</v>
      </c>
      <c r="O141" s="86"/>
      <c r="P141" s="223">
        <f>O141*H141</f>
        <v>0</v>
      </c>
      <c r="Q141" s="223">
        <v>1</v>
      </c>
      <c r="R141" s="223">
        <f>Q141*H141</f>
        <v>117.864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199</v>
      </c>
      <c r="AT141" s="225" t="s">
        <v>298</v>
      </c>
      <c r="AU141" s="225" t="s">
        <v>81</v>
      </c>
      <c r="AY141" s="19" t="s">
        <v>152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159</v>
      </c>
      <c r="BM141" s="225" t="s">
        <v>776</v>
      </c>
    </row>
    <row r="142" s="14" customFormat="1">
      <c r="A142" s="14"/>
      <c r="B142" s="243"/>
      <c r="C142" s="244"/>
      <c r="D142" s="234" t="s">
        <v>163</v>
      </c>
      <c r="E142" s="244"/>
      <c r="F142" s="246" t="s">
        <v>1489</v>
      </c>
      <c r="G142" s="244"/>
      <c r="H142" s="247">
        <v>117.864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163</v>
      </c>
      <c r="AU142" s="253" t="s">
        <v>81</v>
      </c>
      <c r="AV142" s="14" t="s">
        <v>81</v>
      </c>
      <c r="AW142" s="14" t="s">
        <v>4</v>
      </c>
      <c r="AX142" s="14" t="s">
        <v>79</v>
      </c>
      <c r="AY142" s="253" t="s">
        <v>152</v>
      </c>
    </row>
    <row r="143" s="12" customFormat="1" ht="22.8" customHeight="1">
      <c r="A143" s="12"/>
      <c r="B143" s="198"/>
      <c r="C143" s="199"/>
      <c r="D143" s="200" t="s">
        <v>71</v>
      </c>
      <c r="E143" s="212" t="s">
        <v>159</v>
      </c>
      <c r="F143" s="212" t="s">
        <v>778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SUM(P144:P148)</f>
        <v>0</v>
      </c>
      <c r="Q143" s="206"/>
      <c r="R143" s="207">
        <f>SUM(R144:R148)</f>
        <v>37.142285879999996</v>
      </c>
      <c r="S143" s="206"/>
      <c r="T143" s="208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79</v>
      </c>
      <c r="AT143" s="210" t="s">
        <v>71</v>
      </c>
      <c r="AU143" s="210" t="s">
        <v>79</v>
      </c>
      <c r="AY143" s="209" t="s">
        <v>152</v>
      </c>
      <c r="BK143" s="211">
        <f>SUM(BK144:BK148)</f>
        <v>0</v>
      </c>
    </row>
    <row r="144" s="2" customFormat="1" ht="21.75" customHeight="1">
      <c r="A144" s="40"/>
      <c r="B144" s="41"/>
      <c r="C144" s="214" t="s">
        <v>231</v>
      </c>
      <c r="D144" s="214" t="s">
        <v>154</v>
      </c>
      <c r="E144" s="215" t="s">
        <v>779</v>
      </c>
      <c r="F144" s="216" t="s">
        <v>780</v>
      </c>
      <c r="G144" s="217" t="s">
        <v>239</v>
      </c>
      <c r="H144" s="218">
        <v>19.643999999999998</v>
      </c>
      <c r="I144" s="219"/>
      <c r="J144" s="220">
        <f>ROUND(I144*H144,2)</f>
        <v>0</v>
      </c>
      <c r="K144" s="216" t="s">
        <v>158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1.8907700000000001</v>
      </c>
      <c r="R144" s="223">
        <f>Q144*H144</f>
        <v>37.142285879999996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159</v>
      </c>
      <c r="AT144" s="225" t="s">
        <v>154</v>
      </c>
      <c r="AU144" s="225" t="s">
        <v>81</v>
      </c>
      <c r="AY144" s="19" t="s">
        <v>152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159</v>
      </c>
      <c r="BM144" s="225" t="s">
        <v>781</v>
      </c>
    </row>
    <row r="145" s="2" customFormat="1">
      <c r="A145" s="40"/>
      <c r="B145" s="41"/>
      <c r="C145" s="42"/>
      <c r="D145" s="227" t="s">
        <v>161</v>
      </c>
      <c r="E145" s="42"/>
      <c r="F145" s="228" t="s">
        <v>782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161</v>
      </c>
      <c r="AU145" s="19" t="s">
        <v>81</v>
      </c>
    </row>
    <row r="146" s="13" customFormat="1">
      <c r="A146" s="13"/>
      <c r="B146" s="232"/>
      <c r="C146" s="233"/>
      <c r="D146" s="234" t="s">
        <v>163</v>
      </c>
      <c r="E146" s="235" t="s">
        <v>19</v>
      </c>
      <c r="F146" s="236" t="s">
        <v>742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163</v>
      </c>
      <c r="AU146" s="242" t="s">
        <v>81</v>
      </c>
      <c r="AV146" s="13" t="s">
        <v>79</v>
      </c>
      <c r="AW146" s="13" t="s">
        <v>33</v>
      </c>
      <c r="AX146" s="13" t="s">
        <v>72</v>
      </c>
      <c r="AY146" s="242" t="s">
        <v>152</v>
      </c>
    </row>
    <row r="147" s="14" customFormat="1">
      <c r="A147" s="14"/>
      <c r="B147" s="243"/>
      <c r="C147" s="244"/>
      <c r="D147" s="234" t="s">
        <v>163</v>
      </c>
      <c r="E147" s="245" t="s">
        <v>19</v>
      </c>
      <c r="F147" s="246" t="s">
        <v>1490</v>
      </c>
      <c r="G147" s="244"/>
      <c r="H147" s="247">
        <v>19.643999999999998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163</v>
      </c>
      <c r="AU147" s="253" t="s">
        <v>81</v>
      </c>
      <c r="AV147" s="14" t="s">
        <v>81</v>
      </c>
      <c r="AW147" s="14" t="s">
        <v>33</v>
      </c>
      <c r="AX147" s="14" t="s">
        <v>72</v>
      </c>
      <c r="AY147" s="253" t="s">
        <v>152</v>
      </c>
    </row>
    <row r="148" s="15" customFormat="1">
      <c r="A148" s="15"/>
      <c r="B148" s="254"/>
      <c r="C148" s="255"/>
      <c r="D148" s="234" t="s">
        <v>163</v>
      </c>
      <c r="E148" s="256" t="s">
        <v>19</v>
      </c>
      <c r="F148" s="257" t="s">
        <v>212</v>
      </c>
      <c r="G148" s="255"/>
      <c r="H148" s="258">
        <v>19.643999999999998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163</v>
      </c>
      <c r="AU148" s="264" t="s">
        <v>81</v>
      </c>
      <c r="AV148" s="15" t="s">
        <v>159</v>
      </c>
      <c r="AW148" s="15" t="s">
        <v>33</v>
      </c>
      <c r="AX148" s="15" t="s">
        <v>79</v>
      </c>
      <c r="AY148" s="264" t="s">
        <v>152</v>
      </c>
    </row>
    <row r="149" s="12" customFormat="1" ht="22.8" customHeight="1">
      <c r="A149" s="12"/>
      <c r="B149" s="198"/>
      <c r="C149" s="199"/>
      <c r="D149" s="200" t="s">
        <v>71</v>
      </c>
      <c r="E149" s="212" t="s">
        <v>199</v>
      </c>
      <c r="F149" s="212" t="s">
        <v>784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SUM(P150:P233)</f>
        <v>0</v>
      </c>
      <c r="Q149" s="206"/>
      <c r="R149" s="207">
        <f>SUM(R150:R233)</f>
        <v>4.8788170800000001</v>
      </c>
      <c r="S149" s="206"/>
      <c r="T149" s="208">
        <f>SUM(T150:T233)</f>
        <v>5.7599999999999998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79</v>
      </c>
      <c r="AT149" s="210" t="s">
        <v>71</v>
      </c>
      <c r="AU149" s="210" t="s">
        <v>79</v>
      </c>
      <c r="AY149" s="209" t="s">
        <v>152</v>
      </c>
      <c r="BK149" s="211">
        <f>SUM(BK150:BK233)</f>
        <v>0</v>
      </c>
    </row>
    <row r="150" s="2" customFormat="1" ht="21.75" customHeight="1">
      <c r="A150" s="40"/>
      <c r="B150" s="41"/>
      <c r="C150" s="214" t="s">
        <v>236</v>
      </c>
      <c r="D150" s="214" t="s">
        <v>154</v>
      </c>
      <c r="E150" s="215" t="s">
        <v>785</v>
      </c>
      <c r="F150" s="216" t="s">
        <v>786</v>
      </c>
      <c r="G150" s="217" t="s">
        <v>239</v>
      </c>
      <c r="H150" s="218">
        <v>3</v>
      </c>
      <c r="I150" s="219"/>
      <c r="J150" s="220">
        <f>ROUND(I150*H150,2)</f>
        <v>0</v>
      </c>
      <c r="K150" s="216" t="s">
        <v>158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1.9199999999999999</v>
      </c>
      <c r="T150" s="224">
        <f>S150*H150</f>
        <v>5.7599999999999998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159</v>
      </c>
      <c r="AT150" s="225" t="s">
        <v>154</v>
      </c>
      <c r="AU150" s="225" t="s">
        <v>81</v>
      </c>
      <c r="AY150" s="19" t="s">
        <v>152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159</v>
      </c>
      <c r="BM150" s="225" t="s">
        <v>787</v>
      </c>
    </row>
    <row r="151" s="2" customFormat="1">
      <c r="A151" s="40"/>
      <c r="B151" s="41"/>
      <c r="C151" s="42"/>
      <c r="D151" s="227" t="s">
        <v>161</v>
      </c>
      <c r="E151" s="42"/>
      <c r="F151" s="228" t="s">
        <v>788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161</v>
      </c>
      <c r="AU151" s="19" t="s">
        <v>81</v>
      </c>
    </row>
    <row r="152" s="14" customFormat="1">
      <c r="A152" s="14"/>
      <c r="B152" s="243"/>
      <c r="C152" s="244"/>
      <c r="D152" s="234" t="s">
        <v>163</v>
      </c>
      <c r="E152" s="245" t="s">
        <v>19</v>
      </c>
      <c r="F152" s="246" t="s">
        <v>1491</v>
      </c>
      <c r="G152" s="244"/>
      <c r="H152" s="247">
        <v>3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163</v>
      </c>
      <c r="AU152" s="253" t="s">
        <v>81</v>
      </c>
      <c r="AV152" s="14" t="s">
        <v>81</v>
      </c>
      <c r="AW152" s="14" t="s">
        <v>33</v>
      </c>
      <c r="AX152" s="14" t="s">
        <v>79</v>
      </c>
      <c r="AY152" s="253" t="s">
        <v>152</v>
      </c>
    </row>
    <row r="153" s="2" customFormat="1" ht="16.5" customHeight="1">
      <c r="A153" s="40"/>
      <c r="B153" s="41"/>
      <c r="C153" s="214" t="s">
        <v>246</v>
      </c>
      <c r="D153" s="214" t="s">
        <v>154</v>
      </c>
      <c r="E153" s="215" t="s">
        <v>790</v>
      </c>
      <c r="F153" s="216" t="s">
        <v>791</v>
      </c>
      <c r="G153" s="217" t="s">
        <v>227</v>
      </c>
      <c r="H153" s="218">
        <v>47.600000000000001</v>
      </c>
      <c r="I153" s="219"/>
      <c r="J153" s="220">
        <f>ROUND(I153*H153,2)</f>
        <v>0</v>
      </c>
      <c r="K153" s="216" t="s">
        <v>158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1.0000000000000001E-05</v>
      </c>
      <c r="R153" s="223">
        <f>Q153*H153</f>
        <v>0.00047600000000000008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159</v>
      </c>
      <c r="AT153" s="225" t="s">
        <v>154</v>
      </c>
      <c r="AU153" s="225" t="s">
        <v>81</v>
      </c>
      <c r="AY153" s="19" t="s">
        <v>152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159</v>
      </c>
      <c r="BM153" s="225" t="s">
        <v>792</v>
      </c>
    </row>
    <row r="154" s="2" customFormat="1">
      <c r="A154" s="40"/>
      <c r="B154" s="41"/>
      <c r="C154" s="42"/>
      <c r="D154" s="227" t="s">
        <v>161</v>
      </c>
      <c r="E154" s="42"/>
      <c r="F154" s="228" t="s">
        <v>793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161</v>
      </c>
      <c r="AU154" s="19" t="s">
        <v>81</v>
      </c>
    </row>
    <row r="155" s="14" customFormat="1">
      <c r="A155" s="14"/>
      <c r="B155" s="243"/>
      <c r="C155" s="244"/>
      <c r="D155" s="234" t="s">
        <v>163</v>
      </c>
      <c r="E155" s="245" t="s">
        <v>19</v>
      </c>
      <c r="F155" s="246" t="s">
        <v>1492</v>
      </c>
      <c r="G155" s="244"/>
      <c r="H155" s="247">
        <v>47.600000000000001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163</v>
      </c>
      <c r="AU155" s="253" t="s">
        <v>81</v>
      </c>
      <c r="AV155" s="14" t="s">
        <v>81</v>
      </c>
      <c r="AW155" s="14" t="s">
        <v>33</v>
      </c>
      <c r="AX155" s="14" t="s">
        <v>79</v>
      </c>
      <c r="AY155" s="253" t="s">
        <v>152</v>
      </c>
    </row>
    <row r="156" s="2" customFormat="1" ht="16.5" customHeight="1">
      <c r="A156" s="40"/>
      <c r="B156" s="41"/>
      <c r="C156" s="265" t="s">
        <v>253</v>
      </c>
      <c r="D156" s="265" t="s">
        <v>298</v>
      </c>
      <c r="E156" s="266" t="s">
        <v>795</v>
      </c>
      <c r="F156" s="267" t="s">
        <v>796</v>
      </c>
      <c r="G156" s="268" t="s">
        <v>227</v>
      </c>
      <c r="H156" s="269">
        <v>48.314</v>
      </c>
      <c r="I156" s="270"/>
      <c r="J156" s="271">
        <f>ROUND(I156*H156,2)</f>
        <v>0</v>
      </c>
      <c r="K156" s="267" t="s">
        <v>158</v>
      </c>
      <c r="L156" s="272"/>
      <c r="M156" s="273" t="s">
        <v>19</v>
      </c>
      <c r="N156" s="274" t="s">
        <v>43</v>
      </c>
      <c r="O156" s="86"/>
      <c r="P156" s="223">
        <f>O156*H156</f>
        <v>0</v>
      </c>
      <c r="Q156" s="223">
        <v>0.00365</v>
      </c>
      <c r="R156" s="223">
        <f>Q156*H156</f>
        <v>0.17634610000000001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199</v>
      </c>
      <c r="AT156" s="225" t="s">
        <v>298</v>
      </c>
      <c r="AU156" s="225" t="s">
        <v>81</v>
      </c>
      <c r="AY156" s="19" t="s">
        <v>152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159</v>
      </c>
      <c r="BM156" s="225" t="s">
        <v>797</v>
      </c>
    </row>
    <row r="157" s="14" customFormat="1">
      <c r="A157" s="14"/>
      <c r="B157" s="243"/>
      <c r="C157" s="244"/>
      <c r="D157" s="234" t="s">
        <v>163</v>
      </c>
      <c r="E157" s="244"/>
      <c r="F157" s="246" t="s">
        <v>1493</v>
      </c>
      <c r="G157" s="244"/>
      <c r="H157" s="247">
        <v>48.314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163</v>
      </c>
      <c r="AU157" s="253" t="s">
        <v>81</v>
      </c>
      <c r="AV157" s="14" t="s">
        <v>81</v>
      </c>
      <c r="AW157" s="14" t="s">
        <v>4</v>
      </c>
      <c r="AX157" s="14" t="s">
        <v>79</v>
      </c>
      <c r="AY157" s="253" t="s">
        <v>152</v>
      </c>
    </row>
    <row r="158" s="2" customFormat="1" ht="16.5" customHeight="1">
      <c r="A158" s="40"/>
      <c r="B158" s="41"/>
      <c r="C158" s="214" t="s">
        <v>261</v>
      </c>
      <c r="D158" s="214" t="s">
        <v>154</v>
      </c>
      <c r="E158" s="215" t="s">
        <v>799</v>
      </c>
      <c r="F158" s="216" t="s">
        <v>800</v>
      </c>
      <c r="G158" s="217" t="s">
        <v>227</v>
      </c>
      <c r="H158" s="218">
        <v>10.199999999999999</v>
      </c>
      <c r="I158" s="219"/>
      <c r="J158" s="220">
        <f>ROUND(I158*H158,2)</f>
        <v>0</v>
      </c>
      <c r="K158" s="216" t="s">
        <v>158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1.0000000000000001E-05</v>
      </c>
      <c r="R158" s="223">
        <f>Q158*H158</f>
        <v>0.000102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159</v>
      </c>
      <c r="AT158" s="225" t="s">
        <v>154</v>
      </c>
      <c r="AU158" s="225" t="s">
        <v>81</v>
      </c>
      <c r="AY158" s="19" t="s">
        <v>152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159</v>
      </c>
      <c r="BM158" s="225" t="s">
        <v>801</v>
      </c>
    </row>
    <row r="159" s="2" customFormat="1">
      <c r="A159" s="40"/>
      <c r="B159" s="41"/>
      <c r="C159" s="42"/>
      <c r="D159" s="227" t="s">
        <v>161</v>
      </c>
      <c r="E159" s="42"/>
      <c r="F159" s="228" t="s">
        <v>802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161</v>
      </c>
      <c r="AU159" s="19" t="s">
        <v>81</v>
      </c>
    </row>
    <row r="160" s="14" customFormat="1">
      <c r="A160" s="14"/>
      <c r="B160" s="243"/>
      <c r="C160" s="244"/>
      <c r="D160" s="234" t="s">
        <v>163</v>
      </c>
      <c r="E160" s="245" t="s">
        <v>19</v>
      </c>
      <c r="F160" s="246" t="s">
        <v>1494</v>
      </c>
      <c r="G160" s="244"/>
      <c r="H160" s="247">
        <v>10.199999999999999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163</v>
      </c>
      <c r="AU160" s="253" t="s">
        <v>81</v>
      </c>
      <c r="AV160" s="14" t="s">
        <v>81</v>
      </c>
      <c r="AW160" s="14" t="s">
        <v>33</v>
      </c>
      <c r="AX160" s="14" t="s">
        <v>79</v>
      </c>
      <c r="AY160" s="253" t="s">
        <v>152</v>
      </c>
    </row>
    <row r="161" s="2" customFormat="1" ht="16.5" customHeight="1">
      <c r="A161" s="40"/>
      <c r="B161" s="41"/>
      <c r="C161" s="265" t="s">
        <v>267</v>
      </c>
      <c r="D161" s="265" t="s">
        <v>298</v>
      </c>
      <c r="E161" s="266" t="s">
        <v>804</v>
      </c>
      <c r="F161" s="267" t="s">
        <v>805</v>
      </c>
      <c r="G161" s="268" t="s">
        <v>227</v>
      </c>
      <c r="H161" s="269">
        <v>10.353</v>
      </c>
      <c r="I161" s="270"/>
      <c r="J161" s="271">
        <f>ROUND(I161*H161,2)</f>
        <v>0</v>
      </c>
      <c r="K161" s="267" t="s">
        <v>158</v>
      </c>
      <c r="L161" s="272"/>
      <c r="M161" s="273" t="s">
        <v>19</v>
      </c>
      <c r="N161" s="274" t="s">
        <v>43</v>
      </c>
      <c r="O161" s="86"/>
      <c r="P161" s="223">
        <f>O161*H161</f>
        <v>0</v>
      </c>
      <c r="Q161" s="223">
        <v>0.0051399999999999996</v>
      </c>
      <c r="R161" s="223">
        <f>Q161*H161</f>
        <v>0.053214419999999991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199</v>
      </c>
      <c r="AT161" s="225" t="s">
        <v>298</v>
      </c>
      <c r="AU161" s="225" t="s">
        <v>81</v>
      </c>
      <c r="AY161" s="19" t="s">
        <v>152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159</v>
      </c>
      <c r="BM161" s="225" t="s">
        <v>806</v>
      </c>
    </row>
    <row r="162" s="14" customFormat="1">
      <c r="A162" s="14"/>
      <c r="B162" s="243"/>
      <c r="C162" s="244"/>
      <c r="D162" s="234" t="s">
        <v>163</v>
      </c>
      <c r="E162" s="244"/>
      <c r="F162" s="246" t="s">
        <v>1495</v>
      </c>
      <c r="G162" s="244"/>
      <c r="H162" s="247">
        <v>10.353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163</v>
      </c>
      <c r="AU162" s="253" t="s">
        <v>81</v>
      </c>
      <c r="AV162" s="14" t="s">
        <v>81</v>
      </c>
      <c r="AW162" s="14" t="s">
        <v>4</v>
      </c>
      <c r="AX162" s="14" t="s">
        <v>79</v>
      </c>
      <c r="AY162" s="253" t="s">
        <v>152</v>
      </c>
    </row>
    <row r="163" s="2" customFormat="1" ht="16.5" customHeight="1">
      <c r="A163" s="40"/>
      <c r="B163" s="41"/>
      <c r="C163" s="214" t="s">
        <v>272</v>
      </c>
      <c r="D163" s="214" t="s">
        <v>154</v>
      </c>
      <c r="E163" s="215" t="s">
        <v>1318</v>
      </c>
      <c r="F163" s="216" t="s">
        <v>1319</v>
      </c>
      <c r="G163" s="217" t="s">
        <v>227</v>
      </c>
      <c r="H163" s="218">
        <v>52.600000000000001</v>
      </c>
      <c r="I163" s="219"/>
      <c r="J163" s="220">
        <f>ROUND(I163*H163,2)</f>
        <v>0</v>
      </c>
      <c r="K163" s="216" t="s">
        <v>158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2.0000000000000002E-05</v>
      </c>
      <c r="R163" s="223">
        <f>Q163*H163</f>
        <v>0.0010520000000000002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159</v>
      </c>
      <c r="AT163" s="225" t="s">
        <v>154</v>
      </c>
      <c r="AU163" s="225" t="s">
        <v>81</v>
      </c>
      <c r="AY163" s="19" t="s">
        <v>152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159</v>
      </c>
      <c r="BM163" s="225" t="s">
        <v>1496</v>
      </c>
    </row>
    <row r="164" s="2" customFormat="1">
      <c r="A164" s="40"/>
      <c r="B164" s="41"/>
      <c r="C164" s="42"/>
      <c r="D164" s="227" t="s">
        <v>161</v>
      </c>
      <c r="E164" s="42"/>
      <c r="F164" s="228" t="s">
        <v>1321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161</v>
      </c>
      <c r="AU164" s="19" t="s">
        <v>81</v>
      </c>
    </row>
    <row r="165" s="2" customFormat="1" ht="16.5" customHeight="1">
      <c r="A165" s="40"/>
      <c r="B165" s="41"/>
      <c r="C165" s="265" t="s">
        <v>165</v>
      </c>
      <c r="D165" s="265" t="s">
        <v>298</v>
      </c>
      <c r="E165" s="266" t="s">
        <v>1322</v>
      </c>
      <c r="F165" s="267" t="s">
        <v>1323</v>
      </c>
      <c r="G165" s="268" t="s">
        <v>227</v>
      </c>
      <c r="H165" s="269">
        <v>53.389000000000003</v>
      </c>
      <c r="I165" s="270"/>
      <c r="J165" s="271">
        <f>ROUND(I165*H165,2)</f>
        <v>0</v>
      </c>
      <c r="K165" s="267" t="s">
        <v>158</v>
      </c>
      <c r="L165" s="272"/>
      <c r="M165" s="273" t="s">
        <v>19</v>
      </c>
      <c r="N165" s="274" t="s">
        <v>43</v>
      </c>
      <c r="O165" s="86"/>
      <c r="P165" s="223">
        <f>O165*H165</f>
        <v>0</v>
      </c>
      <c r="Q165" s="223">
        <v>0.0080400000000000003</v>
      </c>
      <c r="R165" s="223">
        <f>Q165*H165</f>
        <v>0.42924756000000003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199</v>
      </c>
      <c r="AT165" s="225" t="s">
        <v>298</v>
      </c>
      <c r="AU165" s="225" t="s">
        <v>81</v>
      </c>
      <c r="AY165" s="19" t="s">
        <v>152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159</v>
      </c>
      <c r="BM165" s="225" t="s">
        <v>1497</v>
      </c>
    </row>
    <row r="166" s="14" customFormat="1">
      <c r="A166" s="14"/>
      <c r="B166" s="243"/>
      <c r="C166" s="244"/>
      <c r="D166" s="234" t="s">
        <v>163</v>
      </c>
      <c r="E166" s="244"/>
      <c r="F166" s="246" t="s">
        <v>1498</v>
      </c>
      <c r="G166" s="244"/>
      <c r="H166" s="247">
        <v>53.389000000000003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163</v>
      </c>
      <c r="AU166" s="253" t="s">
        <v>81</v>
      </c>
      <c r="AV166" s="14" t="s">
        <v>81</v>
      </c>
      <c r="AW166" s="14" t="s">
        <v>4</v>
      </c>
      <c r="AX166" s="14" t="s">
        <v>79</v>
      </c>
      <c r="AY166" s="253" t="s">
        <v>152</v>
      </c>
    </row>
    <row r="167" s="2" customFormat="1" ht="16.5" customHeight="1">
      <c r="A167" s="40"/>
      <c r="B167" s="41"/>
      <c r="C167" s="214" t="s">
        <v>7</v>
      </c>
      <c r="D167" s="214" t="s">
        <v>154</v>
      </c>
      <c r="E167" s="215" t="s">
        <v>808</v>
      </c>
      <c r="F167" s="216" t="s">
        <v>809</v>
      </c>
      <c r="G167" s="217" t="s">
        <v>227</v>
      </c>
      <c r="H167" s="218">
        <v>53.299999999999997</v>
      </c>
      <c r="I167" s="219"/>
      <c r="J167" s="220">
        <f>ROUND(I167*H167,2)</f>
        <v>0</v>
      </c>
      <c r="K167" s="216" t="s">
        <v>158</v>
      </c>
      <c r="L167" s="46"/>
      <c r="M167" s="221" t="s">
        <v>19</v>
      </c>
      <c r="N167" s="222" t="s">
        <v>43</v>
      </c>
      <c r="O167" s="86"/>
      <c r="P167" s="223">
        <f>O167*H167</f>
        <v>0</v>
      </c>
      <c r="Q167" s="223">
        <v>2.0000000000000002E-05</v>
      </c>
      <c r="R167" s="223">
        <f>Q167*H167</f>
        <v>0.0010660000000000001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159</v>
      </c>
      <c r="AT167" s="225" t="s">
        <v>154</v>
      </c>
      <c r="AU167" s="225" t="s">
        <v>81</v>
      </c>
      <c r="AY167" s="19" t="s">
        <v>152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159</v>
      </c>
      <c r="BM167" s="225" t="s">
        <v>810</v>
      </c>
    </row>
    <row r="168" s="2" customFormat="1">
      <c r="A168" s="40"/>
      <c r="B168" s="41"/>
      <c r="C168" s="42"/>
      <c r="D168" s="227" t="s">
        <v>161</v>
      </c>
      <c r="E168" s="42"/>
      <c r="F168" s="228" t="s">
        <v>811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161</v>
      </c>
      <c r="AU168" s="19" t="s">
        <v>81</v>
      </c>
    </row>
    <row r="169" s="14" customFormat="1">
      <c r="A169" s="14"/>
      <c r="B169" s="243"/>
      <c r="C169" s="244"/>
      <c r="D169" s="234" t="s">
        <v>163</v>
      </c>
      <c r="E169" s="245" t="s">
        <v>19</v>
      </c>
      <c r="F169" s="246" t="s">
        <v>1499</v>
      </c>
      <c r="G169" s="244"/>
      <c r="H169" s="247">
        <v>53.299999999999997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163</v>
      </c>
      <c r="AU169" s="253" t="s">
        <v>81</v>
      </c>
      <c r="AV169" s="14" t="s">
        <v>81</v>
      </c>
      <c r="AW169" s="14" t="s">
        <v>33</v>
      </c>
      <c r="AX169" s="14" t="s">
        <v>72</v>
      </c>
      <c r="AY169" s="253" t="s">
        <v>152</v>
      </c>
    </row>
    <row r="170" s="15" customFormat="1">
      <c r="A170" s="15"/>
      <c r="B170" s="254"/>
      <c r="C170" s="255"/>
      <c r="D170" s="234" t="s">
        <v>163</v>
      </c>
      <c r="E170" s="256" t="s">
        <v>19</v>
      </c>
      <c r="F170" s="257" t="s">
        <v>212</v>
      </c>
      <c r="G170" s="255"/>
      <c r="H170" s="258">
        <v>53.299999999999997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163</v>
      </c>
      <c r="AU170" s="264" t="s">
        <v>81</v>
      </c>
      <c r="AV170" s="15" t="s">
        <v>159</v>
      </c>
      <c r="AW170" s="15" t="s">
        <v>33</v>
      </c>
      <c r="AX170" s="15" t="s">
        <v>79</v>
      </c>
      <c r="AY170" s="264" t="s">
        <v>152</v>
      </c>
    </row>
    <row r="171" s="2" customFormat="1" ht="16.5" customHeight="1">
      <c r="A171" s="40"/>
      <c r="B171" s="41"/>
      <c r="C171" s="265" t="s">
        <v>291</v>
      </c>
      <c r="D171" s="265" t="s">
        <v>298</v>
      </c>
      <c r="E171" s="266" t="s">
        <v>813</v>
      </c>
      <c r="F171" s="267" t="s">
        <v>814</v>
      </c>
      <c r="G171" s="268" t="s">
        <v>227</v>
      </c>
      <c r="H171" s="269">
        <v>54.100000000000001</v>
      </c>
      <c r="I171" s="270"/>
      <c r="J171" s="271">
        <f>ROUND(I171*H171,2)</f>
        <v>0</v>
      </c>
      <c r="K171" s="267" t="s">
        <v>158</v>
      </c>
      <c r="L171" s="272"/>
      <c r="M171" s="273" t="s">
        <v>19</v>
      </c>
      <c r="N171" s="274" t="s">
        <v>43</v>
      </c>
      <c r="O171" s="86"/>
      <c r="P171" s="223">
        <f>O171*H171</f>
        <v>0</v>
      </c>
      <c r="Q171" s="223">
        <v>0.01274</v>
      </c>
      <c r="R171" s="223">
        <f>Q171*H171</f>
        <v>0.68923400000000001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199</v>
      </c>
      <c r="AT171" s="225" t="s">
        <v>298</v>
      </c>
      <c r="AU171" s="225" t="s">
        <v>81</v>
      </c>
      <c r="AY171" s="19" t="s">
        <v>152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159</v>
      </c>
      <c r="BM171" s="225" t="s">
        <v>815</v>
      </c>
    </row>
    <row r="172" s="14" customFormat="1">
      <c r="A172" s="14"/>
      <c r="B172" s="243"/>
      <c r="C172" s="244"/>
      <c r="D172" s="234" t="s">
        <v>163</v>
      </c>
      <c r="E172" s="244"/>
      <c r="F172" s="246" t="s">
        <v>1500</v>
      </c>
      <c r="G172" s="244"/>
      <c r="H172" s="247">
        <v>54.100000000000001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163</v>
      </c>
      <c r="AU172" s="253" t="s">
        <v>81</v>
      </c>
      <c r="AV172" s="14" t="s">
        <v>81</v>
      </c>
      <c r="AW172" s="14" t="s">
        <v>4</v>
      </c>
      <c r="AX172" s="14" t="s">
        <v>79</v>
      </c>
      <c r="AY172" s="253" t="s">
        <v>152</v>
      </c>
    </row>
    <row r="173" s="2" customFormat="1" ht="24.15" customHeight="1">
      <c r="A173" s="40"/>
      <c r="B173" s="41"/>
      <c r="C173" s="214" t="s">
        <v>297</v>
      </c>
      <c r="D173" s="214" t="s">
        <v>154</v>
      </c>
      <c r="E173" s="215" t="s">
        <v>817</v>
      </c>
      <c r="F173" s="216" t="s">
        <v>818</v>
      </c>
      <c r="G173" s="217" t="s">
        <v>157</v>
      </c>
      <c r="H173" s="218">
        <v>12</v>
      </c>
      <c r="I173" s="219"/>
      <c r="J173" s="220">
        <f>ROUND(I173*H173,2)</f>
        <v>0</v>
      </c>
      <c r="K173" s="216" t="s">
        <v>158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159</v>
      </c>
      <c r="AT173" s="225" t="s">
        <v>154</v>
      </c>
      <c r="AU173" s="225" t="s">
        <v>81</v>
      </c>
      <c r="AY173" s="19" t="s">
        <v>152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159</v>
      </c>
      <c r="BM173" s="225" t="s">
        <v>819</v>
      </c>
    </row>
    <row r="174" s="2" customFormat="1">
      <c r="A174" s="40"/>
      <c r="B174" s="41"/>
      <c r="C174" s="42"/>
      <c r="D174" s="227" t="s">
        <v>161</v>
      </c>
      <c r="E174" s="42"/>
      <c r="F174" s="228" t="s">
        <v>820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161</v>
      </c>
      <c r="AU174" s="19" t="s">
        <v>81</v>
      </c>
    </row>
    <row r="175" s="14" customFormat="1">
      <c r="A175" s="14"/>
      <c r="B175" s="243"/>
      <c r="C175" s="244"/>
      <c r="D175" s="234" t="s">
        <v>163</v>
      </c>
      <c r="E175" s="245" t="s">
        <v>19</v>
      </c>
      <c r="F175" s="246" t="s">
        <v>1501</v>
      </c>
      <c r="G175" s="244"/>
      <c r="H175" s="247">
        <v>12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163</v>
      </c>
      <c r="AU175" s="253" t="s">
        <v>81</v>
      </c>
      <c r="AV175" s="14" t="s">
        <v>81</v>
      </c>
      <c r="AW175" s="14" t="s">
        <v>33</v>
      </c>
      <c r="AX175" s="14" t="s">
        <v>79</v>
      </c>
      <c r="AY175" s="253" t="s">
        <v>152</v>
      </c>
    </row>
    <row r="176" s="2" customFormat="1" ht="16.5" customHeight="1">
      <c r="A176" s="40"/>
      <c r="B176" s="41"/>
      <c r="C176" s="265" t="s">
        <v>304</v>
      </c>
      <c r="D176" s="265" t="s">
        <v>298</v>
      </c>
      <c r="E176" s="266" t="s">
        <v>822</v>
      </c>
      <c r="F176" s="267" t="s">
        <v>823</v>
      </c>
      <c r="G176" s="268" t="s">
        <v>157</v>
      </c>
      <c r="H176" s="269">
        <v>9</v>
      </c>
      <c r="I176" s="270"/>
      <c r="J176" s="271">
        <f>ROUND(I176*H176,2)</f>
        <v>0</v>
      </c>
      <c r="K176" s="267" t="s">
        <v>158</v>
      </c>
      <c r="L176" s="272"/>
      <c r="M176" s="273" t="s">
        <v>19</v>
      </c>
      <c r="N176" s="274" t="s">
        <v>43</v>
      </c>
      <c r="O176" s="86"/>
      <c r="P176" s="223">
        <f>O176*H176</f>
        <v>0</v>
      </c>
      <c r="Q176" s="223">
        <v>0.001</v>
      </c>
      <c r="R176" s="223">
        <f>Q176*H176</f>
        <v>0.0090000000000000011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199</v>
      </c>
      <c r="AT176" s="225" t="s">
        <v>298</v>
      </c>
      <c r="AU176" s="225" t="s">
        <v>81</v>
      </c>
      <c r="AY176" s="19" t="s">
        <v>152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159</v>
      </c>
      <c r="BM176" s="225" t="s">
        <v>824</v>
      </c>
    </row>
    <row r="177" s="2" customFormat="1" ht="16.5" customHeight="1">
      <c r="A177" s="40"/>
      <c r="B177" s="41"/>
      <c r="C177" s="265" t="s">
        <v>311</v>
      </c>
      <c r="D177" s="265" t="s">
        <v>298</v>
      </c>
      <c r="E177" s="266" t="s">
        <v>825</v>
      </c>
      <c r="F177" s="267" t="s">
        <v>826</v>
      </c>
      <c r="G177" s="268" t="s">
        <v>157</v>
      </c>
      <c r="H177" s="269">
        <v>3</v>
      </c>
      <c r="I177" s="270"/>
      <c r="J177" s="271">
        <f>ROUND(I177*H177,2)</f>
        <v>0</v>
      </c>
      <c r="K177" s="267" t="s">
        <v>158</v>
      </c>
      <c r="L177" s="272"/>
      <c r="M177" s="273" t="s">
        <v>19</v>
      </c>
      <c r="N177" s="274" t="s">
        <v>43</v>
      </c>
      <c r="O177" s="86"/>
      <c r="P177" s="223">
        <f>O177*H177</f>
        <v>0</v>
      </c>
      <c r="Q177" s="223">
        <v>0.0011999999999999999</v>
      </c>
      <c r="R177" s="223">
        <f>Q177*H177</f>
        <v>0.0035999999999999999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199</v>
      </c>
      <c r="AT177" s="225" t="s">
        <v>298</v>
      </c>
      <c r="AU177" s="225" t="s">
        <v>81</v>
      </c>
      <c r="AY177" s="19" t="s">
        <v>152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159</v>
      </c>
      <c r="BM177" s="225" t="s">
        <v>827</v>
      </c>
    </row>
    <row r="178" s="2" customFormat="1" ht="24.15" customHeight="1">
      <c r="A178" s="40"/>
      <c r="B178" s="41"/>
      <c r="C178" s="214" t="s">
        <v>318</v>
      </c>
      <c r="D178" s="214" t="s">
        <v>154</v>
      </c>
      <c r="E178" s="215" t="s">
        <v>828</v>
      </c>
      <c r="F178" s="216" t="s">
        <v>829</v>
      </c>
      <c r="G178" s="217" t="s">
        <v>157</v>
      </c>
      <c r="H178" s="218">
        <v>36</v>
      </c>
      <c r="I178" s="219"/>
      <c r="J178" s="220">
        <f>ROUND(I178*H178,2)</f>
        <v>0</v>
      </c>
      <c r="K178" s="216" t="s">
        <v>158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159</v>
      </c>
      <c r="AT178" s="225" t="s">
        <v>154</v>
      </c>
      <c r="AU178" s="225" t="s">
        <v>81</v>
      </c>
      <c r="AY178" s="19" t="s">
        <v>152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159</v>
      </c>
      <c r="BM178" s="225" t="s">
        <v>830</v>
      </c>
    </row>
    <row r="179" s="2" customFormat="1">
      <c r="A179" s="40"/>
      <c r="B179" s="41"/>
      <c r="C179" s="42"/>
      <c r="D179" s="227" t="s">
        <v>161</v>
      </c>
      <c r="E179" s="42"/>
      <c r="F179" s="228" t="s">
        <v>831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161</v>
      </c>
      <c r="AU179" s="19" t="s">
        <v>81</v>
      </c>
    </row>
    <row r="180" s="14" customFormat="1">
      <c r="A180" s="14"/>
      <c r="B180" s="243"/>
      <c r="C180" s="244"/>
      <c r="D180" s="234" t="s">
        <v>163</v>
      </c>
      <c r="E180" s="245" t="s">
        <v>19</v>
      </c>
      <c r="F180" s="246" t="s">
        <v>1502</v>
      </c>
      <c r="G180" s="244"/>
      <c r="H180" s="247">
        <v>36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163</v>
      </c>
      <c r="AU180" s="253" t="s">
        <v>81</v>
      </c>
      <c r="AV180" s="14" t="s">
        <v>81</v>
      </c>
      <c r="AW180" s="14" t="s">
        <v>33</v>
      </c>
      <c r="AX180" s="14" t="s">
        <v>72</v>
      </c>
      <c r="AY180" s="253" t="s">
        <v>152</v>
      </c>
    </row>
    <row r="181" s="15" customFormat="1">
      <c r="A181" s="15"/>
      <c r="B181" s="254"/>
      <c r="C181" s="255"/>
      <c r="D181" s="234" t="s">
        <v>163</v>
      </c>
      <c r="E181" s="256" t="s">
        <v>19</v>
      </c>
      <c r="F181" s="257" t="s">
        <v>212</v>
      </c>
      <c r="G181" s="255"/>
      <c r="H181" s="258">
        <v>36</v>
      </c>
      <c r="I181" s="259"/>
      <c r="J181" s="255"/>
      <c r="K181" s="255"/>
      <c r="L181" s="260"/>
      <c r="M181" s="261"/>
      <c r="N181" s="262"/>
      <c r="O181" s="262"/>
      <c r="P181" s="262"/>
      <c r="Q181" s="262"/>
      <c r="R181" s="262"/>
      <c r="S181" s="262"/>
      <c r="T181" s="263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4" t="s">
        <v>163</v>
      </c>
      <c r="AU181" s="264" t="s">
        <v>81</v>
      </c>
      <c r="AV181" s="15" t="s">
        <v>159</v>
      </c>
      <c r="AW181" s="15" t="s">
        <v>33</v>
      </c>
      <c r="AX181" s="15" t="s">
        <v>79</v>
      </c>
      <c r="AY181" s="264" t="s">
        <v>152</v>
      </c>
    </row>
    <row r="182" s="2" customFormat="1" ht="16.5" customHeight="1">
      <c r="A182" s="40"/>
      <c r="B182" s="41"/>
      <c r="C182" s="265" t="s">
        <v>325</v>
      </c>
      <c r="D182" s="265" t="s">
        <v>298</v>
      </c>
      <c r="E182" s="266" t="s">
        <v>833</v>
      </c>
      <c r="F182" s="267" t="s">
        <v>834</v>
      </c>
      <c r="G182" s="268" t="s">
        <v>157</v>
      </c>
      <c r="H182" s="269">
        <v>27</v>
      </c>
      <c r="I182" s="270"/>
      <c r="J182" s="271">
        <f>ROUND(I182*H182,2)</f>
        <v>0</v>
      </c>
      <c r="K182" s="267" t="s">
        <v>158</v>
      </c>
      <c r="L182" s="272"/>
      <c r="M182" s="273" t="s">
        <v>19</v>
      </c>
      <c r="N182" s="274" t="s">
        <v>43</v>
      </c>
      <c r="O182" s="86"/>
      <c r="P182" s="223">
        <f>O182*H182</f>
        <v>0</v>
      </c>
      <c r="Q182" s="223">
        <v>0.00080000000000000004</v>
      </c>
      <c r="R182" s="223">
        <f>Q182*H182</f>
        <v>0.021600000000000001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199</v>
      </c>
      <c r="AT182" s="225" t="s">
        <v>298</v>
      </c>
      <c r="AU182" s="225" t="s">
        <v>81</v>
      </c>
      <c r="AY182" s="19" t="s">
        <v>152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159</v>
      </c>
      <c r="BM182" s="225" t="s">
        <v>835</v>
      </c>
    </row>
    <row r="183" s="2" customFormat="1" ht="16.5" customHeight="1">
      <c r="A183" s="40"/>
      <c r="B183" s="41"/>
      <c r="C183" s="265" t="s">
        <v>330</v>
      </c>
      <c r="D183" s="265" t="s">
        <v>298</v>
      </c>
      <c r="E183" s="266" t="s">
        <v>836</v>
      </c>
      <c r="F183" s="267" t="s">
        <v>837</v>
      </c>
      <c r="G183" s="268" t="s">
        <v>157</v>
      </c>
      <c r="H183" s="269">
        <v>9</v>
      </c>
      <c r="I183" s="270"/>
      <c r="J183" s="271">
        <f>ROUND(I183*H183,2)</f>
        <v>0</v>
      </c>
      <c r="K183" s="267" t="s">
        <v>158</v>
      </c>
      <c r="L183" s="272"/>
      <c r="M183" s="273" t="s">
        <v>19</v>
      </c>
      <c r="N183" s="274" t="s">
        <v>43</v>
      </c>
      <c r="O183" s="86"/>
      <c r="P183" s="223">
        <f>O183*H183</f>
        <v>0</v>
      </c>
      <c r="Q183" s="223">
        <v>0.00069999999999999999</v>
      </c>
      <c r="R183" s="223">
        <f>Q183*H183</f>
        <v>0.0063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199</v>
      </c>
      <c r="AT183" s="225" t="s">
        <v>298</v>
      </c>
      <c r="AU183" s="225" t="s">
        <v>81</v>
      </c>
      <c r="AY183" s="19" t="s">
        <v>152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159</v>
      </c>
      <c r="BM183" s="225" t="s">
        <v>838</v>
      </c>
    </row>
    <row r="184" s="2" customFormat="1" ht="24.15" customHeight="1">
      <c r="A184" s="40"/>
      <c r="B184" s="41"/>
      <c r="C184" s="214" t="s">
        <v>334</v>
      </c>
      <c r="D184" s="214" t="s">
        <v>154</v>
      </c>
      <c r="E184" s="215" t="s">
        <v>1327</v>
      </c>
      <c r="F184" s="216" t="s">
        <v>1328</v>
      </c>
      <c r="G184" s="217" t="s">
        <v>157</v>
      </c>
      <c r="H184" s="218">
        <v>6</v>
      </c>
      <c r="I184" s="219"/>
      <c r="J184" s="220">
        <f>ROUND(I184*H184,2)</f>
        <v>0</v>
      </c>
      <c r="K184" s="216" t="s">
        <v>158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159</v>
      </c>
      <c r="AT184" s="225" t="s">
        <v>154</v>
      </c>
      <c r="AU184" s="225" t="s">
        <v>81</v>
      </c>
      <c r="AY184" s="19" t="s">
        <v>152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159</v>
      </c>
      <c r="BM184" s="225" t="s">
        <v>1503</v>
      </c>
    </row>
    <row r="185" s="2" customFormat="1">
      <c r="A185" s="40"/>
      <c r="B185" s="41"/>
      <c r="C185" s="42"/>
      <c r="D185" s="227" t="s">
        <v>161</v>
      </c>
      <c r="E185" s="42"/>
      <c r="F185" s="228" t="s">
        <v>1330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161</v>
      </c>
      <c r="AU185" s="19" t="s">
        <v>81</v>
      </c>
    </row>
    <row r="186" s="2" customFormat="1" ht="16.5" customHeight="1">
      <c r="A186" s="40"/>
      <c r="B186" s="41"/>
      <c r="C186" s="265" t="s">
        <v>338</v>
      </c>
      <c r="D186" s="265" t="s">
        <v>298</v>
      </c>
      <c r="E186" s="266" t="s">
        <v>1331</v>
      </c>
      <c r="F186" s="267" t="s">
        <v>1332</v>
      </c>
      <c r="G186" s="268" t="s">
        <v>157</v>
      </c>
      <c r="H186" s="269">
        <v>1</v>
      </c>
      <c r="I186" s="270"/>
      <c r="J186" s="271">
        <f>ROUND(I186*H186,2)</f>
        <v>0</v>
      </c>
      <c r="K186" s="267" t="s">
        <v>158</v>
      </c>
      <c r="L186" s="272"/>
      <c r="M186" s="273" t="s">
        <v>19</v>
      </c>
      <c r="N186" s="274" t="s">
        <v>43</v>
      </c>
      <c r="O186" s="86"/>
      <c r="P186" s="223">
        <f>O186*H186</f>
        <v>0</v>
      </c>
      <c r="Q186" s="223">
        <v>0.0053</v>
      </c>
      <c r="R186" s="223">
        <f>Q186*H186</f>
        <v>0.0053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199</v>
      </c>
      <c r="AT186" s="225" t="s">
        <v>298</v>
      </c>
      <c r="AU186" s="225" t="s">
        <v>81</v>
      </c>
      <c r="AY186" s="19" t="s">
        <v>152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159</v>
      </c>
      <c r="BM186" s="225" t="s">
        <v>1504</v>
      </c>
    </row>
    <row r="187" s="2" customFormat="1" ht="16.5" customHeight="1">
      <c r="A187" s="40"/>
      <c r="B187" s="41"/>
      <c r="C187" s="265" t="s">
        <v>342</v>
      </c>
      <c r="D187" s="265" t="s">
        <v>298</v>
      </c>
      <c r="E187" s="266" t="s">
        <v>1334</v>
      </c>
      <c r="F187" s="267" t="s">
        <v>1335</v>
      </c>
      <c r="G187" s="268" t="s">
        <v>157</v>
      </c>
      <c r="H187" s="269">
        <v>5</v>
      </c>
      <c r="I187" s="270"/>
      <c r="J187" s="271">
        <f>ROUND(I187*H187,2)</f>
        <v>0</v>
      </c>
      <c r="K187" s="267" t="s">
        <v>158</v>
      </c>
      <c r="L187" s="272"/>
      <c r="M187" s="273" t="s">
        <v>19</v>
      </c>
      <c r="N187" s="274" t="s">
        <v>43</v>
      </c>
      <c r="O187" s="86"/>
      <c r="P187" s="223">
        <f>O187*H187</f>
        <v>0</v>
      </c>
      <c r="Q187" s="223">
        <v>0.0050000000000000001</v>
      </c>
      <c r="R187" s="223">
        <f>Q187*H187</f>
        <v>0.025000000000000001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199</v>
      </c>
      <c r="AT187" s="225" t="s">
        <v>298</v>
      </c>
      <c r="AU187" s="225" t="s">
        <v>81</v>
      </c>
      <c r="AY187" s="19" t="s">
        <v>152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159</v>
      </c>
      <c r="BM187" s="225" t="s">
        <v>1505</v>
      </c>
    </row>
    <row r="188" s="2" customFormat="1" ht="24.15" customHeight="1">
      <c r="A188" s="40"/>
      <c r="B188" s="41"/>
      <c r="C188" s="214" t="s">
        <v>347</v>
      </c>
      <c r="D188" s="214" t="s">
        <v>154</v>
      </c>
      <c r="E188" s="215" t="s">
        <v>839</v>
      </c>
      <c r="F188" s="216" t="s">
        <v>840</v>
      </c>
      <c r="G188" s="217" t="s">
        <v>157</v>
      </c>
      <c r="H188" s="218">
        <v>6</v>
      </c>
      <c r="I188" s="219"/>
      <c r="J188" s="220">
        <f>ROUND(I188*H188,2)</f>
        <v>0</v>
      </c>
      <c r="K188" s="216" t="s">
        <v>158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159</v>
      </c>
      <c r="AT188" s="225" t="s">
        <v>154</v>
      </c>
      <c r="AU188" s="225" t="s">
        <v>81</v>
      </c>
      <c r="AY188" s="19" t="s">
        <v>152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159</v>
      </c>
      <c r="BM188" s="225" t="s">
        <v>841</v>
      </c>
    </row>
    <row r="189" s="2" customFormat="1">
      <c r="A189" s="40"/>
      <c r="B189" s="41"/>
      <c r="C189" s="42"/>
      <c r="D189" s="227" t="s">
        <v>161</v>
      </c>
      <c r="E189" s="42"/>
      <c r="F189" s="228" t="s">
        <v>842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161</v>
      </c>
      <c r="AU189" s="19" t="s">
        <v>81</v>
      </c>
    </row>
    <row r="190" s="2" customFormat="1" ht="16.5" customHeight="1">
      <c r="A190" s="40"/>
      <c r="B190" s="41"/>
      <c r="C190" s="265" t="s">
        <v>352</v>
      </c>
      <c r="D190" s="265" t="s">
        <v>298</v>
      </c>
      <c r="E190" s="266" t="s">
        <v>843</v>
      </c>
      <c r="F190" s="267" t="s">
        <v>844</v>
      </c>
      <c r="G190" s="268" t="s">
        <v>157</v>
      </c>
      <c r="H190" s="269">
        <v>4</v>
      </c>
      <c r="I190" s="270"/>
      <c r="J190" s="271">
        <f>ROUND(I190*H190,2)</f>
        <v>0</v>
      </c>
      <c r="K190" s="267" t="s">
        <v>158</v>
      </c>
      <c r="L190" s="272"/>
      <c r="M190" s="273" t="s">
        <v>19</v>
      </c>
      <c r="N190" s="274" t="s">
        <v>43</v>
      </c>
      <c r="O190" s="86"/>
      <c r="P190" s="223">
        <f>O190*H190</f>
        <v>0</v>
      </c>
      <c r="Q190" s="223">
        <v>0.0088000000000000005</v>
      </c>
      <c r="R190" s="223">
        <f>Q190*H190</f>
        <v>0.035200000000000002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199</v>
      </c>
      <c r="AT190" s="225" t="s">
        <v>298</v>
      </c>
      <c r="AU190" s="225" t="s">
        <v>81</v>
      </c>
      <c r="AY190" s="19" t="s">
        <v>152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159</v>
      </c>
      <c r="BM190" s="225" t="s">
        <v>845</v>
      </c>
    </row>
    <row r="191" s="2" customFormat="1" ht="16.5" customHeight="1">
      <c r="A191" s="40"/>
      <c r="B191" s="41"/>
      <c r="C191" s="265" t="s">
        <v>219</v>
      </c>
      <c r="D191" s="265" t="s">
        <v>298</v>
      </c>
      <c r="E191" s="266" t="s">
        <v>846</v>
      </c>
      <c r="F191" s="267" t="s">
        <v>847</v>
      </c>
      <c r="G191" s="268" t="s">
        <v>157</v>
      </c>
      <c r="H191" s="269">
        <v>2</v>
      </c>
      <c r="I191" s="270"/>
      <c r="J191" s="271">
        <f>ROUND(I191*H191,2)</f>
        <v>0</v>
      </c>
      <c r="K191" s="267" t="s">
        <v>158</v>
      </c>
      <c r="L191" s="272"/>
      <c r="M191" s="273" t="s">
        <v>19</v>
      </c>
      <c r="N191" s="274" t="s">
        <v>43</v>
      </c>
      <c r="O191" s="86"/>
      <c r="P191" s="223">
        <f>O191*H191</f>
        <v>0</v>
      </c>
      <c r="Q191" s="223">
        <v>0.0091999999999999998</v>
      </c>
      <c r="R191" s="223">
        <f>Q191*H191</f>
        <v>0.0184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199</v>
      </c>
      <c r="AT191" s="225" t="s">
        <v>298</v>
      </c>
      <c r="AU191" s="225" t="s">
        <v>81</v>
      </c>
      <c r="AY191" s="19" t="s">
        <v>152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159</v>
      </c>
      <c r="BM191" s="225" t="s">
        <v>848</v>
      </c>
    </row>
    <row r="192" s="2" customFormat="1" ht="16.5" customHeight="1">
      <c r="A192" s="40"/>
      <c r="B192" s="41"/>
      <c r="C192" s="214" t="s">
        <v>360</v>
      </c>
      <c r="D192" s="214" t="s">
        <v>154</v>
      </c>
      <c r="E192" s="215" t="s">
        <v>849</v>
      </c>
      <c r="F192" s="216" t="s">
        <v>850</v>
      </c>
      <c r="G192" s="217" t="s">
        <v>227</v>
      </c>
      <c r="H192" s="218">
        <v>57.799999999999997</v>
      </c>
      <c r="I192" s="219"/>
      <c r="J192" s="220">
        <f>ROUND(I192*H192,2)</f>
        <v>0</v>
      </c>
      <c r="K192" s="216" t="s">
        <v>158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159</v>
      </c>
      <c r="AT192" s="225" t="s">
        <v>154</v>
      </c>
      <c r="AU192" s="225" t="s">
        <v>81</v>
      </c>
      <c r="AY192" s="19" t="s">
        <v>152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159</v>
      </c>
      <c r="BM192" s="225" t="s">
        <v>851</v>
      </c>
    </row>
    <row r="193" s="2" customFormat="1">
      <c r="A193" s="40"/>
      <c r="B193" s="41"/>
      <c r="C193" s="42"/>
      <c r="D193" s="227" t="s">
        <v>161</v>
      </c>
      <c r="E193" s="42"/>
      <c r="F193" s="228" t="s">
        <v>852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161</v>
      </c>
      <c r="AU193" s="19" t="s">
        <v>81</v>
      </c>
    </row>
    <row r="194" s="14" customFormat="1">
      <c r="A194" s="14"/>
      <c r="B194" s="243"/>
      <c r="C194" s="244"/>
      <c r="D194" s="234" t="s">
        <v>163</v>
      </c>
      <c r="E194" s="245" t="s">
        <v>19</v>
      </c>
      <c r="F194" s="246" t="s">
        <v>1506</v>
      </c>
      <c r="G194" s="244"/>
      <c r="H194" s="247">
        <v>57.799999999999997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163</v>
      </c>
      <c r="AU194" s="253" t="s">
        <v>81</v>
      </c>
      <c r="AV194" s="14" t="s">
        <v>81</v>
      </c>
      <c r="AW194" s="14" t="s">
        <v>33</v>
      </c>
      <c r="AX194" s="14" t="s">
        <v>79</v>
      </c>
      <c r="AY194" s="253" t="s">
        <v>152</v>
      </c>
    </row>
    <row r="195" s="2" customFormat="1" ht="16.5" customHeight="1">
      <c r="A195" s="40"/>
      <c r="B195" s="41"/>
      <c r="C195" s="214" t="s">
        <v>364</v>
      </c>
      <c r="D195" s="214" t="s">
        <v>154</v>
      </c>
      <c r="E195" s="215" t="s">
        <v>854</v>
      </c>
      <c r="F195" s="216" t="s">
        <v>855</v>
      </c>
      <c r="G195" s="217" t="s">
        <v>227</v>
      </c>
      <c r="H195" s="218">
        <v>105.90000000000001</v>
      </c>
      <c r="I195" s="219"/>
      <c r="J195" s="220">
        <f>ROUND(I195*H195,2)</f>
        <v>0</v>
      </c>
      <c r="K195" s="216" t="s">
        <v>158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159</v>
      </c>
      <c r="AT195" s="225" t="s">
        <v>154</v>
      </c>
      <c r="AU195" s="225" t="s">
        <v>81</v>
      </c>
      <c r="AY195" s="19" t="s">
        <v>152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159</v>
      </c>
      <c r="BM195" s="225" t="s">
        <v>856</v>
      </c>
    </row>
    <row r="196" s="2" customFormat="1">
      <c r="A196" s="40"/>
      <c r="B196" s="41"/>
      <c r="C196" s="42"/>
      <c r="D196" s="227" t="s">
        <v>161</v>
      </c>
      <c r="E196" s="42"/>
      <c r="F196" s="228" t="s">
        <v>857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161</v>
      </c>
      <c r="AU196" s="19" t="s">
        <v>81</v>
      </c>
    </row>
    <row r="197" s="14" customFormat="1">
      <c r="A197" s="14"/>
      <c r="B197" s="243"/>
      <c r="C197" s="244"/>
      <c r="D197" s="234" t="s">
        <v>163</v>
      </c>
      <c r="E197" s="245" t="s">
        <v>19</v>
      </c>
      <c r="F197" s="246" t="s">
        <v>1507</v>
      </c>
      <c r="G197" s="244"/>
      <c r="H197" s="247">
        <v>105.90000000000001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163</v>
      </c>
      <c r="AU197" s="253" t="s">
        <v>81</v>
      </c>
      <c r="AV197" s="14" t="s">
        <v>81</v>
      </c>
      <c r="AW197" s="14" t="s">
        <v>33</v>
      </c>
      <c r="AX197" s="14" t="s">
        <v>79</v>
      </c>
      <c r="AY197" s="253" t="s">
        <v>152</v>
      </c>
    </row>
    <row r="198" s="2" customFormat="1" ht="16.5" customHeight="1">
      <c r="A198" s="40"/>
      <c r="B198" s="41"/>
      <c r="C198" s="214" t="s">
        <v>369</v>
      </c>
      <c r="D198" s="214" t="s">
        <v>154</v>
      </c>
      <c r="E198" s="215" t="s">
        <v>858</v>
      </c>
      <c r="F198" s="216" t="s">
        <v>859</v>
      </c>
      <c r="G198" s="217" t="s">
        <v>227</v>
      </c>
      <c r="H198" s="218">
        <v>163.69999999999999</v>
      </c>
      <c r="I198" s="219"/>
      <c r="J198" s="220">
        <f>ROUND(I198*H198,2)</f>
        <v>0</v>
      </c>
      <c r="K198" s="216" t="s">
        <v>158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6.9999999999999994E-05</v>
      </c>
      <c r="R198" s="223">
        <f>Q198*H198</f>
        <v>0.011458999999999999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159</v>
      </c>
      <c r="AT198" s="225" t="s">
        <v>154</v>
      </c>
      <c r="AU198" s="225" t="s">
        <v>81</v>
      </c>
      <c r="AY198" s="19" t="s">
        <v>152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159</v>
      </c>
      <c r="BM198" s="225" t="s">
        <v>860</v>
      </c>
    </row>
    <row r="199" s="2" customFormat="1">
      <c r="A199" s="40"/>
      <c r="B199" s="41"/>
      <c r="C199" s="42"/>
      <c r="D199" s="227" t="s">
        <v>161</v>
      </c>
      <c r="E199" s="42"/>
      <c r="F199" s="228" t="s">
        <v>861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161</v>
      </c>
      <c r="AU199" s="19" t="s">
        <v>81</v>
      </c>
    </row>
    <row r="200" s="14" customFormat="1">
      <c r="A200" s="14"/>
      <c r="B200" s="243"/>
      <c r="C200" s="244"/>
      <c r="D200" s="234" t="s">
        <v>163</v>
      </c>
      <c r="E200" s="245" t="s">
        <v>19</v>
      </c>
      <c r="F200" s="246" t="s">
        <v>1508</v>
      </c>
      <c r="G200" s="244"/>
      <c r="H200" s="247">
        <v>163.69999999999999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163</v>
      </c>
      <c r="AU200" s="253" t="s">
        <v>81</v>
      </c>
      <c r="AV200" s="14" t="s">
        <v>81</v>
      </c>
      <c r="AW200" s="14" t="s">
        <v>33</v>
      </c>
      <c r="AX200" s="14" t="s">
        <v>79</v>
      </c>
      <c r="AY200" s="253" t="s">
        <v>152</v>
      </c>
    </row>
    <row r="201" s="2" customFormat="1" ht="24.15" customHeight="1">
      <c r="A201" s="40"/>
      <c r="B201" s="41"/>
      <c r="C201" s="214" t="s">
        <v>373</v>
      </c>
      <c r="D201" s="214" t="s">
        <v>154</v>
      </c>
      <c r="E201" s="215" t="s">
        <v>1339</v>
      </c>
      <c r="F201" s="216" t="s">
        <v>1340</v>
      </c>
      <c r="G201" s="217" t="s">
        <v>157</v>
      </c>
      <c r="H201" s="218">
        <v>2</v>
      </c>
      <c r="I201" s="219"/>
      <c r="J201" s="220">
        <f>ROUND(I201*H201,2)</f>
        <v>0</v>
      </c>
      <c r="K201" s="216" t="s">
        <v>158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0.074370000000000006</v>
      </c>
      <c r="R201" s="223">
        <f>Q201*H201</f>
        <v>0.14874000000000001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159</v>
      </c>
      <c r="AT201" s="225" t="s">
        <v>154</v>
      </c>
      <c r="AU201" s="225" t="s">
        <v>81</v>
      </c>
      <c r="AY201" s="19" t="s">
        <v>152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159</v>
      </c>
      <c r="BM201" s="225" t="s">
        <v>1509</v>
      </c>
    </row>
    <row r="202" s="2" customFormat="1">
      <c r="A202" s="40"/>
      <c r="B202" s="41"/>
      <c r="C202" s="42"/>
      <c r="D202" s="227" t="s">
        <v>161</v>
      </c>
      <c r="E202" s="42"/>
      <c r="F202" s="228" t="s">
        <v>1342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161</v>
      </c>
      <c r="AU202" s="19" t="s">
        <v>81</v>
      </c>
    </row>
    <row r="203" s="2" customFormat="1" ht="24.15" customHeight="1">
      <c r="A203" s="40"/>
      <c r="B203" s="41"/>
      <c r="C203" s="214" t="s">
        <v>377</v>
      </c>
      <c r="D203" s="214" t="s">
        <v>154</v>
      </c>
      <c r="E203" s="215" t="s">
        <v>1343</v>
      </c>
      <c r="F203" s="216" t="s">
        <v>1344</v>
      </c>
      <c r="G203" s="217" t="s">
        <v>157</v>
      </c>
      <c r="H203" s="218">
        <v>2</v>
      </c>
      <c r="I203" s="219"/>
      <c r="J203" s="220">
        <f>ROUND(I203*H203,2)</f>
        <v>0</v>
      </c>
      <c r="K203" s="216" t="s">
        <v>158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0.026720000000000001</v>
      </c>
      <c r="R203" s="223">
        <f>Q203*H203</f>
        <v>0.053440000000000001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159</v>
      </c>
      <c r="AT203" s="225" t="s">
        <v>154</v>
      </c>
      <c r="AU203" s="225" t="s">
        <v>81</v>
      </c>
      <c r="AY203" s="19" t="s">
        <v>152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159</v>
      </c>
      <c r="BM203" s="225" t="s">
        <v>1510</v>
      </c>
    </row>
    <row r="204" s="2" customFormat="1">
      <c r="A204" s="40"/>
      <c r="B204" s="41"/>
      <c r="C204" s="42"/>
      <c r="D204" s="227" t="s">
        <v>161</v>
      </c>
      <c r="E204" s="42"/>
      <c r="F204" s="228" t="s">
        <v>1346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161</v>
      </c>
      <c r="AU204" s="19" t="s">
        <v>81</v>
      </c>
    </row>
    <row r="205" s="2" customFormat="1" ht="24.15" customHeight="1">
      <c r="A205" s="40"/>
      <c r="B205" s="41"/>
      <c r="C205" s="214" t="s">
        <v>381</v>
      </c>
      <c r="D205" s="214" t="s">
        <v>154</v>
      </c>
      <c r="E205" s="215" t="s">
        <v>1347</v>
      </c>
      <c r="F205" s="216" t="s">
        <v>1348</v>
      </c>
      <c r="G205" s="217" t="s">
        <v>157</v>
      </c>
      <c r="H205" s="218">
        <v>2</v>
      </c>
      <c r="I205" s="219"/>
      <c r="J205" s="220">
        <f>ROUND(I205*H205,2)</f>
        <v>0</v>
      </c>
      <c r="K205" s="216" t="s">
        <v>158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159</v>
      </c>
      <c r="AT205" s="225" t="s">
        <v>154</v>
      </c>
      <c r="AU205" s="225" t="s">
        <v>81</v>
      </c>
      <c r="AY205" s="19" t="s">
        <v>152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159</v>
      </c>
      <c r="BM205" s="225" t="s">
        <v>1511</v>
      </c>
    </row>
    <row r="206" s="2" customFormat="1">
      <c r="A206" s="40"/>
      <c r="B206" s="41"/>
      <c r="C206" s="42"/>
      <c r="D206" s="227" t="s">
        <v>161</v>
      </c>
      <c r="E206" s="42"/>
      <c r="F206" s="228" t="s">
        <v>1350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81</v>
      </c>
    </row>
    <row r="207" s="2" customFormat="1" ht="24.15" customHeight="1">
      <c r="A207" s="40"/>
      <c r="B207" s="41"/>
      <c r="C207" s="214" t="s">
        <v>385</v>
      </c>
      <c r="D207" s="214" t="s">
        <v>154</v>
      </c>
      <c r="E207" s="215" t="s">
        <v>1351</v>
      </c>
      <c r="F207" s="216" t="s">
        <v>1352</v>
      </c>
      <c r="G207" s="217" t="s">
        <v>157</v>
      </c>
      <c r="H207" s="218">
        <v>2</v>
      </c>
      <c r="I207" s="219"/>
      <c r="J207" s="220">
        <f>ROUND(I207*H207,2)</f>
        <v>0</v>
      </c>
      <c r="K207" s="216" t="s">
        <v>158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0.054539999999999998</v>
      </c>
      <c r="R207" s="223">
        <f>Q207*H207</f>
        <v>0.10908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159</v>
      </c>
      <c r="AT207" s="225" t="s">
        <v>154</v>
      </c>
      <c r="AU207" s="225" t="s">
        <v>81</v>
      </c>
      <c r="AY207" s="19" t="s">
        <v>152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159</v>
      </c>
      <c r="BM207" s="225" t="s">
        <v>1512</v>
      </c>
    </row>
    <row r="208" s="2" customFormat="1">
      <c r="A208" s="40"/>
      <c r="B208" s="41"/>
      <c r="C208" s="42"/>
      <c r="D208" s="227" t="s">
        <v>161</v>
      </c>
      <c r="E208" s="42"/>
      <c r="F208" s="228" t="s">
        <v>1354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161</v>
      </c>
      <c r="AU208" s="19" t="s">
        <v>81</v>
      </c>
    </row>
    <row r="209" s="2" customFormat="1" ht="24.15" customHeight="1">
      <c r="A209" s="40"/>
      <c r="B209" s="41"/>
      <c r="C209" s="214" t="s">
        <v>389</v>
      </c>
      <c r="D209" s="214" t="s">
        <v>154</v>
      </c>
      <c r="E209" s="215" t="s">
        <v>863</v>
      </c>
      <c r="F209" s="216" t="s">
        <v>864</v>
      </c>
      <c r="G209" s="217" t="s">
        <v>157</v>
      </c>
      <c r="H209" s="218">
        <v>2</v>
      </c>
      <c r="I209" s="219"/>
      <c r="J209" s="220">
        <f>ROUND(I209*H209,2)</f>
        <v>0</v>
      </c>
      <c r="K209" s="216" t="s">
        <v>158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0.11045000000000001</v>
      </c>
      <c r="R209" s="223">
        <f>Q209*H209</f>
        <v>0.22090000000000001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159</v>
      </c>
      <c r="AT209" s="225" t="s">
        <v>154</v>
      </c>
      <c r="AU209" s="225" t="s">
        <v>81</v>
      </c>
      <c r="AY209" s="19" t="s">
        <v>152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159</v>
      </c>
      <c r="BM209" s="225" t="s">
        <v>865</v>
      </c>
    </row>
    <row r="210" s="2" customFormat="1">
      <c r="A210" s="40"/>
      <c r="B210" s="41"/>
      <c r="C210" s="42"/>
      <c r="D210" s="227" t="s">
        <v>161</v>
      </c>
      <c r="E210" s="42"/>
      <c r="F210" s="228" t="s">
        <v>866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161</v>
      </c>
      <c r="AU210" s="19" t="s">
        <v>81</v>
      </c>
    </row>
    <row r="211" s="2" customFormat="1" ht="24.15" customHeight="1">
      <c r="A211" s="40"/>
      <c r="B211" s="41"/>
      <c r="C211" s="214" t="s">
        <v>393</v>
      </c>
      <c r="D211" s="214" t="s">
        <v>154</v>
      </c>
      <c r="E211" s="215" t="s">
        <v>867</v>
      </c>
      <c r="F211" s="216" t="s">
        <v>868</v>
      </c>
      <c r="G211" s="217" t="s">
        <v>157</v>
      </c>
      <c r="H211" s="218">
        <v>2</v>
      </c>
      <c r="I211" s="219"/>
      <c r="J211" s="220">
        <f>ROUND(I211*H211,2)</f>
        <v>0</v>
      </c>
      <c r="K211" s="216" t="s">
        <v>158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0.03637</v>
      </c>
      <c r="R211" s="223">
        <f>Q211*H211</f>
        <v>0.072739999999999999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159</v>
      </c>
      <c r="AT211" s="225" t="s">
        <v>154</v>
      </c>
      <c r="AU211" s="225" t="s">
        <v>81</v>
      </c>
      <c r="AY211" s="19" t="s">
        <v>152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159</v>
      </c>
      <c r="BM211" s="225" t="s">
        <v>869</v>
      </c>
    </row>
    <row r="212" s="2" customFormat="1">
      <c r="A212" s="40"/>
      <c r="B212" s="41"/>
      <c r="C212" s="42"/>
      <c r="D212" s="227" t="s">
        <v>161</v>
      </c>
      <c r="E212" s="42"/>
      <c r="F212" s="228" t="s">
        <v>870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161</v>
      </c>
      <c r="AU212" s="19" t="s">
        <v>81</v>
      </c>
    </row>
    <row r="213" s="2" customFormat="1" ht="24.15" customHeight="1">
      <c r="A213" s="40"/>
      <c r="B213" s="41"/>
      <c r="C213" s="214" t="s">
        <v>397</v>
      </c>
      <c r="D213" s="214" t="s">
        <v>154</v>
      </c>
      <c r="E213" s="215" t="s">
        <v>871</v>
      </c>
      <c r="F213" s="216" t="s">
        <v>872</v>
      </c>
      <c r="G213" s="217" t="s">
        <v>157</v>
      </c>
      <c r="H213" s="218">
        <v>2</v>
      </c>
      <c r="I213" s="219"/>
      <c r="J213" s="220">
        <f>ROUND(I213*H213,2)</f>
        <v>0</v>
      </c>
      <c r="K213" s="216" t="s">
        <v>158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159</v>
      </c>
      <c r="AT213" s="225" t="s">
        <v>154</v>
      </c>
      <c r="AU213" s="225" t="s">
        <v>81</v>
      </c>
      <c r="AY213" s="19" t="s">
        <v>152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159</v>
      </c>
      <c r="BM213" s="225" t="s">
        <v>873</v>
      </c>
    </row>
    <row r="214" s="2" customFormat="1">
      <c r="A214" s="40"/>
      <c r="B214" s="41"/>
      <c r="C214" s="42"/>
      <c r="D214" s="227" t="s">
        <v>161</v>
      </c>
      <c r="E214" s="42"/>
      <c r="F214" s="228" t="s">
        <v>874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161</v>
      </c>
      <c r="AU214" s="19" t="s">
        <v>81</v>
      </c>
    </row>
    <row r="215" s="2" customFormat="1" ht="24.15" customHeight="1">
      <c r="A215" s="40"/>
      <c r="B215" s="41"/>
      <c r="C215" s="214" t="s">
        <v>401</v>
      </c>
      <c r="D215" s="214" t="s">
        <v>154</v>
      </c>
      <c r="E215" s="215" t="s">
        <v>875</v>
      </c>
      <c r="F215" s="216" t="s">
        <v>876</v>
      </c>
      <c r="G215" s="217" t="s">
        <v>157</v>
      </c>
      <c r="H215" s="218">
        <v>2</v>
      </c>
      <c r="I215" s="219"/>
      <c r="J215" s="220">
        <f>ROUND(I215*H215,2)</f>
        <v>0</v>
      </c>
      <c r="K215" s="216" t="s">
        <v>158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0.42115999999999998</v>
      </c>
      <c r="R215" s="223">
        <f>Q215*H215</f>
        <v>0.84231999999999996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159</v>
      </c>
      <c r="AT215" s="225" t="s">
        <v>154</v>
      </c>
      <c r="AU215" s="225" t="s">
        <v>81</v>
      </c>
      <c r="AY215" s="19" t="s">
        <v>152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159</v>
      </c>
      <c r="BM215" s="225" t="s">
        <v>877</v>
      </c>
    </row>
    <row r="216" s="2" customFormat="1">
      <c r="A216" s="40"/>
      <c r="B216" s="41"/>
      <c r="C216" s="42"/>
      <c r="D216" s="227" t="s">
        <v>161</v>
      </c>
      <c r="E216" s="42"/>
      <c r="F216" s="228" t="s">
        <v>878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161</v>
      </c>
      <c r="AU216" s="19" t="s">
        <v>81</v>
      </c>
    </row>
    <row r="217" s="2" customFormat="1" ht="16.5" customHeight="1">
      <c r="A217" s="40"/>
      <c r="B217" s="41"/>
      <c r="C217" s="214" t="s">
        <v>210</v>
      </c>
      <c r="D217" s="214" t="s">
        <v>154</v>
      </c>
      <c r="E217" s="215" t="s">
        <v>879</v>
      </c>
      <c r="F217" s="216" t="s">
        <v>880</v>
      </c>
      <c r="G217" s="217" t="s">
        <v>157</v>
      </c>
      <c r="H217" s="218">
        <v>2</v>
      </c>
      <c r="I217" s="219"/>
      <c r="J217" s="220">
        <f>ROUND(I217*H217,2)</f>
        <v>0</v>
      </c>
      <c r="K217" s="216" t="s">
        <v>158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0.02972</v>
      </c>
      <c r="R217" s="223">
        <f>Q217*H217</f>
        <v>0.05944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159</v>
      </c>
      <c r="AT217" s="225" t="s">
        <v>154</v>
      </c>
      <c r="AU217" s="225" t="s">
        <v>81</v>
      </c>
      <c r="AY217" s="19" t="s">
        <v>152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159</v>
      </c>
      <c r="BM217" s="225" t="s">
        <v>881</v>
      </c>
    </row>
    <row r="218" s="2" customFormat="1">
      <c r="A218" s="40"/>
      <c r="B218" s="41"/>
      <c r="C218" s="42"/>
      <c r="D218" s="227" t="s">
        <v>161</v>
      </c>
      <c r="E218" s="42"/>
      <c r="F218" s="228" t="s">
        <v>882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161</v>
      </c>
      <c r="AU218" s="19" t="s">
        <v>81</v>
      </c>
    </row>
    <row r="219" s="2" customFormat="1" ht="16.5" customHeight="1">
      <c r="A219" s="40"/>
      <c r="B219" s="41"/>
      <c r="C219" s="265" t="s">
        <v>411</v>
      </c>
      <c r="D219" s="265" t="s">
        <v>298</v>
      </c>
      <c r="E219" s="266" t="s">
        <v>883</v>
      </c>
      <c r="F219" s="267" t="s">
        <v>884</v>
      </c>
      <c r="G219" s="268" t="s">
        <v>157</v>
      </c>
      <c r="H219" s="269">
        <v>2</v>
      </c>
      <c r="I219" s="270"/>
      <c r="J219" s="271">
        <f>ROUND(I219*H219,2)</f>
        <v>0</v>
      </c>
      <c r="K219" s="267" t="s">
        <v>158</v>
      </c>
      <c r="L219" s="272"/>
      <c r="M219" s="273" t="s">
        <v>19</v>
      </c>
      <c r="N219" s="274" t="s">
        <v>43</v>
      </c>
      <c r="O219" s="86"/>
      <c r="P219" s="223">
        <f>O219*H219</f>
        <v>0</v>
      </c>
      <c r="Q219" s="223">
        <v>0.11</v>
      </c>
      <c r="R219" s="223">
        <f>Q219*H219</f>
        <v>0.22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199</v>
      </c>
      <c r="AT219" s="225" t="s">
        <v>298</v>
      </c>
      <c r="AU219" s="225" t="s">
        <v>81</v>
      </c>
      <c r="AY219" s="19" t="s">
        <v>152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159</v>
      </c>
      <c r="BM219" s="225" t="s">
        <v>885</v>
      </c>
    </row>
    <row r="220" s="2" customFormat="1" ht="16.5" customHeight="1">
      <c r="A220" s="40"/>
      <c r="B220" s="41"/>
      <c r="C220" s="214" t="s">
        <v>416</v>
      </c>
      <c r="D220" s="214" t="s">
        <v>154</v>
      </c>
      <c r="E220" s="215" t="s">
        <v>886</v>
      </c>
      <c r="F220" s="216" t="s">
        <v>887</v>
      </c>
      <c r="G220" s="217" t="s">
        <v>157</v>
      </c>
      <c r="H220" s="218">
        <v>2</v>
      </c>
      <c r="I220" s="219"/>
      <c r="J220" s="220">
        <f>ROUND(I220*H220,2)</f>
        <v>0</v>
      </c>
      <c r="K220" s="216" t="s">
        <v>158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0.12526000000000001</v>
      </c>
      <c r="R220" s="223">
        <f>Q220*H220</f>
        <v>0.25052000000000002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159</v>
      </c>
      <c r="AT220" s="225" t="s">
        <v>154</v>
      </c>
      <c r="AU220" s="225" t="s">
        <v>81</v>
      </c>
      <c r="AY220" s="19" t="s">
        <v>152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159</v>
      </c>
      <c r="BM220" s="225" t="s">
        <v>888</v>
      </c>
    </row>
    <row r="221" s="2" customFormat="1">
      <c r="A221" s="40"/>
      <c r="B221" s="41"/>
      <c r="C221" s="42"/>
      <c r="D221" s="227" t="s">
        <v>161</v>
      </c>
      <c r="E221" s="42"/>
      <c r="F221" s="228" t="s">
        <v>889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161</v>
      </c>
      <c r="AU221" s="19" t="s">
        <v>81</v>
      </c>
    </row>
    <row r="222" s="2" customFormat="1" ht="16.5" customHeight="1">
      <c r="A222" s="40"/>
      <c r="B222" s="41"/>
      <c r="C222" s="265" t="s">
        <v>423</v>
      </c>
      <c r="D222" s="265" t="s">
        <v>298</v>
      </c>
      <c r="E222" s="266" t="s">
        <v>890</v>
      </c>
      <c r="F222" s="267" t="s">
        <v>891</v>
      </c>
      <c r="G222" s="268" t="s">
        <v>157</v>
      </c>
      <c r="H222" s="269">
        <v>2</v>
      </c>
      <c r="I222" s="270"/>
      <c r="J222" s="271">
        <f>ROUND(I222*H222,2)</f>
        <v>0</v>
      </c>
      <c r="K222" s="267" t="s">
        <v>158</v>
      </c>
      <c r="L222" s="272"/>
      <c r="M222" s="273" t="s">
        <v>19</v>
      </c>
      <c r="N222" s="274" t="s">
        <v>43</v>
      </c>
      <c r="O222" s="86"/>
      <c r="P222" s="223">
        <f>O222*H222</f>
        <v>0</v>
      </c>
      <c r="Q222" s="223">
        <v>0.13500000000000001</v>
      </c>
      <c r="R222" s="223">
        <f>Q222*H222</f>
        <v>0.27000000000000002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199</v>
      </c>
      <c r="AT222" s="225" t="s">
        <v>298</v>
      </c>
      <c r="AU222" s="225" t="s">
        <v>81</v>
      </c>
      <c r="AY222" s="19" t="s">
        <v>152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159</v>
      </c>
      <c r="BM222" s="225" t="s">
        <v>892</v>
      </c>
    </row>
    <row r="223" s="2" customFormat="1" ht="16.5" customHeight="1">
      <c r="A223" s="40"/>
      <c r="B223" s="41"/>
      <c r="C223" s="214" t="s">
        <v>429</v>
      </c>
      <c r="D223" s="214" t="s">
        <v>154</v>
      </c>
      <c r="E223" s="215" t="s">
        <v>893</v>
      </c>
      <c r="F223" s="216" t="s">
        <v>894</v>
      </c>
      <c r="G223" s="217" t="s">
        <v>157</v>
      </c>
      <c r="H223" s="218">
        <v>2</v>
      </c>
      <c r="I223" s="219"/>
      <c r="J223" s="220">
        <f>ROUND(I223*H223,2)</f>
        <v>0</v>
      </c>
      <c r="K223" s="216" t="s">
        <v>158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0.030759999999999999</v>
      </c>
      <c r="R223" s="223">
        <f>Q223*H223</f>
        <v>0.061519999999999998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159</v>
      </c>
      <c r="AT223" s="225" t="s">
        <v>154</v>
      </c>
      <c r="AU223" s="225" t="s">
        <v>81</v>
      </c>
      <c r="AY223" s="19" t="s">
        <v>152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159</v>
      </c>
      <c r="BM223" s="225" t="s">
        <v>895</v>
      </c>
    </row>
    <row r="224" s="2" customFormat="1">
      <c r="A224" s="40"/>
      <c r="B224" s="41"/>
      <c r="C224" s="42"/>
      <c r="D224" s="227" t="s">
        <v>161</v>
      </c>
      <c r="E224" s="42"/>
      <c r="F224" s="228" t="s">
        <v>896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161</v>
      </c>
      <c r="AU224" s="19" t="s">
        <v>81</v>
      </c>
    </row>
    <row r="225" s="2" customFormat="1" ht="16.5" customHeight="1">
      <c r="A225" s="40"/>
      <c r="B225" s="41"/>
      <c r="C225" s="265" t="s">
        <v>435</v>
      </c>
      <c r="D225" s="265" t="s">
        <v>298</v>
      </c>
      <c r="E225" s="266" t="s">
        <v>897</v>
      </c>
      <c r="F225" s="267" t="s">
        <v>898</v>
      </c>
      <c r="G225" s="268" t="s">
        <v>157</v>
      </c>
      <c r="H225" s="269">
        <v>2</v>
      </c>
      <c r="I225" s="270"/>
      <c r="J225" s="271">
        <f>ROUND(I225*H225,2)</f>
        <v>0</v>
      </c>
      <c r="K225" s="267" t="s">
        <v>158</v>
      </c>
      <c r="L225" s="272"/>
      <c r="M225" s="273" t="s">
        <v>19</v>
      </c>
      <c r="N225" s="274" t="s">
        <v>43</v>
      </c>
      <c r="O225" s="86"/>
      <c r="P225" s="223">
        <f>O225*H225</f>
        <v>0</v>
      </c>
      <c r="Q225" s="223">
        <v>0.070000000000000007</v>
      </c>
      <c r="R225" s="223">
        <f>Q225*H225</f>
        <v>0.14000000000000001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199</v>
      </c>
      <c r="AT225" s="225" t="s">
        <v>298</v>
      </c>
      <c r="AU225" s="225" t="s">
        <v>81</v>
      </c>
      <c r="AY225" s="19" t="s">
        <v>152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159</v>
      </c>
      <c r="BM225" s="225" t="s">
        <v>899</v>
      </c>
    </row>
    <row r="226" s="2" customFormat="1" ht="16.5" customHeight="1">
      <c r="A226" s="40"/>
      <c r="B226" s="41"/>
      <c r="C226" s="214" t="s">
        <v>449</v>
      </c>
      <c r="D226" s="214" t="s">
        <v>154</v>
      </c>
      <c r="E226" s="215" t="s">
        <v>900</v>
      </c>
      <c r="F226" s="216" t="s">
        <v>901</v>
      </c>
      <c r="G226" s="217" t="s">
        <v>157</v>
      </c>
      <c r="H226" s="218">
        <v>2</v>
      </c>
      <c r="I226" s="219"/>
      <c r="J226" s="220">
        <f>ROUND(I226*H226,2)</f>
        <v>0</v>
      </c>
      <c r="K226" s="216" t="s">
        <v>158</v>
      </c>
      <c r="L226" s="46"/>
      <c r="M226" s="221" t="s">
        <v>19</v>
      </c>
      <c r="N226" s="222" t="s">
        <v>43</v>
      </c>
      <c r="O226" s="86"/>
      <c r="P226" s="223">
        <f>O226*H226</f>
        <v>0</v>
      </c>
      <c r="Q226" s="223">
        <v>0.030759999999999999</v>
      </c>
      <c r="R226" s="223">
        <f>Q226*H226</f>
        <v>0.061519999999999998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159</v>
      </c>
      <c r="AT226" s="225" t="s">
        <v>154</v>
      </c>
      <c r="AU226" s="225" t="s">
        <v>81</v>
      </c>
      <c r="AY226" s="19" t="s">
        <v>152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79</v>
      </c>
      <c r="BK226" s="226">
        <f>ROUND(I226*H226,2)</f>
        <v>0</v>
      </c>
      <c r="BL226" s="19" t="s">
        <v>159</v>
      </c>
      <c r="BM226" s="225" t="s">
        <v>902</v>
      </c>
    </row>
    <row r="227" s="2" customFormat="1">
      <c r="A227" s="40"/>
      <c r="B227" s="41"/>
      <c r="C227" s="42"/>
      <c r="D227" s="227" t="s">
        <v>161</v>
      </c>
      <c r="E227" s="42"/>
      <c r="F227" s="228" t="s">
        <v>903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161</v>
      </c>
      <c r="AU227" s="19" t="s">
        <v>81</v>
      </c>
    </row>
    <row r="228" s="2" customFormat="1" ht="16.5" customHeight="1">
      <c r="A228" s="40"/>
      <c r="B228" s="41"/>
      <c r="C228" s="265" t="s">
        <v>456</v>
      </c>
      <c r="D228" s="265" t="s">
        <v>298</v>
      </c>
      <c r="E228" s="266" t="s">
        <v>904</v>
      </c>
      <c r="F228" s="267" t="s">
        <v>905</v>
      </c>
      <c r="G228" s="268" t="s">
        <v>157</v>
      </c>
      <c r="H228" s="269">
        <v>2</v>
      </c>
      <c r="I228" s="270"/>
      <c r="J228" s="271">
        <f>ROUND(I228*H228,2)</f>
        <v>0</v>
      </c>
      <c r="K228" s="267" t="s">
        <v>158</v>
      </c>
      <c r="L228" s="272"/>
      <c r="M228" s="273" t="s">
        <v>19</v>
      </c>
      <c r="N228" s="274" t="s">
        <v>43</v>
      </c>
      <c r="O228" s="86"/>
      <c r="P228" s="223">
        <f>O228*H228</f>
        <v>0</v>
      </c>
      <c r="Q228" s="223">
        <v>0.155</v>
      </c>
      <c r="R228" s="223">
        <f>Q228*H228</f>
        <v>0.31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199</v>
      </c>
      <c r="AT228" s="225" t="s">
        <v>298</v>
      </c>
      <c r="AU228" s="225" t="s">
        <v>81</v>
      </c>
      <c r="AY228" s="19" t="s">
        <v>152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159</v>
      </c>
      <c r="BM228" s="225" t="s">
        <v>906</v>
      </c>
    </row>
    <row r="229" s="2" customFormat="1" ht="21.75" customHeight="1">
      <c r="A229" s="40"/>
      <c r="B229" s="41"/>
      <c r="C229" s="214" t="s">
        <v>462</v>
      </c>
      <c r="D229" s="214" t="s">
        <v>154</v>
      </c>
      <c r="E229" s="215" t="s">
        <v>907</v>
      </c>
      <c r="F229" s="216" t="s">
        <v>908</v>
      </c>
      <c r="G229" s="217" t="s">
        <v>157</v>
      </c>
      <c r="H229" s="218">
        <v>2</v>
      </c>
      <c r="I229" s="219"/>
      <c r="J229" s="220">
        <f>ROUND(I229*H229,2)</f>
        <v>0</v>
      </c>
      <c r="K229" s="216" t="s">
        <v>158</v>
      </c>
      <c r="L229" s="46"/>
      <c r="M229" s="221" t="s">
        <v>19</v>
      </c>
      <c r="N229" s="222" t="s">
        <v>43</v>
      </c>
      <c r="O229" s="86"/>
      <c r="P229" s="223">
        <f>O229*H229</f>
        <v>0</v>
      </c>
      <c r="Q229" s="223">
        <v>0.089999999999999997</v>
      </c>
      <c r="R229" s="223">
        <f>Q229*H229</f>
        <v>0.17999999999999999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159</v>
      </c>
      <c r="AT229" s="225" t="s">
        <v>154</v>
      </c>
      <c r="AU229" s="225" t="s">
        <v>81</v>
      </c>
      <c r="AY229" s="19" t="s">
        <v>152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79</v>
      </c>
      <c r="BK229" s="226">
        <f>ROUND(I229*H229,2)</f>
        <v>0</v>
      </c>
      <c r="BL229" s="19" t="s">
        <v>159</v>
      </c>
      <c r="BM229" s="225" t="s">
        <v>909</v>
      </c>
    </row>
    <row r="230" s="2" customFormat="1">
      <c r="A230" s="40"/>
      <c r="B230" s="41"/>
      <c r="C230" s="42"/>
      <c r="D230" s="227" t="s">
        <v>161</v>
      </c>
      <c r="E230" s="42"/>
      <c r="F230" s="228" t="s">
        <v>910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161</v>
      </c>
      <c r="AU230" s="19" t="s">
        <v>81</v>
      </c>
    </row>
    <row r="231" s="2" customFormat="1" ht="16.5" customHeight="1">
      <c r="A231" s="40"/>
      <c r="B231" s="41"/>
      <c r="C231" s="265" t="s">
        <v>468</v>
      </c>
      <c r="D231" s="265" t="s">
        <v>298</v>
      </c>
      <c r="E231" s="266" t="s">
        <v>911</v>
      </c>
      <c r="F231" s="267" t="s">
        <v>912</v>
      </c>
      <c r="G231" s="268" t="s">
        <v>157</v>
      </c>
      <c r="H231" s="269">
        <v>2</v>
      </c>
      <c r="I231" s="270"/>
      <c r="J231" s="271">
        <f>ROUND(I231*H231,2)</f>
        <v>0</v>
      </c>
      <c r="K231" s="267" t="s">
        <v>158</v>
      </c>
      <c r="L231" s="272"/>
      <c r="M231" s="273" t="s">
        <v>19</v>
      </c>
      <c r="N231" s="274" t="s">
        <v>43</v>
      </c>
      <c r="O231" s="86"/>
      <c r="P231" s="223">
        <f>O231*H231</f>
        <v>0</v>
      </c>
      <c r="Q231" s="223">
        <v>0.19600000000000001</v>
      </c>
      <c r="R231" s="223">
        <f>Q231*H231</f>
        <v>0.39200000000000002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199</v>
      </c>
      <c r="AT231" s="225" t="s">
        <v>298</v>
      </c>
      <c r="AU231" s="225" t="s">
        <v>81</v>
      </c>
      <c r="AY231" s="19" t="s">
        <v>152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159</v>
      </c>
      <c r="BM231" s="225" t="s">
        <v>913</v>
      </c>
    </row>
    <row r="232" s="2" customFormat="1" ht="16.5" customHeight="1">
      <c r="A232" s="40"/>
      <c r="B232" s="41"/>
      <c r="C232" s="214" t="s">
        <v>473</v>
      </c>
      <c r="D232" s="214" t="s">
        <v>154</v>
      </c>
      <c r="E232" s="215" t="s">
        <v>914</v>
      </c>
      <c r="F232" s="216" t="s">
        <v>915</v>
      </c>
      <c r="G232" s="217" t="s">
        <v>239</v>
      </c>
      <c r="H232" s="218">
        <v>1.3500000000000001</v>
      </c>
      <c r="I232" s="219"/>
      <c r="J232" s="220">
        <f>ROUND(I232*H232,2)</f>
        <v>0</v>
      </c>
      <c r="K232" s="216" t="s">
        <v>19</v>
      </c>
      <c r="L232" s="46"/>
      <c r="M232" s="221" t="s">
        <v>19</v>
      </c>
      <c r="N232" s="222" t="s">
        <v>43</v>
      </c>
      <c r="O232" s="86"/>
      <c r="P232" s="223">
        <f>O232*H232</f>
        <v>0</v>
      </c>
      <c r="Q232" s="223">
        <v>0</v>
      </c>
      <c r="R232" s="223">
        <f>Q232*H232</f>
        <v>0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159</v>
      </c>
      <c r="AT232" s="225" t="s">
        <v>154</v>
      </c>
      <c r="AU232" s="225" t="s">
        <v>81</v>
      </c>
      <c r="AY232" s="19" t="s">
        <v>152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79</v>
      </c>
      <c r="BK232" s="226">
        <f>ROUND(I232*H232,2)</f>
        <v>0</v>
      </c>
      <c r="BL232" s="19" t="s">
        <v>159</v>
      </c>
      <c r="BM232" s="225" t="s">
        <v>916</v>
      </c>
    </row>
    <row r="233" s="14" customFormat="1">
      <c r="A233" s="14"/>
      <c r="B233" s="243"/>
      <c r="C233" s="244"/>
      <c r="D233" s="234" t="s">
        <v>163</v>
      </c>
      <c r="E233" s="245" t="s">
        <v>19</v>
      </c>
      <c r="F233" s="246" t="s">
        <v>1513</v>
      </c>
      <c r="G233" s="244"/>
      <c r="H233" s="247">
        <v>1.3500000000000001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163</v>
      </c>
      <c r="AU233" s="253" t="s">
        <v>81</v>
      </c>
      <c r="AV233" s="14" t="s">
        <v>81</v>
      </c>
      <c r="AW233" s="14" t="s">
        <v>33</v>
      </c>
      <c r="AX233" s="14" t="s">
        <v>79</v>
      </c>
      <c r="AY233" s="253" t="s">
        <v>152</v>
      </c>
    </row>
    <row r="234" s="12" customFormat="1" ht="22.8" customHeight="1">
      <c r="A234" s="12"/>
      <c r="B234" s="198"/>
      <c r="C234" s="199"/>
      <c r="D234" s="200" t="s">
        <v>71</v>
      </c>
      <c r="E234" s="212" t="s">
        <v>204</v>
      </c>
      <c r="F234" s="212" t="s">
        <v>532</v>
      </c>
      <c r="G234" s="199"/>
      <c r="H234" s="199"/>
      <c r="I234" s="202"/>
      <c r="J234" s="213">
        <f>BK234</f>
        <v>0</v>
      </c>
      <c r="K234" s="199"/>
      <c r="L234" s="204"/>
      <c r="M234" s="205"/>
      <c r="N234" s="206"/>
      <c r="O234" s="206"/>
      <c r="P234" s="207">
        <f>SUM(P235:P242)</f>
        <v>0</v>
      </c>
      <c r="Q234" s="206"/>
      <c r="R234" s="207">
        <f>SUM(R235:R242)</f>
        <v>3.5924000000000005</v>
      </c>
      <c r="S234" s="206"/>
      <c r="T234" s="208">
        <f>SUM(T235:T242)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9" t="s">
        <v>79</v>
      </c>
      <c r="AT234" s="210" t="s">
        <v>71</v>
      </c>
      <c r="AU234" s="210" t="s">
        <v>79</v>
      </c>
      <c r="AY234" s="209" t="s">
        <v>152</v>
      </c>
      <c r="BK234" s="211">
        <f>SUM(BK235:BK242)</f>
        <v>0</v>
      </c>
    </row>
    <row r="235" s="2" customFormat="1" ht="16.5" customHeight="1">
      <c r="A235" s="40"/>
      <c r="B235" s="41"/>
      <c r="C235" s="214" t="s">
        <v>478</v>
      </c>
      <c r="D235" s="214" t="s">
        <v>154</v>
      </c>
      <c r="E235" s="215" t="s">
        <v>918</v>
      </c>
      <c r="F235" s="216" t="s">
        <v>919</v>
      </c>
      <c r="G235" s="217" t="s">
        <v>227</v>
      </c>
      <c r="H235" s="218">
        <v>4</v>
      </c>
      <c r="I235" s="219"/>
      <c r="J235" s="220">
        <f>ROUND(I235*H235,2)</f>
        <v>0</v>
      </c>
      <c r="K235" s="216" t="s">
        <v>158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0.43819000000000002</v>
      </c>
      <c r="R235" s="223">
        <f>Q235*H235</f>
        <v>1.7527600000000001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159</v>
      </c>
      <c r="AT235" s="225" t="s">
        <v>154</v>
      </c>
      <c r="AU235" s="225" t="s">
        <v>81</v>
      </c>
      <c r="AY235" s="19" t="s">
        <v>152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159</v>
      </c>
      <c r="BM235" s="225" t="s">
        <v>920</v>
      </c>
    </row>
    <row r="236" s="2" customFormat="1">
      <c r="A236" s="40"/>
      <c r="B236" s="41"/>
      <c r="C236" s="42"/>
      <c r="D236" s="227" t="s">
        <v>161</v>
      </c>
      <c r="E236" s="42"/>
      <c r="F236" s="228" t="s">
        <v>921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161</v>
      </c>
      <c r="AU236" s="19" t="s">
        <v>81</v>
      </c>
    </row>
    <row r="237" s="2" customFormat="1" ht="21.75" customHeight="1">
      <c r="A237" s="40"/>
      <c r="B237" s="41"/>
      <c r="C237" s="265" t="s">
        <v>483</v>
      </c>
      <c r="D237" s="265" t="s">
        <v>298</v>
      </c>
      <c r="E237" s="266" t="s">
        <v>922</v>
      </c>
      <c r="F237" s="267" t="s">
        <v>923</v>
      </c>
      <c r="G237" s="268" t="s">
        <v>227</v>
      </c>
      <c r="H237" s="269">
        <v>4</v>
      </c>
      <c r="I237" s="270"/>
      <c r="J237" s="271">
        <f>ROUND(I237*H237,2)</f>
        <v>0</v>
      </c>
      <c r="K237" s="267" t="s">
        <v>158</v>
      </c>
      <c r="L237" s="272"/>
      <c r="M237" s="273" t="s">
        <v>19</v>
      </c>
      <c r="N237" s="274" t="s">
        <v>43</v>
      </c>
      <c r="O237" s="86"/>
      <c r="P237" s="223">
        <f>O237*H237</f>
        <v>0</v>
      </c>
      <c r="Q237" s="223">
        <v>0.25650000000000001</v>
      </c>
      <c r="R237" s="223">
        <f>Q237*H237</f>
        <v>1.026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199</v>
      </c>
      <c r="AT237" s="225" t="s">
        <v>298</v>
      </c>
      <c r="AU237" s="225" t="s">
        <v>81</v>
      </c>
      <c r="AY237" s="19" t="s">
        <v>152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159</v>
      </c>
      <c r="BM237" s="225" t="s">
        <v>924</v>
      </c>
    </row>
    <row r="238" s="2" customFormat="1" ht="16.5" customHeight="1">
      <c r="A238" s="40"/>
      <c r="B238" s="41"/>
      <c r="C238" s="265" t="s">
        <v>488</v>
      </c>
      <c r="D238" s="265" t="s">
        <v>298</v>
      </c>
      <c r="E238" s="266" t="s">
        <v>925</v>
      </c>
      <c r="F238" s="267" t="s">
        <v>926</v>
      </c>
      <c r="G238" s="268" t="s">
        <v>227</v>
      </c>
      <c r="H238" s="269">
        <v>4</v>
      </c>
      <c r="I238" s="270"/>
      <c r="J238" s="271">
        <f>ROUND(I238*H238,2)</f>
        <v>0</v>
      </c>
      <c r="K238" s="267" t="s">
        <v>158</v>
      </c>
      <c r="L238" s="272"/>
      <c r="M238" s="273" t="s">
        <v>19</v>
      </c>
      <c r="N238" s="274" t="s">
        <v>43</v>
      </c>
      <c r="O238" s="86"/>
      <c r="P238" s="223">
        <f>O238*H238</f>
        <v>0</v>
      </c>
      <c r="Q238" s="223">
        <v>0.037999999999999999</v>
      </c>
      <c r="R238" s="223">
        <f>Q238*H238</f>
        <v>0.152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199</v>
      </c>
      <c r="AT238" s="225" t="s">
        <v>298</v>
      </c>
      <c r="AU238" s="225" t="s">
        <v>81</v>
      </c>
      <c r="AY238" s="19" t="s">
        <v>152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159</v>
      </c>
      <c r="BM238" s="225" t="s">
        <v>927</v>
      </c>
    </row>
    <row r="239" s="2" customFormat="1" ht="24.15" customHeight="1">
      <c r="A239" s="40"/>
      <c r="B239" s="41"/>
      <c r="C239" s="265" t="s">
        <v>494</v>
      </c>
      <c r="D239" s="265" t="s">
        <v>298</v>
      </c>
      <c r="E239" s="266" t="s">
        <v>928</v>
      </c>
      <c r="F239" s="267" t="s">
        <v>929</v>
      </c>
      <c r="G239" s="268" t="s">
        <v>157</v>
      </c>
      <c r="H239" s="269">
        <v>2</v>
      </c>
      <c r="I239" s="270"/>
      <c r="J239" s="271">
        <f>ROUND(I239*H239,2)</f>
        <v>0</v>
      </c>
      <c r="K239" s="267" t="s">
        <v>158</v>
      </c>
      <c r="L239" s="272"/>
      <c r="M239" s="273" t="s">
        <v>19</v>
      </c>
      <c r="N239" s="274" t="s">
        <v>43</v>
      </c>
      <c r="O239" s="86"/>
      <c r="P239" s="223">
        <f>O239*H239</f>
        <v>0</v>
      </c>
      <c r="Q239" s="223">
        <v>0.037999999999999999</v>
      </c>
      <c r="R239" s="223">
        <f>Q239*H239</f>
        <v>0.075999999999999998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199</v>
      </c>
      <c r="AT239" s="225" t="s">
        <v>298</v>
      </c>
      <c r="AU239" s="225" t="s">
        <v>81</v>
      </c>
      <c r="AY239" s="19" t="s">
        <v>152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79</v>
      </c>
      <c r="BK239" s="226">
        <f>ROUND(I239*H239,2)</f>
        <v>0</v>
      </c>
      <c r="BL239" s="19" t="s">
        <v>159</v>
      </c>
      <c r="BM239" s="225" t="s">
        <v>930</v>
      </c>
    </row>
    <row r="240" s="2" customFormat="1" ht="16.5" customHeight="1">
      <c r="A240" s="40"/>
      <c r="B240" s="41"/>
      <c r="C240" s="214" t="s">
        <v>500</v>
      </c>
      <c r="D240" s="214" t="s">
        <v>154</v>
      </c>
      <c r="E240" s="215" t="s">
        <v>931</v>
      </c>
      <c r="F240" s="216" t="s">
        <v>932</v>
      </c>
      <c r="G240" s="217" t="s">
        <v>157</v>
      </c>
      <c r="H240" s="218">
        <v>1</v>
      </c>
      <c r="I240" s="219"/>
      <c r="J240" s="220">
        <f>ROUND(I240*H240,2)</f>
        <v>0</v>
      </c>
      <c r="K240" s="216" t="s">
        <v>158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0.37164000000000003</v>
      </c>
      <c r="R240" s="223">
        <f>Q240*H240</f>
        <v>0.37164000000000003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159</v>
      </c>
      <c r="AT240" s="225" t="s">
        <v>154</v>
      </c>
      <c r="AU240" s="225" t="s">
        <v>81</v>
      </c>
      <c r="AY240" s="19" t="s">
        <v>152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159</v>
      </c>
      <c r="BM240" s="225" t="s">
        <v>933</v>
      </c>
    </row>
    <row r="241" s="2" customFormat="1">
      <c r="A241" s="40"/>
      <c r="B241" s="41"/>
      <c r="C241" s="42"/>
      <c r="D241" s="227" t="s">
        <v>161</v>
      </c>
      <c r="E241" s="42"/>
      <c r="F241" s="228" t="s">
        <v>934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161</v>
      </c>
      <c r="AU241" s="19" t="s">
        <v>81</v>
      </c>
    </row>
    <row r="242" s="2" customFormat="1" ht="24.15" customHeight="1">
      <c r="A242" s="40"/>
      <c r="B242" s="41"/>
      <c r="C242" s="265" t="s">
        <v>505</v>
      </c>
      <c r="D242" s="265" t="s">
        <v>298</v>
      </c>
      <c r="E242" s="266" t="s">
        <v>935</v>
      </c>
      <c r="F242" s="267" t="s">
        <v>936</v>
      </c>
      <c r="G242" s="268" t="s">
        <v>157</v>
      </c>
      <c r="H242" s="269">
        <v>1</v>
      </c>
      <c r="I242" s="270"/>
      <c r="J242" s="271">
        <f>ROUND(I242*H242,2)</f>
        <v>0</v>
      </c>
      <c r="K242" s="267" t="s">
        <v>158</v>
      </c>
      <c r="L242" s="272"/>
      <c r="M242" s="273" t="s">
        <v>19</v>
      </c>
      <c r="N242" s="274" t="s">
        <v>43</v>
      </c>
      <c r="O242" s="86"/>
      <c r="P242" s="223">
        <f>O242*H242</f>
        <v>0</v>
      </c>
      <c r="Q242" s="223">
        <v>0.214</v>
      </c>
      <c r="R242" s="223">
        <f>Q242*H242</f>
        <v>0.214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199</v>
      </c>
      <c r="AT242" s="225" t="s">
        <v>298</v>
      </c>
      <c r="AU242" s="225" t="s">
        <v>81</v>
      </c>
      <c r="AY242" s="19" t="s">
        <v>152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159</v>
      </c>
      <c r="BM242" s="225" t="s">
        <v>937</v>
      </c>
    </row>
    <row r="243" s="12" customFormat="1" ht="22.8" customHeight="1">
      <c r="A243" s="12"/>
      <c r="B243" s="198"/>
      <c r="C243" s="199"/>
      <c r="D243" s="200" t="s">
        <v>71</v>
      </c>
      <c r="E243" s="212" t="s">
        <v>599</v>
      </c>
      <c r="F243" s="212" t="s">
        <v>600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SUM(P244:P254)</f>
        <v>0</v>
      </c>
      <c r="Q243" s="206"/>
      <c r="R243" s="207">
        <f>SUM(R244:R254)</f>
        <v>0</v>
      </c>
      <c r="S243" s="206"/>
      <c r="T243" s="208">
        <f>SUM(T244:T254)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79</v>
      </c>
      <c r="AT243" s="210" t="s">
        <v>71</v>
      </c>
      <c r="AU243" s="210" t="s">
        <v>79</v>
      </c>
      <c r="AY243" s="209" t="s">
        <v>152</v>
      </c>
      <c r="BK243" s="211">
        <f>SUM(BK244:BK254)</f>
        <v>0</v>
      </c>
    </row>
    <row r="244" s="2" customFormat="1" ht="24.15" customHeight="1">
      <c r="A244" s="40"/>
      <c r="B244" s="41"/>
      <c r="C244" s="214" t="s">
        <v>511</v>
      </c>
      <c r="D244" s="214" t="s">
        <v>154</v>
      </c>
      <c r="E244" s="215" t="s">
        <v>602</v>
      </c>
      <c r="F244" s="216" t="s">
        <v>603</v>
      </c>
      <c r="G244" s="217" t="s">
        <v>282</v>
      </c>
      <c r="H244" s="218">
        <v>5.7599999999999998</v>
      </c>
      <c r="I244" s="219"/>
      <c r="J244" s="220">
        <f>ROUND(I244*H244,2)</f>
        <v>0</v>
      </c>
      <c r="K244" s="216" t="s">
        <v>158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159</v>
      </c>
      <c r="AT244" s="225" t="s">
        <v>154</v>
      </c>
      <c r="AU244" s="225" t="s">
        <v>81</v>
      </c>
      <c r="AY244" s="19" t="s">
        <v>152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159</v>
      </c>
      <c r="BM244" s="225" t="s">
        <v>938</v>
      </c>
    </row>
    <row r="245" s="2" customFormat="1">
      <c r="A245" s="40"/>
      <c r="B245" s="41"/>
      <c r="C245" s="42"/>
      <c r="D245" s="227" t="s">
        <v>161</v>
      </c>
      <c r="E245" s="42"/>
      <c r="F245" s="228" t="s">
        <v>605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161</v>
      </c>
      <c r="AU245" s="19" t="s">
        <v>81</v>
      </c>
    </row>
    <row r="246" s="2" customFormat="1" ht="24.15" customHeight="1">
      <c r="A246" s="40"/>
      <c r="B246" s="41"/>
      <c r="C246" s="214" t="s">
        <v>517</v>
      </c>
      <c r="D246" s="214" t="s">
        <v>154</v>
      </c>
      <c r="E246" s="215" t="s">
        <v>611</v>
      </c>
      <c r="F246" s="216" t="s">
        <v>612</v>
      </c>
      <c r="G246" s="217" t="s">
        <v>282</v>
      </c>
      <c r="H246" s="218">
        <v>138.24000000000001</v>
      </c>
      <c r="I246" s="219"/>
      <c r="J246" s="220">
        <f>ROUND(I246*H246,2)</f>
        <v>0</v>
      </c>
      <c r="K246" s="216" t="s">
        <v>158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</v>
      </c>
      <c r="R246" s="223">
        <f>Q246*H246</f>
        <v>0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159</v>
      </c>
      <c r="AT246" s="225" t="s">
        <v>154</v>
      </c>
      <c r="AU246" s="225" t="s">
        <v>81</v>
      </c>
      <c r="AY246" s="19" t="s">
        <v>152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159</v>
      </c>
      <c r="BM246" s="225" t="s">
        <v>939</v>
      </c>
    </row>
    <row r="247" s="2" customFormat="1">
      <c r="A247" s="40"/>
      <c r="B247" s="41"/>
      <c r="C247" s="42"/>
      <c r="D247" s="227" t="s">
        <v>161</v>
      </c>
      <c r="E247" s="42"/>
      <c r="F247" s="228" t="s">
        <v>614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161</v>
      </c>
      <c r="AU247" s="19" t="s">
        <v>81</v>
      </c>
    </row>
    <row r="248" s="14" customFormat="1">
      <c r="A248" s="14"/>
      <c r="B248" s="243"/>
      <c r="C248" s="244"/>
      <c r="D248" s="234" t="s">
        <v>163</v>
      </c>
      <c r="E248" s="245" t="s">
        <v>19</v>
      </c>
      <c r="F248" s="246" t="s">
        <v>1514</v>
      </c>
      <c r="G248" s="244"/>
      <c r="H248" s="247">
        <v>138.24000000000001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163</v>
      </c>
      <c r="AU248" s="253" t="s">
        <v>81</v>
      </c>
      <c r="AV248" s="14" t="s">
        <v>81</v>
      </c>
      <c r="AW248" s="14" t="s">
        <v>33</v>
      </c>
      <c r="AX248" s="14" t="s">
        <v>79</v>
      </c>
      <c r="AY248" s="253" t="s">
        <v>152</v>
      </c>
    </row>
    <row r="249" s="2" customFormat="1" ht="16.5" customHeight="1">
      <c r="A249" s="40"/>
      <c r="B249" s="41"/>
      <c r="C249" s="214" t="s">
        <v>523</v>
      </c>
      <c r="D249" s="214" t="s">
        <v>154</v>
      </c>
      <c r="E249" s="215" t="s">
        <v>617</v>
      </c>
      <c r="F249" s="216" t="s">
        <v>618</v>
      </c>
      <c r="G249" s="217" t="s">
        <v>282</v>
      </c>
      <c r="H249" s="218">
        <v>5.7599999999999998</v>
      </c>
      <c r="I249" s="219"/>
      <c r="J249" s="220">
        <f>ROUND(I249*H249,2)</f>
        <v>0</v>
      </c>
      <c r="K249" s="216" t="s">
        <v>158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159</v>
      </c>
      <c r="AT249" s="225" t="s">
        <v>154</v>
      </c>
      <c r="AU249" s="225" t="s">
        <v>81</v>
      </c>
      <c r="AY249" s="19" t="s">
        <v>152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159</v>
      </c>
      <c r="BM249" s="225" t="s">
        <v>941</v>
      </c>
    </row>
    <row r="250" s="2" customFormat="1">
      <c r="A250" s="40"/>
      <c r="B250" s="41"/>
      <c r="C250" s="42"/>
      <c r="D250" s="227" t="s">
        <v>161</v>
      </c>
      <c r="E250" s="42"/>
      <c r="F250" s="228" t="s">
        <v>620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161</v>
      </c>
      <c r="AU250" s="19" t="s">
        <v>81</v>
      </c>
    </row>
    <row r="251" s="14" customFormat="1">
      <c r="A251" s="14"/>
      <c r="B251" s="243"/>
      <c r="C251" s="244"/>
      <c r="D251" s="234" t="s">
        <v>163</v>
      </c>
      <c r="E251" s="245" t="s">
        <v>19</v>
      </c>
      <c r="F251" s="246" t="s">
        <v>1515</v>
      </c>
      <c r="G251" s="244"/>
      <c r="H251" s="247">
        <v>5.7599999999999998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163</v>
      </c>
      <c r="AU251" s="253" t="s">
        <v>81</v>
      </c>
      <c r="AV251" s="14" t="s">
        <v>81</v>
      </c>
      <c r="AW251" s="14" t="s">
        <v>33</v>
      </c>
      <c r="AX251" s="14" t="s">
        <v>79</v>
      </c>
      <c r="AY251" s="253" t="s">
        <v>152</v>
      </c>
    </row>
    <row r="252" s="2" customFormat="1" ht="24.15" customHeight="1">
      <c r="A252" s="40"/>
      <c r="B252" s="41"/>
      <c r="C252" s="214" t="s">
        <v>528</v>
      </c>
      <c r="D252" s="214" t="s">
        <v>154</v>
      </c>
      <c r="E252" s="215" t="s">
        <v>623</v>
      </c>
      <c r="F252" s="216" t="s">
        <v>624</v>
      </c>
      <c r="G252" s="217" t="s">
        <v>282</v>
      </c>
      <c r="H252" s="218">
        <v>5.7599999999999998</v>
      </c>
      <c r="I252" s="219"/>
      <c r="J252" s="220">
        <f>ROUND(I252*H252,2)</f>
        <v>0</v>
      </c>
      <c r="K252" s="216" t="s">
        <v>158</v>
      </c>
      <c r="L252" s="46"/>
      <c r="M252" s="221" t="s">
        <v>19</v>
      </c>
      <c r="N252" s="222" t="s">
        <v>43</v>
      </c>
      <c r="O252" s="86"/>
      <c r="P252" s="223">
        <f>O252*H252</f>
        <v>0</v>
      </c>
      <c r="Q252" s="223">
        <v>0</v>
      </c>
      <c r="R252" s="223">
        <f>Q252*H252</f>
        <v>0</v>
      </c>
      <c r="S252" s="223">
        <v>0</v>
      </c>
      <c r="T252" s="224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5" t="s">
        <v>159</v>
      </c>
      <c r="AT252" s="225" t="s">
        <v>154</v>
      </c>
      <c r="AU252" s="225" t="s">
        <v>81</v>
      </c>
      <c r="AY252" s="19" t="s">
        <v>152</v>
      </c>
      <c r="BE252" s="226">
        <f>IF(N252="základní",J252,0)</f>
        <v>0</v>
      </c>
      <c r="BF252" s="226">
        <f>IF(N252="snížená",J252,0)</f>
        <v>0</v>
      </c>
      <c r="BG252" s="226">
        <f>IF(N252="zákl. přenesená",J252,0)</f>
        <v>0</v>
      </c>
      <c r="BH252" s="226">
        <f>IF(N252="sníž. přenesená",J252,0)</f>
        <v>0</v>
      </c>
      <c r="BI252" s="226">
        <f>IF(N252="nulová",J252,0)</f>
        <v>0</v>
      </c>
      <c r="BJ252" s="19" t="s">
        <v>79</v>
      </c>
      <c r="BK252" s="226">
        <f>ROUND(I252*H252,2)</f>
        <v>0</v>
      </c>
      <c r="BL252" s="19" t="s">
        <v>159</v>
      </c>
      <c r="BM252" s="225" t="s">
        <v>943</v>
      </c>
    </row>
    <row r="253" s="2" customFormat="1">
      <c r="A253" s="40"/>
      <c r="B253" s="41"/>
      <c r="C253" s="42"/>
      <c r="D253" s="227" t="s">
        <v>161</v>
      </c>
      <c r="E253" s="42"/>
      <c r="F253" s="228" t="s">
        <v>626</v>
      </c>
      <c r="G253" s="42"/>
      <c r="H253" s="42"/>
      <c r="I253" s="229"/>
      <c r="J253" s="42"/>
      <c r="K253" s="42"/>
      <c r="L253" s="46"/>
      <c r="M253" s="230"/>
      <c r="N253" s="231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161</v>
      </c>
      <c r="AU253" s="19" t="s">
        <v>81</v>
      </c>
    </row>
    <row r="254" s="14" customFormat="1">
      <c r="A254" s="14"/>
      <c r="B254" s="243"/>
      <c r="C254" s="244"/>
      <c r="D254" s="234" t="s">
        <v>163</v>
      </c>
      <c r="E254" s="245" t="s">
        <v>19</v>
      </c>
      <c r="F254" s="246" t="s">
        <v>1515</v>
      </c>
      <c r="G254" s="244"/>
      <c r="H254" s="247">
        <v>5.7599999999999998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163</v>
      </c>
      <c r="AU254" s="253" t="s">
        <v>81</v>
      </c>
      <c r="AV254" s="14" t="s">
        <v>81</v>
      </c>
      <c r="AW254" s="14" t="s">
        <v>33</v>
      </c>
      <c r="AX254" s="14" t="s">
        <v>79</v>
      </c>
      <c r="AY254" s="253" t="s">
        <v>152</v>
      </c>
    </row>
    <row r="255" s="12" customFormat="1" ht="22.8" customHeight="1">
      <c r="A255" s="12"/>
      <c r="B255" s="198"/>
      <c r="C255" s="199"/>
      <c r="D255" s="200" t="s">
        <v>71</v>
      </c>
      <c r="E255" s="212" t="s">
        <v>639</v>
      </c>
      <c r="F255" s="212" t="s">
        <v>640</v>
      </c>
      <c r="G255" s="199"/>
      <c r="H255" s="199"/>
      <c r="I255" s="202"/>
      <c r="J255" s="213">
        <f>BK255</f>
        <v>0</v>
      </c>
      <c r="K255" s="199"/>
      <c r="L255" s="204"/>
      <c r="M255" s="205"/>
      <c r="N255" s="206"/>
      <c r="O255" s="206"/>
      <c r="P255" s="207">
        <f>SUM(P256:P257)</f>
        <v>0</v>
      </c>
      <c r="Q255" s="206"/>
      <c r="R255" s="207">
        <f>SUM(R256:R257)</f>
        <v>0</v>
      </c>
      <c r="S255" s="206"/>
      <c r="T255" s="208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9" t="s">
        <v>79</v>
      </c>
      <c r="AT255" s="210" t="s">
        <v>71</v>
      </c>
      <c r="AU255" s="210" t="s">
        <v>79</v>
      </c>
      <c r="AY255" s="209" t="s">
        <v>152</v>
      </c>
      <c r="BK255" s="211">
        <f>SUM(BK256:BK257)</f>
        <v>0</v>
      </c>
    </row>
    <row r="256" s="2" customFormat="1" ht="33" customHeight="1">
      <c r="A256" s="40"/>
      <c r="B256" s="41"/>
      <c r="C256" s="214" t="s">
        <v>533</v>
      </c>
      <c r="D256" s="214" t="s">
        <v>154</v>
      </c>
      <c r="E256" s="215" t="s">
        <v>944</v>
      </c>
      <c r="F256" s="216" t="s">
        <v>945</v>
      </c>
      <c r="G256" s="217" t="s">
        <v>282</v>
      </c>
      <c r="H256" s="218">
        <v>163.81899999999999</v>
      </c>
      <c r="I256" s="219"/>
      <c r="J256" s="220">
        <f>ROUND(I256*H256,2)</f>
        <v>0</v>
      </c>
      <c r="K256" s="216" t="s">
        <v>158</v>
      </c>
      <c r="L256" s="46"/>
      <c r="M256" s="221" t="s">
        <v>19</v>
      </c>
      <c r="N256" s="222" t="s">
        <v>43</v>
      </c>
      <c r="O256" s="86"/>
      <c r="P256" s="223">
        <f>O256*H256</f>
        <v>0</v>
      </c>
      <c r="Q256" s="223">
        <v>0</v>
      </c>
      <c r="R256" s="223">
        <f>Q256*H256</f>
        <v>0</v>
      </c>
      <c r="S256" s="223">
        <v>0</v>
      </c>
      <c r="T256" s="224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5" t="s">
        <v>159</v>
      </c>
      <c r="AT256" s="225" t="s">
        <v>154</v>
      </c>
      <c r="AU256" s="225" t="s">
        <v>81</v>
      </c>
      <c r="AY256" s="19" t="s">
        <v>152</v>
      </c>
      <c r="BE256" s="226">
        <f>IF(N256="základní",J256,0)</f>
        <v>0</v>
      </c>
      <c r="BF256" s="226">
        <f>IF(N256="snížená",J256,0)</f>
        <v>0</v>
      </c>
      <c r="BG256" s="226">
        <f>IF(N256="zákl. přenesená",J256,0)</f>
        <v>0</v>
      </c>
      <c r="BH256" s="226">
        <f>IF(N256="sníž. přenesená",J256,0)</f>
        <v>0</v>
      </c>
      <c r="BI256" s="226">
        <f>IF(N256="nulová",J256,0)</f>
        <v>0</v>
      </c>
      <c r="BJ256" s="19" t="s">
        <v>79</v>
      </c>
      <c r="BK256" s="226">
        <f>ROUND(I256*H256,2)</f>
        <v>0</v>
      </c>
      <c r="BL256" s="19" t="s">
        <v>159</v>
      </c>
      <c r="BM256" s="225" t="s">
        <v>946</v>
      </c>
    </row>
    <row r="257" s="2" customFormat="1">
      <c r="A257" s="40"/>
      <c r="B257" s="41"/>
      <c r="C257" s="42"/>
      <c r="D257" s="227" t="s">
        <v>161</v>
      </c>
      <c r="E257" s="42"/>
      <c r="F257" s="228" t="s">
        <v>947</v>
      </c>
      <c r="G257" s="42"/>
      <c r="H257" s="42"/>
      <c r="I257" s="229"/>
      <c r="J257" s="42"/>
      <c r="K257" s="42"/>
      <c r="L257" s="46"/>
      <c r="M257" s="230"/>
      <c r="N257" s="231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161</v>
      </c>
      <c r="AU257" s="19" t="s">
        <v>81</v>
      </c>
    </row>
    <row r="258" s="12" customFormat="1" ht="25.92" customHeight="1">
      <c r="A258" s="12"/>
      <c r="B258" s="198"/>
      <c r="C258" s="199"/>
      <c r="D258" s="200" t="s">
        <v>71</v>
      </c>
      <c r="E258" s="201" t="s">
        <v>646</v>
      </c>
      <c r="F258" s="201" t="s">
        <v>647</v>
      </c>
      <c r="G258" s="199"/>
      <c r="H258" s="199"/>
      <c r="I258" s="202"/>
      <c r="J258" s="203">
        <f>BK258</f>
        <v>0</v>
      </c>
      <c r="K258" s="199"/>
      <c r="L258" s="204"/>
      <c r="M258" s="205"/>
      <c r="N258" s="206"/>
      <c r="O258" s="206"/>
      <c r="P258" s="207">
        <f>P259</f>
        <v>0</v>
      </c>
      <c r="Q258" s="206"/>
      <c r="R258" s="207">
        <f>R259</f>
        <v>0.0030000000000000001</v>
      </c>
      <c r="S258" s="206"/>
      <c r="T258" s="208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9" t="s">
        <v>81</v>
      </c>
      <c r="AT258" s="210" t="s">
        <v>71</v>
      </c>
      <c r="AU258" s="210" t="s">
        <v>72</v>
      </c>
      <c r="AY258" s="209" t="s">
        <v>152</v>
      </c>
      <c r="BK258" s="211">
        <f>BK259</f>
        <v>0</v>
      </c>
    </row>
    <row r="259" s="12" customFormat="1" ht="22.8" customHeight="1">
      <c r="A259" s="12"/>
      <c r="B259" s="198"/>
      <c r="C259" s="199"/>
      <c r="D259" s="200" t="s">
        <v>71</v>
      </c>
      <c r="E259" s="212" t="s">
        <v>948</v>
      </c>
      <c r="F259" s="212" t="s">
        <v>949</v>
      </c>
      <c r="G259" s="199"/>
      <c r="H259" s="199"/>
      <c r="I259" s="202"/>
      <c r="J259" s="213">
        <f>BK259</f>
        <v>0</v>
      </c>
      <c r="K259" s="199"/>
      <c r="L259" s="204"/>
      <c r="M259" s="205"/>
      <c r="N259" s="206"/>
      <c r="O259" s="206"/>
      <c r="P259" s="207">
        <f>SUM(P260:P263)</f>
        <v>0</v>
      </c>
      <c r="Q259" s="206"/>
      <c r="R259" s="207">
        <f>SUM(R260:R263)</f>
        <v>0.0030000000000000001</v>
      </c>
      <c r="S259" s="206"/>
      <c r="T259" s="208">
        <f>SUM(T260:T263)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9" t="s">
        <v>81</v>
      </c>
      <c r="AT259" s="210" t="s">
        <v>71</v>
      </c>
      <c r="AU259" s="210" t="s">
        <v>79</v>
      </c>
      <c r="AY259" s="209" t="s">
        <v>152</v>
      </c>
      <c r="BK259" s="211">
        <f>SUM(BK260:BK263)</f>
        <v>0</v>
      </c>
    </row>
    <row r="260" s="2" customFormat="1" ht="16.5" customHeight="1">
      <c r="A260" s="40"/>
      <c r="B260" s="41"/>
      <c r="C260" s="214" t="s">
        <v>540</v>
      </c>
      <c r="D260" s="214" t="s">
        <v>154</v>
      </c>
      <c r="E260" s="215" t="s">
        <v>950</v>
      </c>
      <c r="F260" s="216" t="s">
        <v>951</v>
      </c>
      <c r="G260" s="217" t="s">
        <v>157</v>
      </c>
      <c r="H260" s="218">
        <v>2</v>
      </c>
      <c r="I260" s="219"/>
      <c r="J260" s="220">
        <f>ROUND(I260*H260,2)</f>
        <v>0</v>
      </c>
      <c r="K260" s="216" t="s">
        <v>158</v>
      </c>
      <c r="L260" s="46"/>
      <c r="M260" s="221" t="s">
        <v>19</v>
      </c>
      <c r="N260" s="222" t="s">
        <v>43</v>
      </c>
      <c r="O260" s="86"/>
      <c r="P260" s="223">
        <f>O260*H260</f>
        <v>0</v>
      </c>
      <c r="Q260" s="223">
        <v>0.0015</v>
      </c>
      <c r="R260" s="223">
        <f>Q260*H260</f>
        <v>0.0030000000000000001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253</v>
      </c>
      <c r="AT260" s="225" t="s">
        <v>154</v>
      </c>
      <c r="AU260" s="225" t="s">
        <v>81</v>
      </c>
      <c r="AY260" s="19" t="s">
        <v>152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253</v>
      </c>
      <c r="BM260" s="225" t="s">
        <v>952</v>
      </c>
    </row>
    <row r="261" s="2" customFormat="1">
      <c r="A261" s="40"/>
      <c r="B261" s="41"/>
      <c r="C261" s="42"/>
      <c r="D261" s="227" t="s">
        <v>161</v>
      </c>
      <c r="E261" s="42"/>
      <c r="F261" s="228" t="s">
        <v>953</v>
      </c>
      <c r="G261" s="42"/>
      <c r="H261" s="42"/>
      <c r="I261" s="229"/>
      <c r="J261" s="42"/>
      <c r="K261" s="42"/>
      <c r="L261" s="46"/>
      <c r="M261" s="230"/>
      <c r="N261" s="231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161</v>
      </c>
      <c r="AU261" s="19" t="s">
        <v>81</v>
      </c>
    </row>
    <row r="262" s="2" customFormat="1" ht="24.15" customHeight="1">
      <c r="A262" s="40"/>
      <c r="B262" s="41"/>
      <c r="C262" s="214" t="s">
        <v>553</v>
      </c>
      <c r="D262" s="214" t="s">
        <v>154</v>
      </c>
      <c r="E262" s="215" t="s">
        <v>954</v>
      </c>
      <c r="F262" s="216" t="s">
        <v>955</v>
      </c>
      <c r="G262" s="217" t="s">
        <v>282</v>
      </c>
      <c r="H262" s="218">
        <v>0.10000000000000001</v>
      </c>
      <c r="I262" s="219"/>
      <c r="J262" s="220">
        <f>ROUND(I262*H262,2)</f>
        <v>0</v>
      </c>
      <c r="K262" s="216" t="s">
        <v>158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253</v>
      </c>
      <c r="AT262" s="225" t="s">
        <v>154</v>
      </c>
      <c r="AU262" s="225" t="s">
        <v>81</v>
      </c>
      <c r="AY262" s="19" t="s">
        <v>152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253</v>
      </c>
      <c r="BM262" s="225" t="s">
        <v>956</v>
      </c>
    </row>
    <row r="263" s="2" customFormat="1">
      <c r="A263" s="40"/>
      <c r="B263" s="41"/>
      <c r="C263" s="42"/>
      <c r="D263" s="227" t="s">
        <v>161</v>
      </c>
      <c r="E263" s="42"/>
      <c r="F263" s="228" t="s">
        <v>957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161</v>
      </c>
      <c r="AU263" s="19" t="s">
        <v>81</v>
      </c>
    </row>
    <row r="264" s="12" customFormat="1" ht="25.92" customHeight="1">
      <c r="A264" s="12"/>
      <c r="B264" s="198"/>
      <c r="C264" s="199"/>
      <c r="D264" s="200" t="s">
        <v>71</v>
      </c>
      <c r="E264" s="201" t="s">
        <v>676</v>
      </c>
      <c r="F264" s="201" t="s">
        <v>677</v>
      </c>
      <c r="G264" s="199"/>
      <c r="H264" s="199"/>
      <c r="I264" s="202"/>
      <c r="J264" s="203">
        <f>BK264</f>
        <v>0</v>
      </c>
      <c r="K264" s="199"/>
      <c r="L264" s="204"/>
      <c r="M264" s="205"/>
      <c r="N264" s="206"/>
      <c r="O264" s="206"/>
      <c r="P264" s="207">
        <f>P265+P271</f>
        <v>0</v>
      </c>
      <c r="Q264" s="206"/>
      <c r="R264" s="207">
        <f>R265+R271</f>
        <v>0</v>
      </c>
      <c r="S264" s="206"/>
      <c r="T264" s="208">
        <f>T265+T271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9" t="s">
        <v>179</v>
      </c>
      <c r="AT264" s="210" t="s">
        <v>71</v>
      </c>
      <c r="AU264" s="210" t="s">
        <v>72</v>
      </c>
      <c r="AY264" s="209" t="s">
        <v>152</v>
      </c>
      <c r="BK264" s="211">
        <f>BK265+BK271</f>
        <v>0</v>
      </c>
    </row>
    <row r="265" s="12" customFormat="1" ht="22.8" customHeight="1">
      <c r="A265" s="12"/>
      <c r="B265" s="198"/>
      <c r="C265" s="199"/>
      <c r="D265" s="200" t="s">
        <v>71</v>
      </c>
      <c r="E265" s="212" t="s">
        <v>678</v>
      </c>
      <c r="F265" s="212" t="s">
        <v>679</v>
      </c>
      <c r="G265" s="199"/>
      <c r="H265" s="199"/>
      <c r="I265" s="202"/>
      <c r="J265" s="213">
        <f>BK265</f>
        <v>0</v>
      </c>
      <c r="K265" s="199"/>
      <c r="L265" s="204"/>
      <c r="M265" s="205"/>
      <c r="N265" s="206"/>
      <c r="O265" s="206"/>
      <c r="P265" s="207">
        <f>SUM(P266:P270)</f>
        <v>0</v>
      </c>
      <c r="Q265" s="206"/>
      <c r="R265" s="207">
        <f>SUM(R266:R270)</f>
        <v>0</v>
      </c>
      <c r="S265" s="206"/>
      <c r="T265" s="208">
        <f>SUM(T266:T270)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9" t="s">
        <v>179</v>
      </c>
      <c r="AT265" s="210" t="s">
        <v>71</v>
      </c>
      <c r="AU265" s="210" t="s">
        <v>79</v>
      </c>
      <c r="AY265" s="209" t="s">
        <v>152</v>
      </c>
      <c r="BK265" s="211">
        <f>SUM(BK266:BK270)</f>
        <v>0</v>
      </c>
    </row>
    <row r="266" s="2" customFormat="1" ht="16.5" customHeight="1">
      <c r="A266" s="40"/>
      <c r="B266" s="41"/>
      <c r="C266" s="214" t="s">
        <v>558</v>
      </c>
      <c r="D266" s="214" t="s">
        <v>154</v>
      </c>
      <c r="E266" s="215" t="s">
        <v>681</v>
      </c>
      <c r="F266" s="216" t="s">
        <v>682</v>
      </c>
      <c r="G266" s="217" t="s">
        <v>683</v>
      </c>
      <c r="H266" s="218">
        <v>1</v>
      </c>
      <c r="I266" s="219"/>
      <c r="J266" s="220">
        <f>ROUND(I266*H266,2)</f>
        <v>0</v>
      </c>
      <c r="K266" s="216" t="s">
        <v>19</v>
      </c>
      <c r="L266" s="46"/>
      <c r="M266" s="221" t="s">
        <v>19</v>
      </c>
      <c r="N266" s="222" t="s">
        <v>43</v>
      </c>
      <c r="O266" s="86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5" t="s">
        <v>684</v>
      </c>
      <c r="AT266" s="225" t="s">
        <v>154</v>
      </c>
      <c r="AU266" s="225" t="s">
        <v>81</v>
      </c>
      <c r="AY266" s="19" t="s">
        <v>152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9" t="s">
        <v>79</v>
      </c>
      <c r="BK266" s="226">
        <f>ROUND(I266*H266,2)</f>
        <v>0</v>
      </c>
      <c r="BL266" s="19" t="s">
        <v>684</v>
      </c>
      <c r="BM266" s="225" t="s">
        <v>1516</v>
      </c>
    </row>
    <row r="267" s="2" customFormat="1" ht="16.5" customHeight="1">
      <c r="A267" s="40"/>
      <c r="B267" s="41"/>
      <c r="C267" s="214" t="s">
        <v>563</v>
      </c>
      <c r="D267" s="214" t="s">
        <v>154</v>
      </c>
      <c r="E267" s="215" t="s">
        <v>693</v>
      </c>
      <c r="F267" s="216" t="s">
        <v>694</v>
      </c>
      <c r="G267" s="217" t="s">
        <v>689</v>
      </c>
      <c r="H267" s="218">
        <v>20</v>
      </c>
      <c r="I267" s="219"/>
      <c r="J267" s="220">
        <f>ROUND(I267*H267,2)</f>
        <v>0</v>
      </c>
      <c r="K267" s="216" t="s">
        <v>19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684</v>
      </c>
      <c r="AT267" s="225" t="s">
        <v>154</v>
      </c>
      <c r="AU267" s="225" t="s">
        <v>81</v>
      </c>
      <c r="AY267" s="19" t="s">
        <v>152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684</v>
      </c>
      <c r="BM267" s="225" t="s">
        <v>1517</v>
      </c>
    </row>
    <row r="268" s="13" customFormat="1">
      <c r="A268" s="13"/>
      <c r="B268" s="232"/>
      <c r="C268" s="233"/>
      <c r="D268" s="234" t="s">
        <v>163</v>
      </c>
      <c r="E268" s="235" t="s">
        <v>19</v>
      </c>
      <c r="F268" s="236" t="s">
        <v>696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163</v>
      </c>
      <c r="AU268" s="242" t="s">
        <v>81</v>
      </c>
      <c r="AV268" s="13" t="s">
        <v>79</v>
      </c>
      <c r="AW268" s="13" t="s">
        <v>33</v>
      </c>
      <c r="AX268" s="13" t="s">
        <v>72</v>
      </c>
      <c r="AY268" s="242" t="s">
        <v>152</v>
      </c>
    </row>
    <row r="269" s="14" customFormat="1">
      <c r="A269" s="14"/>
      <c r="B269" s="243"/>
      <c r="C269" s="244"/>
      <c r="D269" s="234" t="s">
        <v>163</v>
      </c>
      <c r="E269" s="245" t="s">
        <v>19</v>
      </c>
      <c r="F269" s="246" t="s">
        <v>165</v>
      </c>
      <c r="G269" s="244"/>
      <c r="H269" s="247">
        <v>20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163</v>
      </c>
      <c r="AU269" s="253" t="s">
        <v>81</v>
      </c>
      <c r="AV269" s="14" t="s">
        <v>81</v>
      </c>
      <c r="AW269" s="14" t="s">
        <v>33</v>
      </c>
      <c r="AX269" s="14" t="s">
        <v>79</v>
      </c>
      <c r="AY269" s="253" t="s">
        <v>152</v>
      </c>
    </row>
    <row r="270" s="2" customFormat="1" ht="16.5" customHeight="1">
      <c r="A270" s="40"/>
      <c r="B270" s="41"/>
      <c r="C270" s="214" t="s">
        <v>568</v>
      </c>
      <c r="D270" s="214" t="s">
        <v>154</v>
      </c>
      <c r="E270" s="215" t="s">
        <v>698</v>
      </c>
      <c r="F270" s="216" t="s">
        <v>699</v>
      </c>
      <c r="G270" s="217" t="s">
        <v>683</v>
      </c>
      <c r="H270" s="218">
        <v>1</v>
      </c>
      <c r="I270" s="219"/>
      <c r="J270" s="220">
        <f>ROUND(I270*H270,2)</f>
        <v>0</v>
      </c>
      <c r="K270" s="216" t="s">
        <v>19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159</v>
      </c>
      <c r="AT270" s="225" t="s">
        <v>154</v>
      </c>
      <c r="AU270" s="225" t="s">
        <v>81</v>
      </c>
      <c r="AY270" s="19" t="s">
        <v>152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79</v>
      </c>
      <c r="BK270" s="226">
        <f>ROUND(I270*H270,2)</f>
        <v>0</v>
      </c>
      <c r="BL270" s="19" t="s">
        <v>159</v>
      </c>
      <c r="BM270" s="225" t="s">
        <v>1518</v>
      </c>
    </row>
    <row r="271" s="12" customFormat="1" ht="22.8" customHeight="1">
      <c r="A271" s="12"/>
      <c r="B271" s="198"/>
      <c r="C271" s="199"/>
      <c r="D271" s="200" t="s">
        <v>71</v>
      </c>
      <c r="E271" s="212" t="s">
        <v>701</v>
      </c>
      <c r="F271" s="212" t="s">
        <v>702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P272</f>
        <v>0</v>
      </c>
      <c r="Q271" s="206"/>
      <c r="R271" s="207">
        <f>R272</f>
        <v>0</v>
      </c>
      <c r="S271" s="206"/>
      <c r="T271" s="208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179</v>
      </c>
      <c r="AT271" s="210" t="s">
        <v>71</v>
      </c>
      <c r="AU271" s="210" t="s">
        <v>79</v>
      </c>
      <c r="AY271" s="209" t="s">
        <v>152</v>
      </c>
      <c r="BK271" s="211">
        <f>BK272</f>
        <v>0</v>
      </c>
    </row>
    <row r="272" s="2" customFormat="1" ht="16.5" customHeight="1">
      <c r="A272" s="40"/>
      <c r="B272" s="41"/>
      <c r="C272" s="214" t="s">
        <v>573</v>
      </c>
      <c r="D272" s="214" t="s">
        <v>154</v>
      </c>
      <c r="E272" s="215" t="s">
        <v>704</v>
      </c>
      <c r="F272" s="216" t="s">
        <v>705</v>
      </c>
      <c r="G272" s="217" t="s">
        <v>706</v>
      </c>
      <c r="H272" s="218">
        <v>1</v>
      </c>
      <c r="I272" s="219"/>
      <c r="J272" s="220">
        <f>ROUND(I272*H272,2)</f>
        <v>0</v>
      </c>
      <c r="K272" s="216" t="s">
        <v>19</v>
      </c>
      <c r="L272" s="46"/>
      <c r="M272" s="275" t="s">
        <v>19</v>
      </c>
      <c r="N272" s="276" t="s">
        <v>43</v>
      </c>
      <c r="O272" s="277"/>
      <c r="P272" s="278">
        <f>O272*H272</f>
        <v>0</v>
      </c>
      <c r="Q272" s="278">
        <v>0</v>
      </c>
      <c r="R272" s="278">
        <f>Q272*H272</f>
        <v>0</v>
      </c>
      <c r="S272" s="278">
        <v>0</v>
      </c>
      <c r="T272" s="279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684</v>
      </c>
      <c r="AT272" s="225" t="s">
        <v>154</v>
      </c>
      <c r="AU272" s="225" t="s">
        <v>81</v>
      </c>
      <c r="AY272" s="19" t="s">
        <v>152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79</v>
      </c>
      <c r="BK272" s="226">
        <f>ROUND(I272*H272,2)</f>
        <v>0</v>
      </c>
      <c r="BL272" s="19" t="s">
        <v>684</v>
      </c>
      <c r="BM272" s="225" t="s">
        <v>1519</v>
      </c>
    </row>
    <row r="273" s="2" customFormat="1" ht="6.96" customHeight="1">
      <c r="A273" s="40"/>
      <c r="B273" s="61"/>
      <c r="C273" s="62"/>
      <c r="D273" s="62"/>
      <c r="E273" s="62"/>
      <c r="F273" s="62"/>
      <c r="G273" s="62"/>
      <c r="H273" s="62"/>
      <c r="I273" s="62"/>
      <c r="J273" s="62"/>
      <c r="K273" s="62"/>
      <c r="L273" s="46"/>
      <c r="M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</sheetData>
  <sheetProtection sheet="1" autoFilter="0" formatColumns="0" formatRows="0" objects="1" scenarios="1" spinCount="100000" saltValue="xWtr1JQZ1drcMvbh0xc/Y/7KEsyL/a5a5sEse0Zho0iZ1i6gH51vMdYDYt2p/Rcmh6XALPsKHEGeEeD5/fQ2hQ==" hashValue="b4vMpEu8kS7tGrVI14PcPoBJVJRSZciQuncNXjTyhHm8FbMovNUXwjPuCVUxEXL/bppsbiPF6YVWrcdlxxt1/A==" algorithmName="SHA-512" password="CD09"/>
  <autoFilter ref="C96:K2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4_01/131251102"/>
    <hyperlink ref="F106" r:id="rId2" display="https://podminky.urs.cz/item/CS_URS_2024_01/132254104"/>
    <hyperlink ref="F111" r:id="rId3" display="https://podminky.urs.cz/item/CS_URS_2024_01/151811131"/>
    <hyperlink ref="F116" r:id="rId4" display="https://podminky.urs.cz/item/CS_URS_2024_01/151811231"/>
    <hyperlink ref="F118" r:id="rId5" display="https://podminky.urs.cz/item/CS_URS_2024_01/162751117"/>
    <hyperlink ref="F121" r:id="rId6" display="https://podminky.urs.cz/item/CS_URS_2024_01/162751119"/>
    <hyperlink ref="F124" r:id="rId7" display="https://podminky.urs.cz/item/CS_URS_2024_01/167151111"/>
    <hyperlink ref="F127" r:id="rId8" display="https://podminky.urs.cz/item/CS_URS_2024_01/171201231"/>
    <hyperlink ref="F130" r:id="rId9" display="https://podminky.urs.cz/item/CS_URS_2024_01/171251201"/>
    <hyperlink ref="F133" r:id="rId10" display="https://podminky.urs.cz/item/CS_URS_2024_01/174101101"/>
    <hyperlink ref="F137" r:id="rId11" display="https://podminky.urs.cz/item/CS_URS_2024_01/175151101"/>
    <hyperlink ref="F145" r:id="rId12" display="https://podminky.urs.cz/item/CS_URS_2024_01/451572111"/>
    <hyperlink ref="F151" r:id="rId13" display="https://podminky.urs.cz/item/CS_URS_2024_01/890411811"/>
    <hyperlink ref="F154" r:id="rId14" display="https://podminky.urs.cz/item/CS_URS_2024_01/871310330"/>
    <hyperlink ref="F159" r:id="rId15" display="https://podminky.urs.cz/item/CS_URS_2024_01/871350330"/>
    <hyperlink ref="F164" r:id="rId16" display="https://podminky.urs.cz/item/CS_URS_2024_01/871360330"/>
    <hyperlink ref="F168" r:id="rId17" display="https://podminky.urs.cz/item/CS_URS_2024_01/871370330"/>
    <hyperlink ref="F174" r:id="rId18" display="https://podminky.urs.cz/item/CS_URS_2024_01/877350310"/>
    <hyperlink ref="F179" r:id="rId19" display="https://podminky.urs.cz/item/CS_URS_2024_01/877310310"/>
    <hyperlink ref="F185" r:id="rId20" display="https://podminky.urs.cz/item/CS_URS_2024_01/877360320"/>
    <hyperlink ref="F189" r:id="rId21" display="https://podminky.urs.cz/item/CS_URS_2024_01/877370320"/>
    <hyperlink ref="F193" r:id="rId22" display="https://podminky.urs.cz/item/CS_URS_2024_01/892351111"/>
    <hyperlink ref="F196" r:id="rId23" display="https://podminky.urs.cz/item/CS_URS_2024_01/892381111"/>
    <hyperlink ref="F199" r:id="rId24" display="https://podminky.urs.cz/item/CS_URS_2024_01/899722112"/>
    <hyperlink ref="F202" r:id="rId25" display="https://podminky.urs.cz/item/CS_URS_2024_01/894812206"/>
    <hyperlink ref="F204" r:id="rId26" display="https://podminky.urs.cz/item/CS_URS_2024_01/894812233"/>
    <hyperlink ref="F206" r:id="rId27" display="https://podminky.urs.cz/item/CS_URS_2024_01/894812249"/>
    <hyperlink ref="F208" r:id="rId28" display="https://podminky.urs.cz/item/CS_URS_2024_01/894812262"/>
    <hyperlink ref="F210" r:id="rId29" display="https://podminky.urs.cz/item/CS_URS_2024_01/894812326"/>
    <hyperlink ref="F212" r:id="rId30" display="https://podminky.urs.cz/item/CS_URS_2024_01/894812333"/>
    <hyperlink ref="F214" r:id="rId31" display="https://podminky.urs.cz/item/CS_URS_2024_01/894812339"/>
    <hyperlink ref="F216" r:id="rId32" display="https://podminky.urs.cz/item/CS_URS_2024_01/894812376"/>
    <hyperlink ref="F218" r:id="rId33" display="https://podminky.urs.cz/item/CS_URS_2024_01/895941323"/>
    <hyperlink ref="F221" r:id="rId34" display="https://podminky.urs.cz/item/CS_URS_2024_01/895941341"/>
    <hyperlink ref="F224" r:id="rId35" display="https://podminky.urs.cz/item/CS_URS_2024_01/895941351"/>
    <hyperlink ref="F227" r:id="rId36" display="https://podminky.urs.cz/item/CS_URS_2024_01/895941362"/>
    <hyperlink ref="F230" r:id="rId37" display="https://podminky.urs.cz/item/CS_URS_2024_01/899104112"/>
    <hyperlink ref="F236" r:id="rId38" display="https://podminky.urs.cz/item/CS_URS_2024_01/935113112"/>
    <hyperlink ref="F241" r:id="rId39" display="https://podminky.urs.cz/item/CS_URS_2024_01/935923218"/>
    <hyperlink ref="F245" r:id="rId40" display="https://podminky.urs.cz/item/CS_URS_2024_01/997221571"/>
    <hyperlink ref="F247" r:id="rId41" display="https://podminky.urs.cz/item/CS_URS_2024_01/997221579"/>
    <hyperlink ref="F250" r:id="rId42" display="https://podminky.urs.cz/item/CS_URS_2024_01/997221612"/>
    <hyperlink ref="F253" r:id="rId43" display="https://podminky.urs.cz/item/CS_URS_2024_01/997221861"/>
    <hyperlink ref="F257" r:id="rId44" display="https://podminky.urs.cz/item/CS_URS_2024_01/998011002"/>
    <hyperlink ref="F261" r:id="rId45" display="https://podminky.urs.cz/item/CS_URS_2024_01/721242106"/>
    <hyperlink ref="F263" r:id="rId46" display="https://podminky.urs.cz/item/CS_URS_2024_01/99872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7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Tuchlovice, oprava místních komunikací - lokalita východ</v>
      </c>
      <c r="F7" s="144"/>
      <c r="G7" s="144"/>
      <c r="H7" s="144"/>
      <c r="L7" s="22"/>
    </row>
    <row r="8" s="1" customFormat="1" ht="12" customHeight="1">
      <c r="B8" s="22"/>
      <c r="D8" s="144" t="s">
        <v>114</v>
      </c>
      <c r="L8" s="22"/>
    </row>
    <row r="9" s="2" customFormat="1" ht="16.5" customHeight="1">
      <c r="A9" s="40"/>
      <c r="B9" s="46"/>
      <c r="C9" s="40"/>
      <c r="D9" s="40"/>
      <c r="E9" s="145" t="s">
        <v>1368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1520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14. 3. 2024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ROUND((SUM(BE102:BE215)),  2)</f>
        <v>0</v>
      </c>
      <c r="G35" s="40"/>
      <c r="H35" s="40"/>
      <c r="I35" s="159">
        <v>0.20999999999999999</v>
      </c>
      <c r="J35" s="158">
        <f>ROUND(((SUM(BE102:BE215))*I35),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ROUND((SUM(BF102:BF215)),  2)</f>
        <v>0</v>
      </c>
      <c r="G36" s="40"/>
      <c r="H36" s="40"/>
      <c r="I36" s="159">
        <v>0.12</v>
      </c>
      <c r="J36" s="158">
        <f>ROUND(((SUM(BF102:BF215))*I36),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ROUND((SUM(BG102:BG215)),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ROUND((SUM(BH102:BH215)),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ROUND((SUM(BI102:BI215)),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Tuchlovice, oprava místních komunikací - lokalita východ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1368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 103.3 - Veřejné osvětlení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obec Tuchlovice</v>
      </c>
      <c r="G56" s="42"/>
      <c r="H56" s="42"/>
      <c r="I56" s="34" t="s">
        <v>23</v>
      </c>
      <c r="J56" s="74" t="str">
        <f>IF(J14="","",J14)</f>
        <v>14. 3. 2024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Obec Tuchlovice</v>
      </c>
      <c r="G58" s="42"/>
      <c r="H58" s="42"/>
      <c r="I58" s="34" t="s">
        <v>31</v>
      </c>
      <c r="J58" s="38" t="str">
        <f>E23</f>
        <v>PFProjekt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Lukáš Novák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119</v>
      </c>
      <c r="D61" s="173"/>
      <c r="E61" s="173"/>
      <c r="F61" s="173"/>
      <c r="G61" s="173"/>
      <c r="H61" s="173"/>
      <c r="I61" s="173"/>
      <c r="J61" s="174" t="s">
        <v>120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121</v>
      </c>
    </row>
    <row r="64" s="9" customFormat="1" ht="24.96" customHeight="1">
      <c r="A64" s="9"/>
      <c r="B64" s="176"/>
      <c r="C64" s="177"/>
      <c r="D64" s="178" t="s">
        <v>963</v>
      </c>
      <c r="E64" s="179"/>
      <c r="F64" s="179"/>
      <c r="G64" s="179"/>
      <c r="H64" s="179"/>
      <c r="I64" s="179"/>
      <c r="J64" s="180">
        <f>J103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964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965</v>
      </c>
      <c r="E66" s="179"/>
      <c r="F66" s="179"/>
      <c r="G66" s="179"/>
      <c r="H66" s="179"/>
      <c r="I66" s="179"/>
      <c r="J66" s="180">
        <f>J107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966</v>
      </c>
      <c r="E67" s="184"/>
      <c r="F67" s="184"/>
      <c r="G67" s="184"/>
      <c r="H67" s="184"/>
      <c r="I67" s="184"/>
      <c r="J67" s="185">
        <f>J108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134</v>
      </c>
      <c r="E68" s="184"/>
      <c r="F68" s="184"/>
      <c r="G68" s="184"/>
      <c r="H68" s="184"/>
      <c r="I68" s="184"/>
      <c r="J68" s="185">
        <f>J110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135</v>
      </c>
      <c r="E69" s="184"/>
      <c r="F69" s="184"/>
      <c r="G69" s="184"/>
      <c r="H69" s="184"/>
      <c r="I69" s="184"/>
      <c r="J69" s="185">
        <f>J117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136</v>
      </c>
      <c r="E70" s="184"/>
      <c r="F70" s="184"/>
      <c r="G70" s="184"/>
      <c r="H70" s="184"/>
      <c r="I70" s="184"/>
      <c r="J70" s="185">
        <f>J120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967</v>
      </c>
      <c r="E71" s="184"/>
      <c r="F71" s="184"/>
      <c r="G71" s="184"/>
      <c r="H71" s="184"/>
      <c r="I71" s="184"/>
      <c r="J71" s="185">
        <f>J123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6"/>
      <c r="C72" s="177"/>
      <c r="D72" s="178" t="s">
        <v>968</v>
      </c>
      <c r="E72" s="179"/>
      <c r="F72" s="179"/>
      <c r="G72" s="179"/>
      <c r="H72" s="179"/>
      <c r="I72" s="179"/>
      <c r="J72" s="180">
        <f>J128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2"/>
      <c r="C73" s="127"/>
      <c r="D73" s="183" t="s">
        <v>969</v>
      </c>
      <c r="E73" s="184"/>
      <c r="F73" s="184"/>
      <c r="G73" s="184"/>
      <c r="H73" s="184"/>
      <c r="I73" s="184"/>
      <c r="J73" s="185">
        <f>J129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970</v>
      </c>
      <c r="E74" s="184"/>
      <c r="F74" s="184"/>
      <c r="G74" s="184"/>
      <c r="H74" s="184"/>
      <c r="I74" s="184"/>
      <c r="J74" s="185">
        <f>J139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971</v>
      </c>
      <c r="E75" s="184"/>
      <c r="F75" s="184"/>
      <c r="G75" s="184"/>
      <c r="H75" s="184"/>
      <c r="I75" s="184"/>
      <c r="J75" s="185">
        <f>J148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82"/>
      <c r="C76" s="127"/>
      <c r="D76" s="183" t="s">
        <v>972</v>
      </c>
      <c r="E76" s="184"/>
      <c r="F76" s="184"/>
      <c r="G76" s="184"/>
      <c r="H76" s="184"/>
      <c r="I76" s="184"/>
      <c r="J76" s="185">
        <f>J159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6"/>
      <c r="C77" s="177"/>
      <c r="D77" s="178" t="s">
        <v>973</v>
      </c>
      <c r="E77" s="179"/>
      <c r="F77" s="179"/>
      <c r="G77" s="179"/>
      <c r="H77" s="179"/>
      <c r="I77" s="179"/>
      <c r="J77" s="180">
        <f>J162</f>
        <v>0</v>
      </c>
      <c r="K77" s="177"/>
      <c r="L77" s="18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2"/>
      <c r="C78" s="127"/>
      <c r="D78" s="183" t="s">
        <v>974</v>
      </c>
      <c r="E78" s="184"/>
      <c r="F78" s="184"/>
      <c r="G78" s="184"/>
      <c r="H78" s="184"/>
      <c r="I78" s="184"/>
      <c r="J78" s="185">
        <f>J163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975</v>
      </c>
      <c r="E79" s="184"/>
      <c r="F79" s="184"/>
      <c r="G79" s="184"/>
      <c r="H79" s="184"/>
      <c r="I79" s="184"/>
      <c r="J79" s="185">
        <f>J176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976</v>
      </c>
      <c r="E80" s="184"/>
      <c r="F80" s="184"/>
      <c r="G80" s="184"/>
      <c r="H80" s="184"/>
      <c r="I80" s="184"/>
      <c r="J80" s="185">
        <f>J214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137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1" t="str">
        <f>E7</f>
        <v>Tuchlovice, oprava místních komunikací - lokalita východ</v>
      </c>
      <c r="F90" s="34"/>
      <c r="G90" s="34"/>
      <c r="H90" s="34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114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1" t="s">
        <v>1368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116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SO 103.3 - Veřejné osvětlení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>obec Tuchlovice</v>
      </c>
      <c r="G96" s="42"/>
      <c r="H96" s="42"/>
      <c r="I96" s="34" t="s">
        <v>23</v>
      </c>
      <c r="J96" s="74" t="str">
        <f>IF(J14="","",J14)</f>
        <v>14. 3. 2024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Obec Tuchlovice</v>
      </c>
      <c r="G98" s="42"/>
      <c r="H98" s="42"/>
      <c r="I98" s="34" t="s">
        <v>31</v>
      </c>
      <c r="J98" s="38" t="str">
        <f>E23</f>
        <v>PFProjekt s.r.o.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>Lukáš Novák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138</v>
      </c>
      <c r="D101" s="190" t="s">
        <v>57</v>
      </c>
      <c r="E101" s="190" t="s">
        <v>53</v>
      </c>
      <c r="F101" s="190" t="s">
        <v>54</v>
      </c>
      <c r="G101" s="190" t="s">
        <v>139</v>
      </c>
      <c r="H101" s="190" t="s">
        <v>140</v>
      </c>
      <c r="I101" s="190" t="s">
        <v>141</v>
      </c>
      <c r="J101" s="190" t="s">
        <v>120</v>
      </c>
      <c r="K101" s="191" t="s">
        <v>142</v>
      </c>
      <c r="L101" s="192"/>
      <c r="M101" s="94" t="s">
        <v>19</v>
      </c>
      <c r="N101" s="95" t="s">
        <v>42</v>
      </c>
      <c r="O101" s="95" t="s">
        <v>143</v>
      </c>
      <c r="P101" s="95" t="s">
        <v>144</v>
      </c>
      <c r="Q101" s="95" t="s">
        <v>145</v>
      </c>
      <c r="R101" s="95" t="s">
        <v>146</v>
      </c>
      <c r="S101" s="95" t="s">
        <v>147</v>
      </c>
      <c r="T101" s="96" t="s">
        <v>148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149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P103+P107+P128+P162</f>
        <v>0</v>
      </c>
      <c r="Q102" s="98"/>
      <c r="R102" s="195">
        <f>R103+R107+R128+R162</f>
        <v>1.81990075</v>
      </c>
      <c r="S102" s="98"/>
      <c r="T102" s="196">
        <f>T103+T107+T128+T162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121</v>
      </c>
      <c r="BK102" s="197">
        <f>BK103+BK107+BK128+BK162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150</v>
      </c>
      <c r="F103" s="201" t="s">
        <v>977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</f>
        <v>0</v>
      </c>
      <c r="Q103" s="206"/>
      <c r="R103" s="207">
        <f>R104</f>
        <v>0</v>
      </c>
      <c r="S103" s="206"/>
      <c r="T103" s="208">
        <f>T104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72</v>
      </c>
      <c r="AY103" s="209" t="s">
        <v>152</v>
      </c>
      <c r="BK103" s="211">
        <f>BK104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204</v>
      </c>
      <c r="F104" s="212" t="s">
        <v>978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SUM(P105:P106)</f>
        <v>0</v>
      </c>
      <c r="Q104" s="206"/>
      <c r="R104" s="207">
        <f>SUM(R105:R106)</f>
        <v>0</v>
      </c>
      <c r="S104" s="206"/>
      <c r="T104" s="208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79</v>
      </c>
      <c r="AT104" s="210" t="s">
        <v>71</v>
      </c>
      <c r="AU104" s="210" t="s">
        <v>79</v>
      </c>
      <c r="AY104" s="209" t="s">
        <v>152</v>
      </c>
      <c r="BK104" s="211">
        <f>SUM(BK105:BK106)</f>
        <v>0</v>
      </c>
    </row>
    <row r="105" s="2" customFormat="1" ht="16.5" customHeight="1">
      <c r="A105" s="40"/>
      <c r="B105" s="41"/>
      <c r="C105" s="214" t="s">
        <v>79</v>
      </c>
      <c r="D105" s="214" t="s">
        <v>154</v>
      </c>
      <c r="E105" s="215" t="s">
        <v>979</v>
      </c>
      <c r="F105" s="216" t="s">
        <v>980</v>
      </c>
      <c r="G105" s="217" t="s">
        <v>672</v>
      </c>
      <c r="H105" s="218">
        <v>15</v>
      </c>
      <c r="I105" s="219"/>
      <c r="J105" s="220">
        <f>ROUND(I105*H105,2)</f>
        <v>0</v>
      </c>
      <c r="K105" s="216" t="s">
        <v>158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159</v>
      </c>
      <c r="AT105" s="225" t="s">
        <v>154</v>
      </c>
      <c r="AU105" s="225" t="s">
        <v>81</v>
      </c>
      <c r="AY105" s="19" t="s">
        <v>152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159</v>
      </c>
      <c r="BM105" s="225" t="s">
        <v>981</v>
      </c>
    </row>
    <row r="106" s="2" customFormat="1">
      <c r="A106" s="40"/>
      <c r="B106" s="41"/>
      <c r="C106" s="42"/>
      <c r="D106" s="227" t="s">
        <v>161</v>
      </c>
      <c r="E106" s="42"/>
      <c r="F106" s="228" t="s">
        <v>982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161</v>
      </c>
      <c r="AU106" s="19" t="s">
        <v>81</v>
      </c>
    </row>
    <row r="107" s="12" customFormat="1" ht="25.92" customHeight="1">
      <c r="A107" s="12"/>
      <c r="B107" s="198"/>
      <c r="C107" s="199"/>
      <c r="D107" s="200" t="s">
        <v>71</v>
      </c>
      <c r="E107" s="201" t="s">
        <v>676</v>
      </c>
      <c r="F107" s="201" t="s">
        <v>983</v>
      </c>
      <c r="G107" s="199"/>
      <c r="H107" s="199"/>
      <c r="I107" s="202"/>
      <c r="J107" s="203">
        <f>BK107</f>
        <v>0</v>
      </c>
      <c r="K107" s="199"/>
      <c r="L107" s="204"/>
      <c r="M107" s="205"/>
      <c r="N107" s="206"/>
      <c r="O107" s="206"/>
      <c r="P107" s="207">
        <f>P108+P110+P117+P120+P123</f>
        <v>0</v>
      </c>
      <c r="Q107" s="206"/>
      <c r="R107" s="207">
        <f>R108+R110+R117+R120+R123</f>
        <v>0</v>
      </c>
      <c r="S107" s="206"/>
      <c r="T107" s="208">
        <f>T108+T110+T117+T120+T123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79</v>
      </c>
      <c r="AT107" s="210" t="s">
        <v>71</v>
      </c>
      <c r="AU107" s="210" t="s">
        <v>72</v>
      </c>
      <c r="AY107" s="209" t="s">
        <v>152</v>
      </c>
      <c r="BK107" s="211">
        <f>BK108+BK110+BK117+BK120+BK123</f>
        <v>0</v>
      </c>
    </row>
    <row r="108" s="12" customFormat="1" ht="22.8" customHeight="1">
      <c r="A108" s="12"/>
      <c r="B108" s="198"/>
      <c r="C108" s="199"/>
      <c r="D108" s="200" t="s">
        <v>71</v>
      </c>
      <c r="E108" s="212" t="s">
        <v>72</v>
      </c>
      <c r="F108" s="212" t="s">
        <v>983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P109</f>
        <v>0</v>
      </c>
      <c r="Q108" s="206"/>
      <c r="R108" s="207">
        <f>R109</f>
        <v>0</v>
      </c>
      <c r="S108" s="206"/>
      <c r="T108" s="208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79</v>
      </c>
      <c r="AT108" s="210" t="s">
        <v>71</v>
      </c>
      <c r="AU108" s="210" t="s">
        <v>79</v>
      </c>
      <c r="AY108" s="209" t="s">
        <v>152</v>
      </c>
      <c r="BK108" s="211">
        <f>BK109</f>
        <v>0</v>
      </c>
    </row>
    <row r="109" s="2" customFormat="1" ht="16.5" customHeight="1">
      <c r="A109" s="40"/>
      <c r="B109" s="41"/>
      <c r="C109" s="214" t="s">
        <v>81</v>
      </c>
      <c r="D109" s="214" t="s">
        <v>154</v>
      </c>
      <c r="E109" s="215" t="s">
        <v>984</v>
      </c>
      <c r="F109" s="216" t="s">
        <v>985</v>
      </c>
      <c r="G109" s="217" t="s">
        <v>986</v>
      </c>
      <c r="H109" s="218">
        <v>25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159</v>
      </c>
      <c r="AT109" s="225" t="s">
        <v>154</v>
      </c>
      <c r="AU109" s="225" t="s">
        <v>81</v>
      </c>
      <c r="AY109" s="19" t="s">
        <v>152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159</v>
      </c>
      <c r="BM109" s="225" t="s">
        <v>987</v>
      </c>
    </row>
    <row r="110" s="12" customFormat="1" ht="22.8" customHeight="1">
      <c r="A110" s="12"/>
      <c r="B110" s="198"/>
      <c r="C110" s="199"/>
      <c r="D110" s="200" t="s">
        <v>71</v>
      </c>
      <c r="E110" s="212" t="s">
        <v>678</v>
      </c>
      <c r="F110" s="212" t="s">
        <v>679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SUM(P111:P116)</f>
        <v>0</v>
      </c>
      <c r="Q110" s="206"/>
      <c r="R110" s="207">
        <f>SUM(R111:R116)</f>
        <v>0</v>
      </c>
      <c r="S110" s="206"/>
      <c r="T110" s="208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179</v>
      </c>
      <c r="AT110" s="210" t="s">
        <v>71</v>
      </c>
      <c r="AU110" s="210" t="s">
        <v>79</v>
      </c>
      <c r="AY110" s="209" t="s">
        <v>152</v>
      </c>
      <c r="BK110" s="211">
        <f>SUM(BK111:BK116)</f>
        <v>0</v>
      </c>
    </row>
    <row r="111" s="2" customFormat="1" ht="16.5" customHeight="1">
      <c r="A111" s="40"/>
      <c r="B111" s="41"/>
      <c r="C111" s="214" t="s">
        <v>170</v>
      </c>
      <c r="D111" s="214" t="s">
        <v>154</v>
      </c>
      <c r="E111" s="215" t="s">
        <v>988</v>
      </c>
      <c r="F111" s="216" t="s">
        <v>989</v>
      </c>
      <c r="G111" s="217" t="s">
        <v>706</v>
      </c>
      <c r="H111" s="218">
        <v>1</v>
      </c>
      <c r="I111" s="219"/>
      <c r="J111" s="220">
        <f>ROUND(I111*H111,2)</f>
        <v>0</v>
      </c>
      <c r="K111" s="216" t="s">
        <v>158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684</v>
      </c>
      <c r="AT111" s="225" t="s">
        <v>154</v>
      </c>
      <c r="AU111" s="225" t="s">
        <v>81</v>
      </c>
      <c r="AY111" s="19" t="s">
        <v>152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684</v>
      </c>
      <c r="BM111" s="225" t="s">
        <v>990</v>
      </c>
    </row>
    <row r="112" s="2" customFormat="1">
      <c r="A112" s="40"/>
      <c r="B112" s="41"/>
      <c r="C112" s="42"/>
      <c r="D112" s="227" t="s">
        <v>161</v>
      </c>
      <c r="E112" s="42"/>
      <c r="F112" s="228" t="s">
        <v>991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161</v>
      </c>
      <c r="AU112" s="19" t="s">
        <v>81</v>
      </c>
    </row>
    <row r="113" s="2" customFormat="1" ht="16.5" customHeight="1">
      <c r="A113" s="40"/>
      <c r="B113" s="41"/>
      <c r="C113" s="214" t="s">
        <v>159</v>
      </c>
      <c r="D113" s="214" t="s">
        <v>154</v>
      </c>
      <c r="E113" s="215" t="s">
        <v>687</v>
      </c>
      <c r="F113" s="216" t="s">
        <v>992</v>
      </c>
      <c r="G113" s="217" t="s">
        <v>706</v>
      </c>
      <c r="H113" s="218">
        <v>1</v>
      </c>
      <c r="I113" s="219"/>
      <c r="J113" s="220">
        <f>ROUND(I113*H113,2)</f>
        <v>0</v>
      </c>
      <c r="K113" s="216" t="s">
        <v>158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684</v>
      </c>
      <c r="AT113" s="225" t="s">
        <v>154</v>
      </c>
      <c r="AU113" s="225" t="s">
        <v>81</v>
      </c>
      <c r="AY113" s="19" t="s">
        <v>152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684</v>
      </c>
      <c r="BM113" s="225" t="s">
        <v>993</v>
      </c>
    </row>
    <row r="114" s="2" customFormat="1">
      <c r="A114" s="40"/>
      <c r="B114" s="41"/>
      <c r="C114" s="42"/>
      <c r="D114" s="227" t="s">
        <v>161</v>
      </c>
      <c r="E114" s="42"/>
      <c r="F114" s="228" t="s">
        <v>994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161</v>
      </c>
      <c r="AU114" s="19" t="s">
        <v>81</v>
      </c>
    </row>
    <row r="115" s="2" customFormat="1" ht="16.5" customHeight="1">
      <c r="A115" s="40"/>
      <c r="B115" s="41"/>
      <c r="C115" s="214" t="s">
        <v>179</v>
      </c>
      <c r="D115" s="214" t="s">
        <v>154</v>
      </c>
      <c r="E115" s="215" t="s">
        <v>693</v>
      </c>
      <c r="F115" s="216" t="s">
        <v>995</v>
      </c>
      <c r="G115" s="217" t="s">
        <v>706</v>
      </c>
      <c r="H115" s="218">
        <v>1</v>
      </c>
      <c r="I115" s="219"/>
      <c r="J115" s="220">
        <f>ROUND(I115*H115,2)</f>
        <v>0</v>
      </c>
      <c r="K115" s="216" t="s">
        <v>158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684</v>
      </c>
      <c r="AT115" s="225" t="s">
        <v>154</v>
      </c>
      <c r="AU115" s="225" t="s">
        <v>81</v>
      </c>
      <c r="AY115" s="19" t="s">
        <v>152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684</v>
      </c>
      <c r="BM115" s="225" t="s">
        <v>996</v>
      </c>
    </row>
    <row r="116" s="2" customFormat="1">
      <c r="A116" s="40"/>
      <c r="B116" s="41"/>
      <c r="C116" s="42"/>
      <c r="D116" s="227" t="s">
        <v>161</v>
      </c>
      <c r="E116" s="42"/>
      <c r="F116" s="228" t="s">
        <v>997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161</v>
      </c>
      <c r="AU116" s="19" t="s">
        <v>81</v>
      </c>
    </row>
    <row r="117" s="12" customFormat="1" ht="22.8" customHeight="1">
      <c r="A117" s="12"/>
      <c r="B117" s="198"/>
      <c r="C117" s="199"/>
      <c r="D117" s="200" t="s">
        <v>71</v>
      </c>
      <c r="E117" s="212" t="s">
        <v>701</v>
      </c>
      <c r="F117" s="212" t="s">
        <v>702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SUM(P118:P119)</f>
        <v>0</v>
      </c>
      <c r="Q117" s="206"/>
      <c r="R117" s="207">
        <f>SUM(R118:R119)</f>
        <v>0</v>
      </c>
      <c r="S117" s="206"/>
      <c r="T117" s="208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179</v>
      </c>
      <c r="AT117" s="210" t="s">
        <v>71</v>
      </c>
      <c r="AU117" s="210" t="s">
        <v>79</v>
      </c>
      <c r="AY117" s="209" t="s">
        <v>152</v>
      </c>
      <c r="BK117" s="211">
        <f>SUM(BK118:BK119)</f>
        <v>0</v>
      </c>
    </row>
    <row r="118" s="2" customFormat="1" ht="16.5" customHeight="1">
      <c r="A118" s="40"/>
      <c r="B118" s="41"/>
      <c r="C118" s="214" t="s">
        <v>187</v>
      </c>
      <c r="D118" s="214" t="s">
        <v>154</v>
      </c>
      <c r="E118" s="215" t="s">
        <v>998</v>
      </c>
      <c r="F118" s="216" t="s">
        <v>702</v>
      </c>
      <c r="G118" s="217" t="s">
        <v>706</v>
      </c>
      <c r="H118" s="218">
        <v>1</v>
      </c>
      <c r="I118" s="219"/>
      <c r="J118" s="220">
        <f>ROUND(I118*H118,2)</f>
        <v>0</v>
      </c>
      <c r="K118" s="216" t="s">
        <v>158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684</v>
      </c>
      <c r="AT118" s="225" t="s">
        <v>154</v>
      </c>
      <c r="AU118" s="225" t="s">
        <v>81</v>
      </c>
      <c r="AY118" s="19" t="s">
        <v>152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684</v>
      </c>
      <c r="BM118" s="225" t="s">
        <v>999</v>
      </c>
    </row>
    <row r="119" s="2" customFormat="1">
      <c r="A119" s="40"/>
      <c r="B119" s="41"/>
      <c r="C119" s="42"/>
      <c r="D119" s="227" t="s">
        <v>161</v>
      </c>
      <c r="E119" s="42"/>
      <c r="F119" s="228" t="s">
        <v>1000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161</v>
      </c>
      <c r="AU119" s="19" t="s">
        <v>81</v>
      </c>
    </row>
    <row r="120" s="12" customFormat="1" ht="22.8" customHeight="1">
      <c r="A120" s="12"/>
      <c r="B120" s="198"/>
      <c r="C120" s="199"/>
      <c r="D120" s="200" t="s">
        <v>71</v>
      </c>
      <c r="E120" s="212" t="s">
        <v>722</v>
      </c>
      <c r="F120" s="212" t="s">
        <v>723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SUM(P121:P122)</f>
        <v>0</v>
      </c>
      <c r="Q120" s="206"/>
      <c r="R120" s="207">
        <f>SUM(R121:R122)</f>
        <v>0</v>
      </c>
      <c r="S120" s="206"/>
      <c r="T120" s="208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179</v>
      </c>
      <c r="AT120" s="210" t="s">
        <v>71</v>
      </c>
      <c r="AU120" s="210" t="s">
        <v>79</v>
      </c>
      <c r="AY120" s="209" t="s">
        <v>152</v>
      </c>
      <c r="BK120" s="211">
        <f>SUM(BK121:BK122)</f>
        <v>0</v>
      </c>
    </row>
    <row r="121" s="2" customFormat="1" ht="16.5" customHeight="1">
      <c r="A121" s="40"/>
      <c r="B121" s="41"/>
      <c r="C121" s="214" t="s">
        <v>192</v>
      </c>
      <c r="D121" s="214" t="s">
        <v>154</v>
      </c>
      <c r="E121" s="215" t="s">
        <v>1001</v>
      </c>
      <c r="F121" s="216" t="s">
        <v>1002</v>
      </c>
      <c r="G121" s="217" t="s">
        <v>706</v>
      </c>
      <c r="H121" s="218">
        <v>1</v>
      </c>
      <c r="I121" s="219"/>
      <c r="J121" s="220">
        <f>ROUND(I121*H121,2)</f>
        <v>0</v>
      </c>
      <c r="K121" s="216" t="s">
        <v>158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684</v>
      </c>
      <c r="AT121" s="225" t="s">
        <v>154</v>
      </c>
      <c r="AU121" s="225" t="s">
        <v>81</v>
      </c>
      <c r="AY121" s="19" t="s">
        <v>152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684</v>
      </c>
      <c r="BM121" s="225" t="s">
        <v>1003</v>
      </c>
    </row>
    <row r="122" s="2" customFormat="1">
      <c r="A122" s="40"/>
      <c r="B122" s="41"/>
      <c r="C122" s="42"/>
      <c r="D122" s="227" t="s">
        <v>161</v>
      </c>
      <c r="E122" s="42"/>
      <c r="F122" s="228" t="s">
        <v>1004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161</v>
      </c>
      <c r="AU122" s="19" t="s">
        <v>81</v>
      </c>
    </row>
    <row r="123" s="12" customFormat="1" ht="22.8" customHeight="1">
      <c r="A123" s="12"/>
      <c r="B123" s="198"/>
      <c r="C123" s="199"/>
      <c r="D123" s="200" t="s">
        <v>71</v>
      </c>
      <c r="E123" s="212" t="s">
        <v>1005</v>
      </c>
      <c r="F123" s="212" t="s">
        <v>1006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SUM(P124:P127)</f>
        <v>0</v>
      </c>
      <c r="Q123" s="206"/>
      <c r="R123" s="207">
        <f>SUM(R124:R127)</f>
        <v>0</v>
      </c>
      <c r="S123" s="206"/>
      <c r="T123" s="208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179</v>
      </c>
      <c r="AT123" s="210" t="s">
        <v>71</v>
      </c>
      <c r="AU123" s="210" t="s">
        <v>79</v>
      </c>
      <c r="AY123" s="209" t="s">
        <v>152</v>
      </c>
      <c r="BK123" s="211">
        <f>SUM(BK124:BK127)</f>
        <v>0</v>
      </c>
    </row>
    <row r="124" s="2" customFormat="1" ht="16.5" customHeight="1">
      <c r="A124" s="40"/>
      <c r="B124" s="41"/>
      <c r="C124" s="214" t="s">
        <v>199</v>
      </c>
      <c r="D124" s="214" t="s">
        <v>154</v>
      </c>
      <c r="E124" s="215" t="s">
        <v>1007</v>
      </c>
      <c r="F124" s="216" t="s">
        <v>1008</v>
      </c>
      <c r="G124" s="217" t="s">
        <v>706</v>
      </c>
      <c r="H124" s="218">
        <v>1</v>
      </c>
      <c r="I124" s="219"/>
      <c r="J124" s="220">
        <f>ROUND(I124*H124,2)</f>
        <v>0</v>
      </c>
      <c r="K124" s="216" t="s">
        <v>158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684</v>
      </c>
      <c r="AT124" s="225" t="s">
        <v>154</v>
      </c>
      <c r="AU124" s="225" t="s">
        <v>81</v>
      </c>
      <c r="AY124" s="19" t="s">
        <v>152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684</v>
      </c>
      <c r="BM124" s="225" t="s">
        <v>1009</v>
      </c>
    </row>
    <row r="125" s="2" customFormat="1">
      <c r="A125" s="40"/>
      <c r="B125" s="41"/>
      <c r="C125" s="42"/>
      <c r="D125" s="227" t="s">
        <v>161</v>
      </c>
      <c r="E125" s="42"/>
      <c r="F125" s="228" t="s">
        <v>1010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161</v>
      </c>
      <c r="AU125" s="19" t="s">
        <v>81</v>
      </c>
    </row>
    <row r="126" s="2" customFormat="1" ht="16.5" customHeight="1">
      <c r="A126" s="40"/>
      <c r="B126" s="41"/>
      <c r="C126" s="214" t="s">
        <v>204</v>
      </c>
      <c r="D126" s="214" t="s">
        <v>154</v>
      </c>
      <c r="E126" s="215" t="s">
        <v>1011</v>
      </c>
      <c r="F126" s="216" t="s">
        <v>1012</v>
      </c>
      <c r="G126" s="217" t="s">
        <v>706</v>
      </c>
      <c r="H126" s="218">
        <v>1</v>
      </c>
      <c r="I126" s="219"/>
      <c r="J126" s="220">
        <f>ROUND(I126*H126,2)</f>
        <v>0</v>
      </c>
      <c r="K126" s="216" t="s">
        <v>158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684</v>
      </c>
      <c r="AT126" s="225" t="s">
        <v>154</v>
      </c>
      <c r="AU126" s="225" t="s">
        <v>81</v>
      </c>
      <c r="AY126" s="19" t="s">
        <v>152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684</v>
      </c>
      <c r="BM126" s="225" t="s">
        <v>1013</v>
      </c>
    </row>
    <row r="127" s="2" customFormat="1">
      <c r="A127" s="40"/>
      <c r="B127" s="41"/>
      <c r="C127" s="42"/>
      <c r="D127" s="227" t="s">
        <v>161</v>
      </c>
      <c r="E127" s="42"/>
      <c r="F127" s="228" t="s">
        <v>1014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161</v>
      </c>
      <c r="AU127" s="19" t="s">
        <v>81</v>
      </c>
    </row>
    <row r="128" s="12" customFormat="1" ht="25.92" customHeight="1">
      <c r="A128" s="12"/>
      <c r="B128" s="198"/>
      <c r="C128" s="199"/>
      <c r="D128" s="200" t="s">
        <v>71</v>
      </c>
      <c r="E128" s="201" t="s">
        <v>646</v>
      </c>
      <c r="F128" s="201" t="s">
        <v>1015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P129+P139+P148</f>
        <v>0</v>
      </c>
      <c r="Q128" s="206"/>
      <c r="R128" s="207">
        <f>R129+R139+R148</f>
        <v>0.069200000000000012</v>
      </c>
      <c r="S128" s="206"/>
      <c r="T128" s="208">
        <f>T129+T139+T148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81</v>
      </c>
      <c r="AT128" s="210" t="s">
        <v>71</v>
      </c>
      <c r="AU128" s="210" t="s">
        <v>72</v>
      </c>
      <c r="AY128" s="209" t="s">
        <v>152</v>
      </c>
      <c r="BK128" s="211">
        <f>BK129+BK139+BK148</f>
        <v>0</v>
      </c>
    </row>
    <row r="129" s="12" customFormat="1" ht="22.8" customHeight="1">
      <c r="A129" s="12"/>
      <c r="B129" s="198"/>
      <c r="C129" s="199"/>
      <c r="D129" s="200" t="s">
        <v>71</v>
      </c>
      <c r="E129" s="212" t="s">
        <v>1016</v>
      </c>
      <c r="F129" s="212" t="s">
        <v>1017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SUM(P130:P138)</f>
        <v>0</v>
      </c>
      <c r="Q129" s="206"/>
      <c r="R129" s="207">
        <f>SUM(R130:R138)</f>
        <v>0.064000000000000001</v>
      </c>
      <c r="S129" s="206"/>
      <c r="T129" s="208">
        <f>SUM(T130:T138)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81</v>
      </c>
      <c r="AT129" s="210" t="s">
        <v>71</v>
      </c>
      <c r="AU129" s="210" t="s">
        <v>79</v>
      </c>
      <c r="AY129" s="209" t="s">
        <v>152</v>
      </c>
      <c r="BK129" s="211">
        <f>SUM(BK130:BK138)</f>
        <v>0</v>
      </c>
    </row>
    <row r="130" s="2" customFormat="1" ht="24.15" customHeight="1">
      <c r="A130" s="40"/>
      <c r="B130" s="41"/>
      <c r="C130" s="214" t="s">
        <v>213</v>
      </c>
      <c r="D130" s="214" t="s">
        <v>154</v>
      </c>
      <c r="E130" s="215" t="s">
        <v>1018</v>
      </c>
      <c r="F130" s="216" t="s">
        <v>1019</v>
      </c>
      <c r="G130" s="217" t="s">
        <v>227</v>
      </c>
      <c r="H130" s="218">
        <v>100</v>
      </c>
      <c r="I130" s="219"/>
      <c r="J130" s="220">
        <f>ROUND(I130*H130,2)</f>
        <v>0</v>
      </c>
      <c r="K130" s="216" t="s">
        <v>158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253</v>
      </c>
      <c r="AT130" s="225" t="s">
        <v>154</v>
      </c>
      <c r="AU130" s="225" t="s">
        <v>81</v>
      </c>
      <c r="AY130" s="19" t="s">
        <v>152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253</v>
      </c>
      <c r="BM130" s="225" t="s">
        <v>1020</v>
      </c>
    </row>
    <row r="131" s="2" customFormat="1">
      <c r="A131" s="40"/>
      <c r="B131" s="41"/>
      <c r="C131" s="42"/>
      <c r="D131" s="227" t="s">
        <v>161</v>
      </c>
      <c r="E131" s="42"/>
      <c r="F131" s="228" t="s">
        <v>1021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161</v>
      </c>
      <c r="AU131" s="19" t="s">
        <v>81</v>
      </c>
    </row>
    <row r="132" s="2" customFormat="1" ht="16.5" customHeight="1">
      <c r="A132" s="40"/>
      <c r="B132" s="41"/>
      <c r="C132" s="265" t="s">
        <v>220</v>
      </c>
      <c r="D132" s="265" t="s">
        <v>298</v>
      </c>
      <c r="E132" s="266" t="s">
        <v>1022</v>
      </c>
      <c r="F132" s="267" t="s">
        <v>1023</v>
      </c>
      <c r="G132" s="268" t="s">
        <v>227</v>
      </c>
      <c r="H132" s="269">
        <v>100</v>
      </c>
      <c r="I132" s="270"/>
      <c r="J132" s="271">
        <f>ROUND(I132*H132,2)</f>
        <v>0</v>
      </c>
      <c r="K132" s="267" t="s">
        <v>158</v>
      </c>
      <c r="L132" s="272"/>
      <c r="M132" s="273" t="s">
        <v>19</v>
      </c>
      <c r="N132" s="274" t="s">
        <v>43</v>
      </c>
      <c r="O132" s="86"/>
      <c r="P132" s="223">
        <f>O132*H132</f>
        <v>0</v>
      </c>
      <c r="Q132" s="223">
        <v>0.00064000000000000005</v>
      </c>
      <c r="R132" s="223">
        <f>Q132*H132</f>
        <v>0.064000000000000001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347</v>
      </c>
      <c r="AT132" s="225" t="s">
        <v>298</v>
      </c>
      <c r="AU132" s="225" t="s">
        <v>81</v>
      </c>
      <c r="AY132" s="19" t="s">
        <v>152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253</v>
      </c>
      <c r="BM132" s="225" t="s">
        <v>1024</v>
      </c>
    </row>
    <row r="133" s="2" customFormat="1">
      <c r="A133" s="40"/>
      <c r="B133" s="41"/>
      <c r="C133" s="42"/>
      <c r="D133" s="234" t="s">
        <v>1025</v>
      </c>
      <c r="E133" s="42"/>
      <c r="F133" s="280" t="s">
        <v>1026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1025</v>
      </c>
      <c r="AU133" s="19" t="s">
        <v>81</v>
      </c>
    </row>
    <row r="134" s="2" customFormat="1" ht="16.5" customHeight="1">
      <c r="A134" s="40"/>
      <c r="B134" s="41"/>
      <c r="C134" s="214" t="s">
        <v>8</v>
      </c>
      <c r="D134" s="214" t="s">
        <v>154</v>
      </c>
      <c r="E134" s="215" t="s">
        <v>1027</v>
      </c>
      <c r="F134" s="216" t="s">
        <v>1028</v>
      </c>
      <c r="G134" s="217" t="s">
        <v>157</v>
      </c>
      <c r="H134" s="218">
        <v>2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253</v>
      </c>
      <c r="AT134" s="225" t="s">
        <v>154</v>
      </c>
      <c r="AU134" s="225" t="s">
        <v>81</v>
      </c>
      <c r="AY134" s="19" t="s">
        <v>152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253</v>
      </c>
      <c r="BM134" s="225" t="s">
        <v>1029</v>
      </c>
    </row>
    <row r="135" s="2" customFormat="1" ht="16.5" customHeight="1">
      <c r="A135" s="40"/>
      <c r="B135" s="41"/>
      <c r="C135" s="214" t="s">
        <v>231</v>
      </c>
      <c r="D135" s="214" t="s">
        <v>154</v>
      </c>
      <c r="E135" s="215" t="s">
        <v>1030</v>
      </c>
      <c r="F135" s="216" t="s">
        <v>1031</v>
      </c>
      <c r="G135" s="217" t="s">
        <v>157</v>
      </c>
      <c r="H135" s="218">
        <v>2</v>
      </c>
      <c r="I135" s="219"/>
      <c r="J135" s="220">
        <f>ROUND(I135*H135,2)</f>
        <v>0</v>
      </c>
      <c r="K135" s="216" t="s">
        <v>158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253</v>
      </c>
      <c r="AT135" s="225" t="s">
        <v>154</v>
      </c>
      <c r="AU135" s="225" t="s">
        <v>81</v>
      </c>
      <c r="AY135" s="19" t="s">
        <v>152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253</v>
      </c>
      <c r="BM135" s="225" t="s">
        <v>1032</v>
      </c>
    </row>
    <row r="136" s="2" customFormat="1">
      <c r="A136" s="40"/>
      <c r="B136" s="41"/>
      <c r="C136" s="42"/>
      <c r="D136" s="227" t="s">
        <v>161</v>
      </c>
      <c r="E136" s="42"/>
      <c r="F136" s="228" t="s">
        <v>1033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161</v>
      </c>
      <c r="AU136" s="19" t="s">
        <v>81</v>
      </c>
    </row>
    <row r="137" s="2" customFormat="1" ht="16.5" customHeight="1">
      <c r="A137" s="40"/>
      <c r="B137" s="41"/>
      <c r="C137" s="214" t="s">
        <v>236</v>
      </c>
      <c r="D137" s="214" t="s">
        <v>154</v>
      </c>
      <c r="E137" s="215" t="s">
        <v>1034</v>
      </c>
      <c r="F137" s="216" t="s">
        <v>1035</v>
      </c>
      <c r="G137" s="217" t="s">
        <v>1036</v>
      </c>
      <c r="H137" s="281"/>
      <c r="I137" s="219"/>
      <c r="J137" s="220">
        <f>ROUND(I137*H137,2)</f>
        <v>0</v>
      </c>
      <c r="K137" s="216" t="s">
        <v>158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253</v>
      </c>
      <c r="AT137" s="225" t="s">
        <v>154</v>
      </c>
      <c r="AU137" s="225" t="s">
        <v>81</v>
      </c>
      <c r="AY137" s="19" t="s">
        <v>152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253</v>
      </c>
      <c r="BM137" s="225" t="s">
        <v>1037</v>
      </c>
    </row>
    <row r="138" s="2" customFormat="1">
      <c r="A138" s="40"/>
      <c r="B138" s="41"/>
      <c r="C138" s="42"/>
      <c r="D138" s="227" t="s">
        <v>161</v>
      </c>
      <c r="E138" s="42"/>
      <c r="F138" s="228" t="s">
        <v>1038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161</v>
      </c>
      <c r="AU138" s="19" t="s">
        <v>81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1039</v>
      </c>
      <c r="F139" s="212" t="s">
        <v>1040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SUM(P140:P147)</f>
        <v>0</v>
      </c>
      <c r="Q139" s="206"/>
      <c r="R139" s="207">
        <f>SUM(R140:R147)</f>
        <v>0.0036399999999999996</v>
      </c>
      <c r="S139" s="206"/>
      <c r="T139" s="208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81</v>
      </c>
      <c r="AT139" s="210" t="s">
        <v>71</v>
      </c>
      <c r="AU139" s="210" t="s">
        <v>79</v>
      </c>
      <c r="AY139" s="209" t="s">
        <v>152</v>
      </c>
      <c r="BK139" s="211">
        <f>SUM(BK140:BK147)</f>
        <v>0</v>
      </c>
    </row>
    <row r="140" s="2" customFormat="1" ht="16.5" customHeight="1">
      <c r="A140" s="40"/>
      <c r="B140" s="41"/>
      <c r="C140" s="214" t="s">
        <v>246</v>
      </c>
      <c r="D140" s="214" t="s">
        <v>154</v>
      </c>
      <c r="E140" s="215" t="s">
        <v>1041</v>
      </c>
      <c r="F140" s="216" t="s">
        <v>1042</v>
      </c>
      <c r="G140" s="217" t="s">
        <v>227</v>
      </c>
      <c r="H140" s="218">
        <v>100</v>
      </c>
      <c r="I140" s="219"/>
      <c r="J140" s="220">
        <f>ROUND(I140*H140,2)</f>
        <v>0</v>
      </c>
      <c r="K140" s="216" t="s">
        <v>19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253</v>
      </c>
      <c r="AT140" s="225" t="s">
        <v>154</v>
      </c>
      <c r="AU140" s="225" t="s">
        <v>81</v>
      </c>
      <c r="AY140" s="19" t="s">
        <v>152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253</v>
      </c>
      <c r="BM140" s="225" t="s">
        <v>1043</v>
      </c>
    </row>
    <row r="141" s="2" customFormat="1" ht="16.5" customHeight="1">
      <c r="A141" s="40"/>
      <c r="B141" s="41"/>
      <c r="C141" s="265" t="s">
        <v>253</v>
      </c>
      <c r="D141" s="265" t="s">
        <v>298</v>
      </c>
      <c r="E141" s="266" t="s">
        <v>1044</v>
      </c>
      <c r="F141" s="267" t="s">
        <v>1045</v>
      </c>
      <c r="G141" s="268" t="s">
        <v>301</v>
      </c>
      <c r="H141" s="269">
        <v>100</v>
      </c>
      <c r="I141" s="270"/>
      <c r="J141" s="271">
        <f>ROUND(I141*H141,2)</f>
        <v>0</v>
      </c>
      <c r="K141" s="267" t="s">
        <v>19</v>
      </c>
      <c r="L141" s="272"/>
      <c r="M141" s="273" t="s">
        <v>19</v>
      </c>
      <c r="N141" s="274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347</v>
      </c>
      <c r="AT141" s="225" t="s">
        <v>298</v>
      </c>
      <c r="AU141" s="225" t="s">
        <v>81</v>
      </c>
      <c r="AY141" s="19" t="s">
        <v>152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253</v>
      </c>
      <c r="BM141" s="225" t="s">
        <v>1046</v>
      </c>
    </row>
    <row r="142" s="2" customFormat="1" ht="16.5" customHeight="1">
      <c r="A142" s="40"/>
      <c r="B142" s="41"/>
      <c r="C142" s="265" t="s">
        <v>261</v>
      </c>
      <c r="D142" s="265" t="s">
        <v>298</v>
      </c>
      <c r="E142" s="266" t="s">
        <v>1047</v>
      </c>
      <c r="F142" s="267" t="s">
        <v>1048</v>
      </c>
      <c r="G142" s="268" t="s">
        <v>157</v>
      </c>
      <c r="H142" s="269">
        <v>2</v>
      </c>
      <c r="I142" s="270"/>
      <c r="J142" s="271">
        <f>ROUND(I142*H142,2)</f>
        <v>0</v>
      </c>
      <c r="K142" s="267" t="s">
        <v>19</v>
      </c>
      <c r="L142" s="272"/>
      <c r="M142" s="273" t="s">
        <v>19</v>
      </c>
      <c r="N142" s="274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347</v>
      </c>
      <c r="AT142" s="225" t="s">
        <v>298</v>
      </c>
      <c r="AU142" s="225" t="s">
        <v>81</v>
      </c>
      <c r="AY142" s="19" t="s">
        <v>152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253</v>
      </c>
      <c r="BM142" s="225" t="s">
        <v>1049</v>
      </c>
    </row>
    <row r="143" s="2" customFormat="1" ht="16.5" customHeight="1">
      <c r="A143" s="40"/>
      <c r="B143" s="41"/>
      <c r="C143" s="265" t="s">
        <v>267</v>
      </c>
      <c r="D143" s="265" t="s">
        <v>298</v>
      </c>
      <c r="E143" s="266" t="s">
        <v>1050</v>
      </c>
      <c r="F143" s="267" t="s">
        <v>1051</v>
      </c>
      <c r="G143" s="268" t="s">
        <v>157</v>
      </c>
      <c r="H143" s="269">
        <v>4</v>
      </c>
      <c r="I143" s="270"/>
      <c r="J143" s="271">
        <f>ROUND(I143*H143,2)</f>
        <v>0</v>
      </c>
      <c r="K143" s="267" t="s">
        <v>19</v>
      </c>
      <c r="L143" s="272"/>
      <c r="M143" s="273" t="s">
        <v>19</v>
      </c>
      <c r="N143" s="274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347</v>
      </c>
      <c r="AT143" s="225" t="s">
        <v>298</v>
      </c>
      <c r="AU143" s="225" t="s">
        <v>81</v>
      </c>
      <c r="AY143" s="19" t="s">
        <v>152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253</v>
      </c>
      <c r="BM143" s="225" t="s">
        <v>1052</v>
      </c>
    </row>
    <row r="144" s="2" customFormat="1" ht="16.5" customHeight="1">
      <c r="A144" s="40"/>
      <c r="B144" s="41"/>
      <c r="C144" s="265" t="s">
        <v>272</v>
      </c>
      <c r="D144" s="265" t="s">
        <v>298</v>
      </c>
      <c r="E144" s="266" t="s">
        <v>1053</v>
      </c>
      <c r="F144" s="267" t="s">
        <v>1054</v>
      </c>
      <c r="G144" s="268" t="s">
        <v>157</v>
      </c>
      <c r="H144" s="269">
        <v>14</v>
      </c>
      <c r="I144" s="270"/>
      <c r="J144" s="271">
        <f>ROUND(I144*H144,2)</f>
        <v>0</v>
      </c>
      <c r="K144" s="267" t="s">
        <v>158</v>
      </c>
      <c r="L144" s="272"/>
      <c r="M144" s="273" t="s">
        <v>19</v>
      </c>
      <c r="N144" s="274" t="s">
        <v>43</v>
      </c>
      <c r="O144" s="86"/>
      <c r="P144" s="223">
        <f>O144*H144</f>
        <v>0</v>
      </c>
      <c r="Q144" s="223">
        <v>0.00025999999999999998</v>
      </c>
      <c r="R144" s="223">
        <f>Q144*H144</f>
        <v>0.0036399999999999996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347</v>
      </c>
      <c r="AT144" s="225" t="s">
        <v>298</v>
      </c>
      <c r="AU144" s="225" t="s">
        <v>81</v>
      </c>
      <c r="AY144" s="19" t="s">
        <v>152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253</v>
      </c>
      <c r="BM144" s="225" t="s">
        <v>1055</v>
      </c>
    </row>
    <row r="145" s="2" customFormat="1" ht="16.5" customHeight="1">
      <c r="A145" s="40"/>
      <c r="B145" s="41"/>
      <c r="C145" s="214" t="s">
        <v>165</v>
      </c>
      <c r="D145" s="214" t="s">
        <v>154</v>
      </c>
      <c r="E145" s="215" t="s">
        <v>1056</v>
      </c>
      <c r="F145" s="216" t="s">
        <v>1057</v>
      </c>
      <c r="G145" s="217" t="s">
        <v>227</v>
      </c>
      <c r="H145" s="218">
        <v>10</v>
      </c>
      <c r="I145" s="219"/>
      <c r="J145" s="220">
        <f>ROUND(I145*H145,2)</f>
        <v>0</v>
      </c>
      <c r="K145" s="216" t="s">
        <v>19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253</v>
      </c>
      <c r="AT145" s="225" t="s">
        <v>154</v>
      </c>
      <c r="AU145" s="225" t="s">
        <v>81</v>
      </c>
      <c r="AY145" s="19" t="s">
        <v>152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253</v>
      </c>
      <c r="BM145" s="225" t="s">
        <v>1058</v>
      </c>
    </row>
    <row r="146" s="2" customFormat="1" ht="16.5" customHeight="1">
      <c r="A146" s="40"/>
      <c r="B146" s="41"/>
      <c r="C146" s="265" t="s">
        <v>7</v>
      </c>
      <c r="D146" s="265" t="s">
        <v>298</v>
      </c>
      <c r="E146" s="266" t="s">
        <v>1059</v>
      </c>
      <c r="F146" s="267" t="s">
        <v>1060</v>
      </c>
      <c r="G146" s="268" t="s">
        <v>301</v>
      </c>
      <c r="H146" s="269">
        <v>10</v>
      </c>
      <c r="I146" s="270"/>
      <c r="J146" s="271">
        <f>ROUND(I146*H146,2)</f>
        <v>0</v>
      </c>
      <c r="K146" s="267" t="s">
        <v>19</v>
      </c>
      <c r="L146" s="272"/>
      <c r="M146" s="273" t="s">
        <v>19</v>
      </c>
      <c r="N146" s="274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347</v>
      </c>
      <c r="AT146" s="225" t="s">
        <v>298</v>
      </c>
      <c r="AU146" s="225" t="s">
        <v>81</v>
      </c>
      <c r="AY146" s="19" t="s">
        <v>152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253</v>
      </c>
      <c r="BM146" s="225" t="s">
        <v>1061</v>
      </c>
    </row>
    <row r="147" s="2" customFormat="1" ht="16.5" customHeight="1">
      <c r="A147" s="40"/>
      <c r="B147" s="41"/>
      <c r="C147" s="214" t="s">
        <v>291</v>
      </c>
      <c r="D147" s="214" t="s">
        <v>154</v>
      </c>
      <c r="E147" s="215" t="s">
        <v>1062</v>
      </c>
      <c r="F147" s="216" t="s">
        <v>1063</v>
      </c>
      <c r="G147" s="217" t="s">
        <v>1036</v>
      </c>
      <c r="H147" s="281"/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253</v>
      </c>
      <c r="AT147" s="225" t="s">
        <v>154</v>
      </c>
      <c r="AU147" s="225" t="s">
        <v>81</v>
      </c>
      <c r="AY147" s="19" t="s">
        <v>152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253</v>
      </c>
      <c r="BM147" s="225" t="s">
        <v>1064</v>
      </c>
    </row>
    <row r="148" s="12" customFormat="1" ht="22.8" customHeight="1">
      <c r="A148" s="12"/>
      <c r="B148" s="198"/>
      <c r="C148" s="199"/>
      <c r="D148" s="200" t="s">
        <v>71</v>
      </c>
      <c r="E148" s="212" t="s">
        <v>1065</v>
      </c>
      <c r="F148" s="212" t="s">
        <v>1066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P149+SUM(P150:P159)</f>
        <v>0</v>
      </c>
      <c r="Q148" s="206"/>
      <c r="R148" s="207">
        <f>R149+SUM(R150:R159)</f>
        <v>0.00156</v>
      </c>
      <c r="S148" s="206"/>
      <c r="T148" s="208">
        <f>T149+SUM(T150:T159)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81</v>
      </c>
      <c r="AT148" s="210" t="s">
        <v>71</v>
      </c>
      <c r="AU148" s="210" t="s">
        <v>79</v>
      </c>
      <c r="AY148" s="209" t="s">
        <v>152</v>
      </c>
      <c r="BK148" s="211">
        <f>BK149+SUM(BK150:BK159)</f>
        <v>0</v>
      </c>
    </row>
    <row r="149" s="2" customFormat="1" ht="16.5" customHeight="1">
      <c r="A149" s="40"/>
      <c r="B149" s="41"/>
      <c r="C149" s="214" t="s">
        <v>297</v>
      </c>
      <c r="D149" s="214" t="s">
        <v>154</v>
      </c>
      <c r="E149" s="215" t="s">
        <v>1067</v>
      </c>
      <c r="F149" s="216" t="s">
        <v>1068</v>
      </c>
      <c r="G149" s="217" t="s">
        <v>157</v>
      </c>
      <c r="H149" s="218">
        <v>2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253</v>
      </c>
      <c r="AT149" s="225" t="s">
        <v>154</v>
      </c>
      <c r="AU149" s="225" t="s">
        <v>81</v>
      </c>
      <c r="AY149" s="19" t="s">
        <v>152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253</v>
      </c>
      <c r="BM149" s="225" t="s">
        <v>1069</v>
      </c>
    </row>
    <row r="150" s="2" customFormat="1" ht="16.5" customHeight="1">
      <c r="A150" s="40"/>
      <c r="B150" s="41"/>
      <c r="C150" s="265" t="s">
        <v>304</v>
      </c>
      <c r="D150" s="265" t="s">
        <v>298</v>
      </c>
      <c r="E150" s="266" t="s">
        <v>1070</v>
      </c>
      <c r="F150" s="267" t="s">
        <v>1071</v>
      </c>
      <c r="G150" s="268" t="s">
        <v>157</v>
      </c>
      <c r="H150" s="269">
        <v>2</v>
      </c>
      <c r="I150" s="270"/>
      <c r="J150" s="271">
        <f>ROUND(I150*H150,2)</f>
        <v>0</v>
      </c>
      <c r="K150" s="267" t="s">
        <v>19</v>
      </c>
      <c r="L150" s="272"/>
      <c r="M150" s="273" t="s">
        <v>19</v>
      </c>
      <c r="N150" s="274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347</v>
      </c>
      <c r="AT150" s="225" t="s">
        <v>298</v>
      </c>
      <c r="AU150" s="225" t="s">
        <v>81</v>
      </c>
      <c r="AY150" s="19" t="s">
        <v>152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253</v>
      </c>
      <c r="BM150" s="225" t="s">
        <v>1072</v>
      </c>
    </row>
    <row r="151" s="2" customFormat="1" ht="16.5" customHeight="1">
      <c r="A151" s="40"/>
      <c r="B151" s="41"/>
      <c r="C151" s="214" t="s">
        <v>311</v>
      </c>
      <c r="D151" s="214" t="s">
        <v>154</v>
      </c>
      <c r="E151" s="215" t="s">
        <v>1073</v>
      </c>
      <c r="F151" s="216" t="s">
        <v>1074</v>
      </c>
      <c r="G151" s="217" t="s">
        <v>157</v>
      </c>
      <c r="H151" s="218">
        <v>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253</v>
      </c>
      <c r="AT151" s="225" t="s">
        <v>154</v>
      </c>
      <c r="AU151" s="225" t="s">
        <v>81</v>
      </c>
      <c r="AY151" s="19" t="s">
        <v>152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253</v>
      </c>
      <c r="BM151" s="225" t="s">
        <v>1075</v>
      </c>
    </row>
    <row r="152" s="2" customFormat="1" ht="16.5" customHeight="1">
      <c r="A152" s="40"/>
      <c r="B152" s="41"/>
      <c r="C152" s="214" t="s">
        <v>318</v>
      </c>
      <c r="D152" s="214" t="s">
        <v>154</v>
      </c>
      <c r="E152" s="215" t="s">
        <v>1076</v>
      </c>
      <c r="F152" s="216" t="s">
        <v>1077</v>
      </c>
      <c r="G152" s="217" t="s">
        <v>157</v>
      </c>
      <c r="H152" s="218">
        <v>2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253</v>
      </c>
      <c r="AT152" s="225" t="s">
        <v>154</v>
      </c>
      <c r="AU152" s="225" t="s">
        <v>81</v>
      </c>
      <c r="AY152" s="19" t="s">
        <v>152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253</v>
      </c>
      <c r="BM152" s="225" t="s">
        <v>1078</v>
      </c>
    </row>
    <row r="153" s="2" customFormat="1" ht="16.5" customHeight="1">
      <c r="A153" s="40"/>
      <c r="B153" s="41"/>
      <c r="C153" s="265" t="s">
        <v>325</v>
      </c>
      <c r="D153" s="265" t="s">
        <v>298</v>
      </c>
      <c r="E153" s="266" t="s">
        <v>1079</v>
      </c>
      <c r="F153" s="267" t="s">
        <v>1080</v>
      </c>
      <c r="G153" s="268" t="s">
        <v>157</v>
      </c>
      <c r="H153" s="269">
        <v>2</v>
      </c>
      <c r="I153" s="270"/>
      <c r="J153" s="271">
        <f>ROUND(I153*H153,2)</f>
        <v>0</v>
      </c>
      <c r="K153" s="267" t="s">
        <v>19</v>
      </c>
      <c r="L153" s="272"/>
      <c r="M153" s="273" t="s">
        <v>19</v>
      </c>
      <c r="N153" s="274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347</v>
      </c>
      <c r="AT153" s="225" t="s">
        <v>298</v>
      </c>
      <c r="AU153" s="225" t="s">
        <v>81</v>
      </c>
      <c r="AY153" s="19" t="s">
        <v>152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253</v>
      </c>
      <c r="BM153" s="225" t="s">
        <v>1081</v>
      </c>
    </row>
    <row r="154" s="2" customFormat="1" ht="16.5" customHeight="1">
      <c r="A154" s="40"/>
      <c r="B154" s="41"/>
      <c r="C154" s="265" t="s">
        <v>330</v>
      </c>
      <c r="D154" s="265" t="s">
        <v>298</v>
      </c>
      <c r="E154" s="266" t="s">
        <v>1082</v>
      </c>
      <c r="F154" s="267" t="s">
        <v>1083</v>
      </c>
      <c r="G154" s="268" t="s">
        <v>157</v>
      </c>
      <c r="H154" s="269">
        <v>2</v>
      </c>
      <c r="I154" s="270"/>
      <c r="J154" s="271">
        <f>ROUND(I154*H154,2)</f>
        <v>0</v>
      </c>
      <c r="K154" s="267" t="s">
        <v>19</v>
      </c>
      <c r="L154" s="272"/>
      <c r="M154" s="273" t="s">
        <v>19</v>
      </c>
      <c r="N154" s="274" t="s">
        <v>43</v>
      </c>
      <c r="O154" s="86"/>
      <c r="P154" s="223">
        <f>O154*H154</f>
        <v>0</v>
      </c>
      <c r="Q154" s="223">
        <v>3.0000000000000001E-05</v>
      </c>
      <c r="R154" s="223">
        <f>Q154*H154</f>
        <v>6.0000000000000002E-05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347</v>
      </c>
      <c r="AT154" s="225" t="s">
        <v>298</v>
      </c>
      <c r="AU154" s="225" t="s">
        <v>81</v>
      </c>
      <c r="AY154" s="19" t="s">
        <v>152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253</v>
      </c>
      <c r="BM154" s="225" t="s">
        <v>1084</v>
      </c>
    </row>
    <row r="155" s="2" customFormat="1" ht="16.5" customHeight="1">
      <c r="A155" s="40"/>
      <c r="B155" s="41"/>
      <c r="C155" s="214" t="s">
        <v>334</v>
      </c>
      <c r="D155" s="214" t="s">
        <v>154</v>
      </c>
      <c r="E155" s="215" t="s">
        <v>1085</v>
      </c>
      <c r="F155" s="216" t="s">
        <v>1086</v>
      </c>
      <c r="G155" s="217" t="s">
        <v>157</v>
      </c>
      <c r="H155" s="218">
        <v>2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253</v>
      </c>
      <c r="AT155" s="225" t="s">
        <v>154</v>
      </c>
      <c r="AU155" s="225" t="s">
        <v>81</v>
      </c>
      <c r="AY155" s="19" t="s">
        <v>152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253</v>
      </c>
      <c r="BM155" s="225" t="s">
        <v>1087</v>
      </c>
    </row>
    <row r="156" s="2" customFormat="1" ht="16.5" customHeight="1">
      <c r="A156" s="40"/>
      <c r="B156" s="41"/>
      <c r="C156" s="265" t="s">
        <v>338</v>
      </c>
      <c r="D156" s="265" t="s">
        <v>298</v>
      </c>
      <c r="E156" s="266" t="s">
        <v>1088</v>
      </c>
      <c r="F156" s="267" t="s">
        <v>1089</v>
      </c>
      <c r="G156" s="268" t="s">
        <v>157</v>
      </c>
      <c r="H156" s="269">
        <v>2</v>
      </c>
      <c r="I156" s="270"/>
      <c r="J156" s="271">
        <f>ROUND(I156*H156,2)</f>
        <v>0</v>
      </c>
      <c r="K156" s="267" t="s">
        <v>19</v>
      </c>
      <c r="L156" s="272"/>
      <c r="M156" s="273" t="s">
        <v>19</v>
      </c>
      <c r="N156" s="274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347</v>
      </c>
      <c r="AT156" s="225" t="s">
        <v>298</v>
      </c>
      <c r="AU156" s="225" t="s">
        <v>81</v>
      </c>
      <c r="AY156" s="19" t="s">
        <v>152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253</v>
      </c>
      <c r="BM156" s="225" t="s">
        <v>1090</v>
      </c>
    </row>
    <row r="157" s="2" customFormat="1" ht="16.5" customHeight="1">
      <c r="A157" s="40"/>
      <c r="B157" s="41"/>
      <c r="C157" s="265" t="s">
        <v>342</v>
      </c>
      <c r="D157" s="265" t="s">
        <v>298</v>
      </c>
      <c r="E157" s="266" t="s">
        <v>1091</v>
      </c>
      <c r="F157" s="267" t="s">
        <v>1092</v>
      </c>
      <c r="G157" s="268" t="s">
        <v>157</v>
      </c>
      <c r="H157" s="269">
        <v>2</v>
      </c>
      <c r="I157" s="270"/>
      <c r="J157" s="271">
        <f>ROUND(I157*H157,2)</f>
        <v>0</v>
      </c>
      <c r="K157" s="267" t="s">
        <v>19</v>
      </c>
      <c r="L157" s="272"/>
      <c r="M157" s="273" t="s">
        <v>19</v>
      </c>
      <c r="N157" s="274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347</v>
      </c>
      <c r="AT157" s="225" t="s">
        <v>298</v>
      </c>
      <c r="AU157" s="225" t="s">
        <v>81</v>
      </c>
      <c r="AY157" s="19" t="s">
        <v>152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253</v>
      </c>
      <c r="BM157" s="225" t="s">
        <v>1093</v>
      </c>
    </row>
    <row r="158" s="2" customFormat="1" ht="16.5" customHeight="1">
      <c r="A158" s="40"/>
      <c r="B158" s="41"/>
      <c r="C158" s="214" t="s">
        <v>347</v>
      </c>
      <c r="D158" s="214" t="s">
        <v>154</v>
      </c>
      <c r="E158" s="215" t="s">
        <v>1094</v>
      </c>
      <c r="F158" s="216" t="s">
        <v>1063</v>
      </c>
      <c r="G158" s="217" t="s">
        <v>1036</v>
      </c>
      <c r="H158" s="281"/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253</v>
      </c>
      <c r="AT158" s="225" t="s">
        <v>154</v>
      </c>
      <c r="AU158" s="225" t="s">
        <v>81</v>
      </c>
      <c r="AY158" s="19" t="s">
        <v>152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253</v>
      </c>
      <c r="BM158" s="225" t="s">
        <v>1095</v>
      </c>
    </row>
    <row r="159" s="12" customFormat="1" ht="20.88" customHeight="1">
      <c r="A159" s="12"/>
      <c r="B159" s="198"/>
      <c r="C159" s="199"/>
      <c r="D159" s="200" t="s">
        <v>71</v>
      </c>
      <c r="E159" s="212" t="s">
        <v>1096</v>
      </c>
      <c r="F159" s="212" t="s">
        <v>1097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SUM(P160:P161)</f>
        <v>0</v>
      </c>
      <c r="Q159" s="206"/>
      <c r="R159" s="207">
        <f>SUM(R160:R161)</f>
        <v>0.0015</v>
      </c>
      <c r="S159" s="206"/>
      <c r="T159" s="208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81</v>
      </c>
      <c r="AT159" s="210" t="s">
        <v>71</v>
      </c>
      <c r="AU159" s="210" t="s">
        <v>81</v>
      </c>
      <c r="AY159" s="209" t="s">
        <v>152</v>
      </c>
      <c r="BK159" s="211">
        <f>SUM(BK160:BK161)</f>
        <v>0</v>
      </c>
    </row>
    <row r="160" s="2" customFormat="1" ht="16.5" customHeight="1">
      <c r="A160" s="40"/>
      <c r="B160" s="41"/>
      <c r="C160" s="214" t="s">
        <v>352</v>
      </c>
      <c r="D160" s="214" t="s">
        <v>154</v>
      </c>
      <c r="E160" s="215" t="s">
        <v>1098</v>
      </c>
      <c r="F160" s="216" t="s">
        <v>1099</v>
      </c>
      <c r="G160" s="217" t="s">
        <v>157</v>
      </c>
      <c r="H160" s="218">
        <v>10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253</v>
      </c>
      <c r="AT160" s="225" t="s">
        <v>154</v>
      </c>
      <c r="AU160" s="225" t="s">
        <v>170</v>
      </c>
      <c r="AY160" s="19" t="s">
        <v>152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253</v>
      </c>
      <c r="BM160" s="225" t="s">
        <v>1100</v>
      </c>
    </row>
    <row r="161" s="2" customFormat="1" ht="16.5" customHeight="1">
      <c r="A161" s="40"/>
      <c r="B161" s="41"/>
      <c r="C161" s="265" t="s">
        <v>219</v>
      </c>
      <c r="D161" s="265" t="s">
        <v>298</v>
      </c>
      <c r="E161" s="266" t="s">
        <v>1101</v>
      </c>
      <c r="F161" s="267" t="s">
        <v>1102</v>
      </c>
      <c r="G161" s="268" t="s">
        <v>301</v>
      </c>
      <c r="H161" s="269">
        <v>1.5</v>
      </c>
      <c r="I161" s="270"/>
      <c r="J161" s="271">
        <f>ROUND(I161*H161,2)</f>
        <v>0</v>
      </c>
      <c r="K161" s="267" t="s">
        <v>158</v>
      </c>
      <c r="L161" s="272"/>
      <c r="M161" s="273" t="s">
        <v>19</v>
      </c>
      <c r="N161" s="274" t="s">
        <v>43</v>
      </c>
      <c r="O161" s="86"/>
      <c r="P161" s="223">
        <f>O161*H161</f>
        <v>0</v>
      </c>
      <c r="Q161" s="223">
        <v>0.001</v>
      </c>
      <c r="R161" s="223">
        <f>Q161*H161</f>
        <v>0.0015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347</v>
      </c>
      <c r="AT161" s="225" t="s">
        <v>298</v>
      </c>
      <c r="AU161" s="225" t="s">
        <v>170</v>
      </c>
      <c r="AY161" s="19" t="s">
        <v>152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253</v>
      </c>
      <c r="BM161" s="225" t="s">
        <v>1103</v>
      </c>
    </row>
    <row r="162" s="12" customFormat="1" ht="25.92" customHeight="1">
      <c r="A162" s="12"/>
      <c r="B162" s="198"/>
      <c r="C162" s="199"/>
      <c r="D162" s="200" t="s">
        <v>71</v>
      </c>
      <c r="E162" s="201" t="s">
        <v>298</v>
      </c>
      <c r="F162" s="201" t="s">
        <v>1104</v>
      </c>
      <c r="G162" s="199"/>
      <c r="H162" s="199"/>
      <c r="I162" s="202"/>
      <c r="J162" s="203">
        <f>BK162</f>
        <v>0</v>
      </c>
      <c r="K162" s="199"/>
      <c r="L162" s="204"/>
      <c r="M162" s="205"/>
      <c r="N162" s="206"/>
      <c r="O162" s="206"/>
      <c r="P162" s="207">
        <f>P163+P176+P214</f>
        <v>0</v>
      </c>
      <c r="Q162" s="206"/>
      <c r="R162" s="207">
        <f>R163+R176+R214</f>
        <v>1.75070075</v>
      </c>
      <c r="S162" s="206"/>
      <c r="T162" s="208">
        <f>T163+T176+T214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170</v>
      </c>
      <c r="AT162" s="210" t="s">
        <v>71</v>
      </c>
      <c r="AU162" s="210" t="s">
        <v>72</v>
      </c>
      <c r="AY162" s="209" t="s">
        <v>152</v>
      </c>
      <c r="BK162" s="211">
        <f>BK163+BK176+BK214</f>
        <v>0</v>
      </c>
    </row>
    <row r="163" s="12" customFormat="1" ht="22.8" customHeight="1">
      <c r="A163" s="12"/>
      <c r="B163" s="198"/>
      <c r="C163" s="199"/>
      <c r="D163" s="200" t="s">
        <v>71</v>
      </c>
      <c r="E163" s="212" t="s">
        <v>1105</v>
      </c>
      <c r="F163" s="212" t="s">
        <v>1106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SUM(P164:P175)</f>
        <v>0</v>
      </c>
      <c r="Q163" s="206"/>
      <c r="R163" s="207">
        <f>SUM(R164:R175)</f>
        <v>0</v>
      </c>
      <c r="S163" s="206"/>
      <c r="T163" s="208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170</v>
      </c>
      <c r="AT163" s="210" t="s">
        <v>71</v>
      </c>
      <c r="AU163" s="210" t="s">
        <v>79</v>
      </c>
      <c r="AY163" s="209" t="s">
        <v>152</v>
      </c>
      <c r="BK163" s="211">
        <f>SUM(BK164:BK175)</f>
        <v>0</v>
      </c>
    </row>
    <row r="164" s="2" customFormat="1" ht="16.5" customHeight="1">
      <c r="A164" s="40"/>
      <c r="B164" s="41"/>
      <c r="C164" s="214" t="s">
        <v>360</v>
      </c>
      <c r="D164" s="214" t="s">
        <v>154</v>
      </c>
      <c r="E164" s="215" t="s">
        <v>1107</v>
      </c>
      <c r="F164" s="216" t="s">
        <v>1108</v>
      </c>
      <c r="G164" s="217" t="s">
        <v>1109</v>
      </c>
      <c r="H164" s="218">
        <v>100</v>
      </c>
      <c r="I164" s="219"/>
      <c r="J164" s="220">
        <f>ROUND(I164*H164,2)</f>
        <v>0</v>
      </c>
      <c r="K164" s="216" t="s">
        <v>19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517</v>
      </c>
      <c r="AT164" s="225" t="s">
        <v>154</v>
      </c>
      <c r="AU164" s="225" t="s">
        <v>81</v>
      </c>
      <c r="AY164" s="19" t="s">
        <v>152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517</v>
      </c>
      <c r="BM164" s="225" t="s">
        <v>1110</v>
      </c>
    </row>
    <row r="165" s="2" customFormat="1" ht="16.5" customHeight="1">
      <c r="A165" s="40"/>
      <c r="B165" s="41"/>
      <c r="C165" s="214" t="s">
        <v>364</v>
      </c>
      <c r="D165" s="214" t="s">
        <v>154</v>
      </c>
      <c r="E165" s="215" t="s">
        <v>1111</v>
      </c>
      <c r="F165" s="216" t="s">
        <v>1112</v>
      </c>
      <c r="G165" s="217" t="s">
        <v>227</v>
      </c>
      <c r="H165" s="218">
        <v>50</v>
      </c>
      <c r="I165" s="219"/>
      <c r="J165" s="220">
        <f>ROUND(I165*H165,2)</f>
        <v>0</v>
      </c>
      <c r="K165" s="216" t="s">
        <v>19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517</v>
      </c>
      <c r="AT165" s="225" t="s">
        <v>154</v>
      </c>
      <c r="AU165" s="225" t="s">
        <v>81</v>
      </c>
      <c r="AY165" s="19" t="s">
        <v>152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517</v>
      </c>
      <c r="BM165" s="225" t="s">
        <v>1113</v>
      </c>
    </row>
    <row r="166" s="2" customFormat="1" ht="16.5" customHeight="1">
      <c r="A166" s="40"/>
      <c r="B166" s="41"/>
      <c r="C166" s="265" t="s">
        <v>369</v>
      </c>
      <c r="D166" s="265" t="s">
        <v>298</v>
      </c>
      <c r="E166" s="266" t="s">
        <v>1114</v>
      </c>
      <c r="F166" s="267" t="s">
        <v>1115</v>
      </c>
      <c r="G166" s="268" t="s">
        <v>227</v>
      </c>
      <c r="H166" s="269">
        <v>50</v>
      </c>
      <c r="I166" s="270"/>
      <c r="J166" s="271">
        <f>ROUND(I166*H166,2)</f>
        <v>0</v>
      </c>
      <c r="K166" s="267" t="s">
        <v>19</v>
      </c>
      <c r="L166" s="272"/>
      <c r="M166" s="273" t="s">
        <v>19</v>
      </c>
      <c r="N166" s="274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492</v>
      </c>
      <c r="AT166" s="225" t="s">
        <v>298</v>
      </c>
      <c r="AU166" s="225" t="s">
        <v>81</v>
      </c>
      <c r="AY166" s="19" t="s">
        <v>152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517</v>
      </c>
      <c r="BM166" s="225" t="s">
        <v>1116</v>
      </c>
    </row>
    <row r="167" s="2" customFormat="1" ht="16.5" customHeight="1">
      <c r="A167" s="40"/>
      <c r="B167" s="41"/>
      <c r="C167" s="265" t="s">
        <v>373</v>
      </c>
      <c r="D167" s="265" t="s">
        <v>298</v>
      </c>
      <c r="E167" s="266" t="s">
        <v>1117</v>
      </c>
      <c r="F167" s="267" t="s">
        <v>1118</v>
      </c>
      <c r="G167" s="268" t="s">
        <v>157</v>
      </c>
      <c r="H167" s="269">
        <v>2</v>
      </c>
      <c r="I167" s="270"/>
      <c r="J167" s="271">
        <f>ROUND(I167*H167,2)</f>
        <v>0</v>
      </c>
      <c r="K167" s="267" t="s">
        <v>19</v>
      </c>
      <c r="L167" s="272"/>
      <c r="M167" s="273" t="s">
        <v>19</v>
      </c>
      <c r="N167" s="274" t="s">
        <v>43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492</v>
      </c>
      <c r="AT167" s="225" t="s">
        <v>298</v>
      </c>
      <c r="AU167" s="225" t="s">
        <v>81</v>
      </c>
      <c r="AY167" s="19" t="s">
        <v>152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517</v>
      </c>
      <c r="BM167" s="225" t="s">
        <v>1119</v>
      </c>
    </row>
    <row r="168" s="2" customFormat="1" ht="16.5" customHeight="1">
      <c r="A168" s="40"/>
      <c r="B168" s="41"/>
      <c r="C168" s="214" t="s">
        <v>377</v>
      </c>
      <c r="D168" s="214" t="s">
        <v>154</v>
      </c>
      <c r="E168" s="215" t="s">
        <v>1120</v>
      </c>
      <c r="F168" s="216" t="s">
        <v>1121</v>
      </c>
      <c r="G168" s="217" t="s">
        <v>157</v>
      </c>
      <c r="H168" s="218">
        <v>4</v>
      </c>
      <c r="I168" s="219"/>
      <c r="J168" s="220">
        <f>ROUND(I168*H168,2)</f>
        <v>0</v>
      </c>
      <c r="K168" s="216" t="s">
        <v>158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517</v>
      </c>
      <c r="AT168" s="225" t="s">
        <v>154</v>
      </c>
      <c r="AU168" s="225" t="s">
        <v>81</v>
      </c>
      <c r="AY168" s="19" t="s">
        <v>152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517</v>
      </c>
      <c r="BM168" s="225" t="s">
        <v>1122</v>
      </c>
    </row>
    <row r="169" s="2" customFormat="1">
      <c r="A169" s="40"/>
      <c r="B169" s="41"/>
      <c r="C169" s="42"/>
      <c r="D169" s="227" t="s">
        <v>161</v>
      </c>
      <c r="E169" s="42"/>
      <c r="F169" s="228" t="s">
        <v>1123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161</v>
      </c>
      <c r="AU169" s="19" t="s">
        <v>81</v>
      </c>
    </row>
    <row r="170" s="2" customFormat="1" ht="16.5" customHeight="1">
      <c r="A170" s="40"/>
      <c r="B170" s="41"/>
      <c r="C170" s="214" t="s">
        <v>381</v>
      </c>
      <c r="D170" s="214" t="s">
        <v>154</v>
      </c>
      <c r="E170" s="215" t="s">
        <v>1124</v>
      </c>
      <c r="F170" s="216" t="s">
        <v>1125</v>
      </c>
      <c r="G170" s="217" t="s">
        <v>157</v>
      </c>
      <c r="H170" s="218">
        <v>4</v>
      </c>
      <c r="I170" s="219"/>
      <c r="J170" s="220">
        <f>ROUND(I170*H170,2)</f>
        <v>0</v>
      </c>
      <c r="K170" s="216" t="s">
        <v>158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517</v>
      </c>
      <c r="AT170" s="225" t="s">
        <v>154</v>
      </c>
      <c r="AU170" s="225" t="s">
        <v>81</v>
      </c>
      <c r="AY170" s="19" t="s">
        <v>152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517</v>
      </c>
      <c r="BM170" s="225" t="s">
        <v>1126</v>
      </c>
    </row>
    <row r="171" s="2" customFormat="1">
      <c r="A171" s="40"/>
      <c r="B171" s="41"/>
      <c r="C171" s="42"/>
      <c r="D171" s="227" t="s">
        <v>161</v>
      </c>
      <c r="E171" s="42"/>
      <c r="F171" s="228" t="s">
        <v>1127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161</v>
      </c>
      <c r="AU171" s="19" t="s">
        <v>81</v>
      </c>
    </row>
    <row r="172" s="2" customFormat="1" ht="24.15" customHeight="1">
      <c r="A172" s="40"/>
      <c r="B172" s="41"/>
      <c r="C172" s="214" t="s">
        <v>385</v>
      </c>
      <c r="D172" s="214" t="s">
        <v>154</v>
      </c>
      <c r="E172" s="215" t="s">
        <v>1128</v>
      </c>
      <c r="F172" s="216" t="s">
        <v>1129</v>
      </c>
      <c r="G172" s="217" t="s">
        <v>227</v>
      </c>
      <c r="H172" s="218">
        <v>100</v>
      </c>
      <c r="I172" s="219"/>
      <c r="J172" s="220">
        <f>ROUND(I172*H172,2)</f>
        <v>0</v>
      </c>
      <c r="K172" s="216" t="s">
        <v>158</v>
      </c>
      <c r="L172" s="46"/>
      <c r="M172" s="221" t="s">
        <v>19</v>
      </c>
      <c r="N172" s="222" t="s">
        <v>43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517</v>
      </c>
      <c r="AT172" s="225" t="s">
        <v>154</v>
      </c>
      <c r="AU172" s="225" t="s">
        <v>81</v>
      </c>
      <c r="AY172" s="19" t="s">
        <v>152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517</v>
      </c>
      <c r="BM172" s="225" t="s">
        <v>1130</v>
      </c>
    </row>
    <row r="173" s="2" customFormat="1">
      <c r="A173" s="40"/>
      <c r="B173" s="41"/>
      <c r="C173" s="42"/>
      <c r="D173" s="227" t="s">
        <v>161</v>
      </c>
      <c r="E173" s="42"/>
      <c r="F173" s="228" t="s">
        <v>1131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161</v>
      </c>
      <c r="AU173" s="19" t="s">
        <v>81</v>
      </c>
    </row>
    <row r="174" s="2" customFormat="1" ht="16.5" customHeight="1">
      <c r="A174" s="40"/>
      <c r="B174" s="41"/>
      <c r="C174" s="214" t="s">
        <v>389</v>
      </c>
      <c r="D174" s="214" t="s">
        <v>154</v>
      </c>
      <c r="E174" s="215" t="s">
        <v>1132</v>
      </c>
      <c r="F174" s="216" t="s">
        <v>1133</v>
      </c>
      <c r="G174" s="217" t="s">
        <v>706</v>
      </c>
      <c r="H174" s="218">
        <v>1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517</v>
      </c>
      <c r="AT174" s="225" t="s">
        <v>154</v>
      </c>
      <c r="AU174" s="225" t="s">
        <v>81</v>
      </c>
      <c r="AY174" s="19" t="s">
        <v>152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517</v>
      </c>
      <c r="BM174" s="225" t="s">
        <v>1134</v>
      </c>
    </row>
    <row r="175" s="2" customFormat="1" ht="16.5" customHeight="1">
      <c r="A175" s="40"/>
      <c r="B175" s="41"/>
      <c r="C175" s="214" t="s">
        <v>393</v>
      </c>
      <c r="D175" s="214" t="s">
        <v>154</v>
      </c>
      <c r="E175" s="215" t="s">
        <v>1135</v>
      </c>
      <c r="F175" s="216" t="s">
        <v>1136</v>
      </c>
      <c r="G175" s="217" t="s">
        <v>157</v>
      </c>
      <c r="H175" s="218">
        <v>2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517</v>
      </c>
      <c r="AT175" s="225" t="s">
        <v>154</v>
      </c>
      <c r="AU175" s="225" t="s">
        <v>81</v>
      </c>
      <c r="AY175" s="19" t="s">
        <v>152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517</v>
      </c>
      <c r="BM175" s="225" t="s">
        <v>1137</v>
      </c>
    </row>
    <row r="176" s="12" customFormat="1" ht="22.8" customHeight="1">
      <c r="A176" s="12"/>
      <c r="B176" s="198"/>
      <c r="C176" s="199"/>
      <c r="D176" s="200" t="s">
        <v>71</v>
      </c>
      <c r="E176" s="212" t="s">
        <v>1138</v>
      </c>
      <c r="F176" s="212" t="s">
        <v>1139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SUM(P177:P213)</f>
        <v>0</v>
      </c>
      <c r="Q176" s="206"/>
      <c r="R176" s="207">
        <f>SUM(R177:R213)</f>
        <v>1.75070075</v>
      </c>
      <c r="S176" s="206"/>
      <c r="T176" s="208">
        <f>SUM(T177:T213)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170</v>
      </c>
      <c r="AT176" s="210" t="s">
        <v>71</v>
      </c>
      <c r="AU176" s="210" t="s">
        <v>79</v>
      </c>
      <c r="AY176" s="209" t="s">
        <v>152</v>
      </c>
      <c r="BK176" s="211">
        <f>SUM(BK177:BK213)</f>
        <v>0</v>
      </c>
    </row>
    <row r="177" s="2" customFormat="1" ht="21.75" customHeight="1">
      <c r="A177" s="40"/>
      <c r="B177" s="41"/>
      <c r="C177" s="214" t="s">
        <v>397</v>
      </c>
      <c r="D177" s="214" t="s">
        <v>154</v>
      </c>
      <c r="E177" s="215" t="s">
        <v>1140</v>
      </c>
      <c r="F177" s="216" t="s">
        <v>1141</v>
      </c>
      <c r="G177" s="217" t="s">
        <v>157</v>
      </c>
      <c r="H177" s="218">
        <v>2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517</v>
      </c>
      <c r="AT177" s="225" t="s">
        <v>154</v>
      </c>
      <c r="AU177" s="225" t="s">
        <v>81</v>
      </c>
      <c r="AY177" s="19" t="s">
        <v>152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517</v>
      </c>
      <c r="BM177" s="225" t="s">
        <v>1142</v>
      </c>
    </row>
    <row r="178" s="2" customFormat="1" ht="16.5" customHeight="1">
      <c r="A178" s="40"/>
      <c r="B178" s="41"/>
      <c r="C178" s="214" t="s">
        <v>401</v>
      </c>
      <c r="D178" s="214" t="s">
        <v>154</v>
      </c>
      <c r="E178" s="215" t="s">
        <v>1143</v>
      </c>
      <c r="F178" s="216" t="s">
        <v>1144</v>
      </c>
      <c r="G178" s="217" t="s">
        <v>328</v>
      </c>
      <c r="H178" s="218">
        <v>2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517</v>
      </c>
      <c r="AT178" s="225" t="s">
        <v>154</v>
      </c>
      <c r="AU178" s="225" t="s">
        <v>81</v>
      </c>
      <c r="AY178" s="19" t="s">
        <v>152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517</v>
      </c>
      <c r="BM178" s="225" t="s">
        <v>1145</v>
      </c>
    </row>
    <row r="179" s="2" customFormat="1" ht="16.5" customHeight="1">
      <c r="A179" s="40"/>
      <c r="B179" s="41"/>
      <c r="C179" s="265" t="s">
        <v>210</v>
      </c>
      <c r="D179" s="265" t="s">
        <v>298</v>
      </c>
      <c r="E179" s="266" t="s">
        <v>1146</v>
      </c>
      <c r="F179" s="267" t="s">
        <v>1147</v>
      </c>
      <c r="G179" s="268" t="s">
        <v>157</v>
      </c>
      <c r="H179" s="269">
        <v>2</v>
      </c>
      <c r="I179" s="270"/>
      <c r="J179" s="271">
        <f>ROUND(I179*H179,2)</f>
        <v>0</v>
      </c>
      <c r="K179" s="267" t="s">
        <v>19</v>
      </c>
      <c r="L179" s="272"/>
      <c r="M179" s="273" t="s">
        <v>19</v>
      </c>
      <c r="N179" s="274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492</v>
      </c>
      <c r="AT179" s="225" t="s">
        <v>298</v>
      </c>
      <c r="AU179" s="225" t="s">
        <v>81</v>
      </c>
      <c r="AY179" s="19" t="s">
        <v>152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517</v>
      </c>
      <c r="BM179" s="225" t="s">
        <v>1148</v>
      </c>
    </row>
    <row r="180" s="2" customFormat="1" ht="16.5" customHeight="1">
      <c r="A180" s="40"/>
      <c r="B180" s="41"/>
      <c r="C180" s="265" t="s">
        <v>411</v>
      </c>
      <c r="D180" s="265" t="s">
        <v>298</v>
      </c>
      <c r="E180" s="266" t="s">
        <v>1149</v>
      </c>
      <c r="F180" s="267" t="s">
        <v>1150</v>
      </c>
      <c r="G180" s="268" t="s">
        <v>239</v>
      </c>
      <c r="H180" s="269">
        <v>0.52000000000000002</v>
      </c>
      <c r="I180" s="270"/>
      <c r="J180" s="271">
        <f>ROUND(I180*H180,2)</f>
        <v>0</v>
      </c>
      <c r="K180" s="267" t="s">
        <v>19</v>
      </c>
      <c r="L180" s="272"/>
      <c r="M180" s="273" t="s">
        <v>19</v>
      </c>
      <c r="N180" s="274" t="s">
        <v>43</v>
      </c>
      <c r="O180" s="86"/>
      <c r="P180" s="223">
        <f>O180*H180</f>
        <v>0</v>
      </c>
      <c r="Q180" s="223">
        <v>2.234</v>
      </c>
      <c r="R180" s="223">
        <f>Q180*H180</f>
        <v>1.1616800000000001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199</v>
      </c>
      <c r="AT180" s="225" t="s">
        <v>298</v>
      </c>
      <c r="AU180" s="225" t="s">
        <v>81</v>
      </c>
      <c r="AY180" s="19" t="s">
        <v>152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159</v>
      </c>
      <c r="BM180" s="225" t="s">
        <v>1151</v>
      </c>
    </row>
    <row r="181" s="2" customFormat="1" ht="16.5" customHeight="1">
      <c r="A181" s="40"/>
      <c r="B181" s="41"/>
      <c r="C181" s="265" t="s">
        <v>416</v>
      </c>
      <c r="D181" s="265" t="s">
        <v>298</v>
      </c>
      <c r="E181" s="266" t="s">
        <v>1152</v>
      </c>
      <c r="F181" s="267" t="s">
        <v>1153</v>
      </c>
      <c r="G181" s="268" t="s">
        <v>182</v>
      </c>
      <c r="H181" s="269">
        <v>4</v>
      </c>
      <c r="I181" s="270"/>
      <c r="J181" s="271">
        <f>ROUND(I181*H181,2)</f>
        <v>0</v>
      </c>
      <c r="K181" s="267" t="s">
        <v>158</v>
      </c>
      <c r="L181" s="272"/>
      <c r="M181" s="273" t="s">
        <v>19</v>
      </c>
      <c r="N181" s="274" t="s">
        <v>43</v>
      </c>
      <c r="O181" s="86"/>
      <c r="P181" s="223">
        <f>O181*H181</f>
        <v>0</v>
      </c>
      <c r="Q181" s="223">
        <v>0.13500000000000001</v>
      </c>
      <c r="R181" s="223">
        <f>Q181*H181</f>
        <v>0.54000000000000004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199</v>
      </c>
      <c r="AT181" s="225" t="s">
        <v>298</v>
      </c>
      <c r="AU181" s="225" t="s">
        <v>81</v>
      </c>
      <c r="AY181" s="19" t="s">
        <v>152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159</v>
      </c>
      <c r="BM181" s="225" t="s">
        <v>1154</v>
      </c>
    </row>
    <row r="182" s="2" customFormat="1" ht="16.5" customHeight="1">
      <c r="A182" s="40"/>
      <c r="B182" s="41"/>
      <c r="C182" s="214" t="s">
        <v>423</v>
      </c>
      <c r="D182" s="214" t="s">
        <v>154</v>
      </c>
      <c r="E182" s="215" t="s">
        <v>1155</v>
      </c>
      <c r="F182" s="216" t="s">
        <v>1156</v>
      </c>
      <c r="G182" s="217" t="s">
        <v>227</v>
      </c>
      <c r="H182" s="218">
        <v>100</v>
      </c>
      <c r="I182" s="219"/>
      <c r="J182" s="220">
        <f>ROUND(I182*H182,2)</f>
        <v>0</v>
      </c>
      <c r="K182" s="216" t="s">
        <v>158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517</v>
      </c>
      <c r="AT182" s="225" t="s">
        <v>154</v>
      </c>
      <c r="AU182" s="225" t="s">
        <v>81</v>
      </c>
      <c r="AY182" s="19" t="s">
        <v>152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517</v>
      </c>
      <c r="BM182" s="225" t="s">
        <v>1157</v>
      </c>
    </row>
    <row r="183" s="2" customFormat="1">
      <c r="A183" s="40"/>
      <c r="B183" s="41"/>
      <c r="C183" s="42"/>
      <c r="D183" s="227" t="s">
        <v>161</v>
      </c>
      <c r="E183" s="42"/>
      <c r="F183" s="228" t="s">
        <v>1158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161</v>
      </c>
      <c r="AU183" s="19" t="s">
        <v>81</v>
      </c>
    </row>
    <row r="184" s="2" customFormat="1" ht="16.5" customHeight="1">
      <c r="A184" s="40"/>
      <c r="B184" s="41"/>
      <c r="C184" s="214" t="s">
        <v>429</v>
      </c>
      <c r="D184" s="214" t="s">
        <v>154</v>
      </c>
      <c r="E184" s="215" t="s">
        <v>1159</v>
      </c>
      <c r="F184" s="216" t="s">
        <v>1160</v>
      </c>
      <c r="G184" s="217" t="s">
        <v>227</v>
      </c>
      <c r="H184" s="218">
        <v>50</v>
      </c>
      <c r="I184" s="219"/>
      <c r="J184" s="220">
        <f>ROUND(I184*H184,2)</f>
        <v>0</v>
      </c>
      <c r="K184" s="216" t="s">
        <v>158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517</v>
      </c>
      <c r="AT184" s="225" t="s">
        <v>154</v>
      </c>
      <c r="AU184" s="225" t="s">
        <v>81</v>
      </c>
      <c r="AY184" s="19" t="s">
        <v>152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517</v>
      </c>
      <c r="BM184" s="225" t="s">
        <v>1161</v>
      </c>
    </row>
    <row r="185" s="2" customFormat="1">
      <c r="A185" s="40"/>
      <c r="B185" s="41"/>
      <c r="C185" s="42"/>
      <c r="D185" s="227" t="s">
        <v>161</v>
      </c>
      <c r="E185" s="42"/>
      <c r="F185" s="228" t="s">
        <v>1162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161</v>
      </c>
      <c r="AU185" s="19" t="s">
        <v>81</v>
      </c>
    </row>
    <row r="186" s="2" customFormat="1" ht="21.75" customHeight="1">
      <c r="A186" s="40"/>
      <c r="B186" s="41"/>
      <c r="C186" s="214" t="s">
        <v>435</v>
      </c>
      <c r="D186" s="214" t="s">
        <v>154</v>
      </c>
      <c r="E186" s="215" t="s">
        <v>1163</v>
      </c>
      <c r="F186" s="216" t="s">
        <v>1164</v>
      </c>
      <c r="G186" s="217" t="s">
        <v>239</v>
      </c>
      <c r="H186" s="218">
        <v>40</v>
      </c>
      <c r="I186" s="219"/>
      <c r="J186" s="220">
        <f>ROUND(I186*H186,2)</f>
        <v>0</v>
      </c>
      <c r="K186" s="216" t="s">
        <v>158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517</v>
      </c>
      <c r="AT186" s="225" t="s">
        <v>154</v>
      </c>
      <c r="AU186" s="225" t="s">
        <v>81</v>
      </c>
      <c r="AY186" s="19" t="s">
        <v>152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517</v>
      </c>
      <c r="BM186" s="225" t="s">
        <v>1165</v>
      </c>
    </row>
    <row r="187" s="2" customFormat="1">
      <c r="A187" s="40"/>
      <c r="B187" s="41"/>
      <c r="C187" s="42"/>
      <c r="D187" s="227" t="s">
        <v>161</v>
      </c>
      <c r="E187" s="42"/>
      <c r="F187" s="228" t="s">
        <v>1166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161</v>
      </c>
      <c r="AU187" s="19" t="s">
        <v>81</v>
      </c>
    </row>
    <row r="188" s="14" customFormat="1">
      <c r="A188" s="14"/>
      <c r="B188" s="243"/>
      <c r="C188" s="244"/>
      <c r="D188" s="234" t="s">
        <v>163</v>
      </c>
      <c r="E188" s="245" t="s">
        <v>19</v>
      </c>
      <c r="F188" s="246" t="s">
        <v>1521</v>
      </c>
      <c r="G188" s="244"/>
      <c r="H188" s="247">
        <v>53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163</v>
      </c>
      <c r="AU188" s="253" t="s">
        <v>81</v>
      </c>
      <c r="AV188" s="14" t="s">
        <v>81</v>
      </c>
      <c r="AW188" s="14" t="s">
        <v>33</v>
      </c>
      <c r="AX188" s="14" t="s">
        <v>72</v>
      </c>
      <c r="AY188" s="253" t="s">
        <v>152</v>
      </c>
    </row>
    <row r="189" s="14" customFormat="1">
      <c r="A189" s="14"/>
      <c r="B189" s="243"/>
      <c r="C189" s="244"/>
      <c r="D189" s="234" t="s">
        <v>163</v>
      </c>
      <c r="E189" s="245" t="s">
        <v>19</v>
      </c>
      <c r="F189" s="246" t="s">
        <v>1522</v>
      </c>
      <c r="G189" s="244"/>
      <c r="H189" s="247">
        <v>-13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163</v>
      </c>
      <c r="AU189" s="253" t="s">
        <v>81</v>
      </c>
      <c r="AV189" s="14" t="s">
        <v>81</v>
      </c>
      <c r="AW189" s="14" t="s">
        <v>33</v>
      </c>
      <c r="AX189" s="14" t="s">
        <v>72</v>
      </c>
      <c r="AY189" s="253" t="s">
        <v>152</v>
      </c>
    </row>
    <row r="190" s="15" customFormat="1">
      <c r="A190" s="15"/>
      <c r="B190" s="254"/>
      <c r="C190" s="255"/>
      <c r="D190" s="234" t="s">
        <v>163</v>
      </c>
      <c r="E190" s="256" t="s">
        <v>19</v>
      </c>
      <c r="F190" s="257" t="s">
        <v>212</v>
      </c>
      <c r="G190" s="255"/>
      <c r="H190" s="258">
        <v>40</v>
      </c>
      <c r="I190" s="259"/>
      <c r="J190" s="255"/>
      <c r="K190" s="255"/>
      <c r="L190" s="260"/>
      <c r="M190" s="261"/>
      <c r="N190" s="262"/>
      <c r="O190" s="262"/>
      <c r="P190" s="262"/>
      <c r="Q190" s="262"/>
      <c r="R190" s="262"/>
      <c r="S190" s="262"/>
      <c r="T190" s="263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4" t="s">
        <v>163</v>
      </c>
      <c r="AU190" s="264" t="s">
        <v>81</v>
      </c>
      <c r="AV190" s="15" t="s">
        <v>159</v>
      </c>
      <c r="AW190" s="15" t="s">
        <v>33</v>
      </c>
      <c r="AX190" s="15" t="s">
        <v>79</v>
      </c>
      <c r="AY190" s="264" t="s">
        <v>152</v>
      </c>
    </row>
    <row r="191" s="2" customFormat="1" ht="24.15" customHeight="1">
      <c r="A191" s="40"/>
      <c r="B191" s="41"/>
      <c r="C191" s="214" t="s">
        <v>449</v>
      </c>
      <c r="D191" s="214" t="s">
        <v>154</v>
      </c>
      <c r="E191" s="215" t="s">
        <v>1169</v>
      </c>
      <c r="F191" s="216" t="s">
        <v>1170</v>
      </c>
      <c r="G191" s="217" t="s">
        <v>239</v>
      </c>
      <c r="H191" s="218">
        <v>1160</v>
      </c>
      <c r="I191" s="219"/>
      <c r="J191" s="220">
        <f>ROUND(I191*H191,2)</f>
        <v>0</v>
      </c>
      <c r="K191" s="216" t="s">
        <v>158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517</v>
      </c>
      <c r="AT191" s="225" t="s">
        <v>154</v>
      </c>
      <c r="AU191" s="225" t="s">
        <v>81</v>
      </c>
      <c r="AY191" s="19" t="s">
        <v>152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517</v>
      </c>
      <c r="BM191" s="225" t="s">
        <v>1171</v>
      </c>
    </row>
    <row r="192" s="2" customFormat="1">
      <c r="A192" s="40"/>
      <c r="B192" s="41"/>
      <c r="C192" s="42"/>
      <c r="D192" s="227" t="s">
        <v>161</v>
      </c>
      <c r="E192" s="42"/>
      <c r="F192" s="228" t="s">
        <v>1172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161</v>
      </c>
      <c r="AU192" s="19" t="s">
        <v>81</v>
      </c>
    </row>
    <row r="193" s="14" customFormat="1">
      <c r="A193" s="14"/>
      <c r="B193" s="243"/>
      <c r="C193" s="244"/>
      <c r="D193" s="234" t="s">
        <v>163</v>
      </c>
      <c r="E193" s="245" t="s">
        <v>19</v>
      </c>
      <c r="F193" s="246" t="s">
        <v>1523</v>
      </c>
      <c r="G193" s="244"/>
      <c r="H193" s="247">
        <v>1160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163</v>
      </c>
      <c r="AU193" s="253" t="s">
        <v>81</v>
      </c>
      <c r="AV193" s="14" t="s">
        <v>81</v>
      </c>
      <c r="AW193" s="14" t="s">
        <v>33</v>
      </c>
      <c r="AX193" s="14" t="s">
        <v>79</v>
      </c>
      <c r="AY193" s="253" t="s">
        <v>152</v>
      </c>
    </row>
    <row r="194" s="2" customFormat="1" ht="16.5" customHeight="1">
      <c r="A194" s="40"/>
      <c r="B194" s="41"/>
      <c r="C194" s="214" t="s">
        <v>456</v>
      </c>
      <c r="D194" s="214" t="s">
        <v>154</v>
      </c>
      <c r="E194" s="215" t="s">
        <v>1174</v>
      </c>
      <c r="F194" s="216" t="s">
        <v>1175</v>
      </c>
      <c r="G194" s="217" t="s">
        <v>282</v>
      </c>
      <c r="H194" s="218">
        <v>72</v>
      </c>
      <c r="I194" s="219"/>
      <c r="J194" s="220">
        <f>ROUND(I194*H194,2)</f>
        <v>0</v>
      </c>
      <c r="K194" s="216" t="s">
        <v>158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517</v>
      </c>
      <c r="AT194" s="225" t="s">
        <v>154</v>
      </c>
      <c r="AU194" s="225" t="s">
        <v>81</v>
      </c>
      <c r="AY194" s="19" t="s">
        <v>152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517</v>
      </c>
      <c r="BM194" s="225" t="s">
        <v>1176</v>
      </c>
    </row>
    <row r="195" s="2" customFormat="1">
      <c r="A195" s="40"/>
      <c r="B195" s="41"/>
      <c r="C195" s="42"/>
      <c r="D195" s="227" t="s">
        <v>161</v>
      </c>
      <c r="E195" s="42"/>
      <c r="F195" s="228" t="s">
        <v>1177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161</v>
      </c>
      <c r="AU195" s="19" t="s">
        <v>81</v>
      </c>
    </row>
    <row r="196" s="14" customFormat="1">
      <c r="A196" s="14"/>
      <c r="B196" s="243"/>
      <c r="C196" s="244"/>
      <c r="D196" s="234" t="s">
        <v>163</v>
      </c>
      <c r="E196" s="245" t="s">
        <v>19</v>
      </c>
      <c r="F196" s="246" t="s">
        <v>1524</v>
      </c>
      <c r="G196" s="244"/>
      <c r="H196" s="247">
        <v>72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163</v>
      </c>
      <c r="AU196" s="253" t="s">
        <v>81</v>
      </c>
      <c r="AV196" s="14" t="s">
        <v>81</v>
      </c>
      <c r="AW196" s="14" t="s">
        <v>33</v>
      </c>
      <c r="AX196" s="14" t="s">
        <v>79</v>
      </c>
      <c r="AY196" s="253" t="s">
        <v>152</v>
      </c>
    </row>
    <row r="197" s="2" customFormat="1" ht="16.5" customHeight="1">
      <c r="A197" s="40"/>
      <c r="B197" s="41"/>
      <c r="C197" s="214" t="s">
        <v>462</v>
      </c>
      <c r="D197" s="214" t="s">
        <v>154</v>
      </c>
      <c r="E197" s="215" t="s">
        <v>1179</v>
      </c>
      <c r="F197" s="216" t="s">
        <v>1180</v>
      </c>
      <c r="G197" s="217" t="s">
        <v>239</v>
      </c>
      <c r="H197" s="218">
        <v>40</v>
      </c>
      <c r="I197" s="219"/>
      <c r="J197" s="220">
        <f>ROUND(I197*H197,2)</f>
        <v>0</v>
      </c>
      <c r="K197" s="216" t="s">
        <v>158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517</v>
      </c>
      <c r="AT197" s="225" t="s">
        <v>154</v>
      </c>
      <c r="AU197" s="225" t="s">
        <v>81</v>
      </c>
      <c r="AY197" s="19" t="s">
        <v>152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517</v>
      </c>
      <c r="BM197" s="225" t="s">
        <v>1181</v>
      </c>
    </row>
    <row r="198" s="2" customFormat="1">
      <c r="A198" s="40"/>
      <c r="B198" s="41"/>
      <c r="C198" s="42"/>
      <c r="D198" s="227" t="s">
        <v>161</v>
      </c>
      <c r="E198" s="42"/>
      <c r="F198" s="228" t="s">
        <v>1182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161</v>
      </c>
      <c r="AU198" s="19" t="s">
        <v>81</v>
      </c>
    </row>
    <row r="199" s="2" customFormat="1" ht="16.5" customHeight="1">
      <c r="A199" s="40"/>
      <c r="B199" s="41"/>
      <c r="C199" s="214" t="s">
        <v>468</v>
      </c>
      <c r="D199" s="214" t="s">
        <v>154</v>
      </c>
      <c r="E199" s="215" t="s">
        <v>1183</v>
      </c>
      <c r="F199" s="216" t="s">
        <v>1184</v>
      </c>
      <c r="G199" s="217" t="s">
        <v>227</v>
      </c>
      <c r="H199" s="218">
        <v>100</v>
      </c>
      <c r="I199" s="219"/>
      <c r="J199" s="220">
        <f>ROUND(I199*H199,2)</f>
        <v>0</v>
      </c>
      <c r="K199" s="216" t="s">
        <v>158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517</v>
      </c>
      <c r="AT199" s="225" t="s">
        <v>154</v>
      </c>
      <c r="AU199" s="225" t="s">
        <v>81</v>
      </c>
      <c r="AY199" s="19" t="s">
        <v>152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517</v>
      </c>
      <c r="BM199" s="225" t="s">
        <v>1185</v>
      </c>
    </row>
    <row r="200" s="2" customFormat="1">
      <c r="A200" s="40"/>
      <c r="B200" s="41"/>
      <c r="C200" s="42"/>
      <c r="D200" s="227" t="s">
        <v>161</v>
      </c>
      <c r="E200" s="42"/>
      <c r="F200" s="228" t="s">
        <v>1186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161</v>
      </c>
      <c r="AU200" s="19" t="s">
        <v>81</v>
      </c>
    </row>
    <row r="201" s="2" customFormat="1" ht="16.5" customHeight="1">
      <c r="A201" s="40"/>
      <c r="B201" s="41"/>
      <c r="C201" s="214" t="s">
        <v>473</v>
      </c>
      <c r="D201" s="214" t="s">
        <v>154</v>
      </c>
      <c r="E201" s="215" t="s">
        <v>1187</v>
      </c>
      <c r="F201" s="216" t="s">
        <v>1188</v>
      </c>
      <c r="G201" s="217" t="s">
        <v>227</v>
      </c>
      <c r="H201" s="218">
        <v>50</v>
      </c>
      <c r="I201" s="219"/>
      <c r="J201" s="220">
        <f>ROUND(I201*H201,2)</f>
        <v>0</v>
      </c>
      <c r="K201" s="216" t="s">
        <v>158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517</v>
      </c>
      <c r="AT201" s="225" t="s">
        <v>154</v>
      </c>
      <c r="AU201" s="225" t="s">
        <v>81</v>
      </c>
      <c r="AY201" s="19" t="s">
        <v>152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517</v>
      </c>
      <c r="BM201" s="225" t="s">
        <v>1189</v>
      </c>
    </row>
    <row r="202" s="2" customFormat="1">
      <c r="A202" s="40"/>
      <c r="B202" s="41"/>
      <c r="C202" s="42"/>
      <c r="D202" s="227" t="s">
        <v>161</v>
      </c>
      <c r="E202" s="42"/>
      <c r="F202" s="228" t="s">
        <v>1190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161</v>
      </c>
      <c r="AU202" s="19" t="s">
        <v>81</v>
      </c>
    </row>
    <row r="203" s="2" customFormat="1" ht="16.5" customHeight="1">
      <c r="A203" s="40"/>
      <c r="B203" s="41"/>
      <c r="C203" s="214" t="s">
        <v>478</v>
      </c>
      <c r="D203" s="214" t="s">
        <v>154</v>
      </c>
      <c r="E203" s="215" t="s">
        <v>1191</v>
      </c>
      <c r="F203" s="216" t="s">
        <v>1192</v>
      </c>
      <c r="G203" s="217" t="s">
        <v>227</v>
      </c>
      <c r="H203" s="218">
        <v>100</v>
      </c>
      <c r="I203" s="219"/>
      <c r="J203" s="220">
        <f>ROUND(I203*H203,2)</f>
        <v>0</v>
      </c>
      <c r="K203" s="216" t="s">
        <v>158</v>
      </c>
      <c r="L203" s="46"/>
      <c r="M203" s="221" t="s">
        <v>19</v>
      </c>
      <c r="N203" s="222" t="s">
        <v>43</v>
      </c>
      <c r="O203" s="86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517</v>
      </c>
      <c r="AT203" s="225" t="s">
        <v>154</v>
      </c>
      <c r="AU203" s="225" t="s">
        <v>81</v>
      </c>
      <c r="AY203" s="19" t="s">
        <v>152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517</v>
      </c>
      <c r="BM203" s="225" t="s">
        <v>1193</v>
      </c>
    </row>
    <row r="204" s="2" customFormat="1">
      <c r="A204" s="40"/>
      <c r="B204" s="41"/>
      <c r="C204" s="42"/>
      <c r="D204" s="227" t="s">
        <v>161</v>
      </c>
      <c r="E204" s="42"/>
      <c r="F204" s="228" t="s">
        <v>1194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161</v>
      </c>
      <c r="AU204" s="19" t="s">
        <v>81</v>
      </c>
    </row>
    <row r="205" s="2" customFormat="1" ht="16.5" customHeight="1">
      <c r="A205" s="40"/>
      <c r="B205" s="41"/>
      <c r="C205" s="214" t="s">
        <v>483</v>
      </c>
      <c r="D205" s="214" t="s">
        <v>154</v>
      </c>
      <c r="E205" s="215" t="s">
        <v>1195</v>
      </c>
      <c r="F205" s="216" t="s">
        <v>1196</v>
      </c>
      <c r="G205" s="217" t="s">
        <v>227</v>
      </c>
      <c r="H205" s="218">
        <v>50</v>
      </c>
      <c r="I205" s="219"/>
      <c r="J205" s="220">
        <f>ROUND(I205*H205,2)</f>
        <v>0</v>
      </c>
      <c r="K205" s="216" t="s">
        <v>158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517</v>
      </c>
      <c r="AT205" s="225" t="s">
        <v>154</v>
      </c>
      <c r="AU205" s="225" t="s">
        <v>81</v>
      </c>
      <c r="AY205" s="19" t="s">
        <v>152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517</v>
      </c>
      <c r="BM205" s="225" t="s">
        <v>1197</v>
      </c>
    </row>
    <row r="206" s="2" customFormat="1">
      <c r="A206" s="40"/>
      <c r="B206" s="41"/>
      <c r="C206" s="42"/>
      <c r="D206" s="227" t="s">
        <v>161</v>
      </c>
      <c r="E206" s="42"/>
      <c r="F206" s="228" t="s">
        <v>1198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161</v>
      </c>
      <c r="AU206" s="19" t="s">
        <v>81</v>
      </c>
    </row>
    <row r="207" s="2" customFormat="1" ht="16.5" customHeight="1">
      <c r="A207" s="40"/>
      <c r="B207" s="41"/>
      <c r="C207" s="214" t="s">
        <v>488</v>
      </c>
      <c r="D207" s="214" t="s">
        <v>154</v>
      </c>
      <c r="E207" s="215" t="s">
        <v>1199</v>
      </c>
      <c r="F207" s="216" t="s">
        <v>1200</v>
      </c>
      <c r="G207" s="217" t="s">
        <v>227</v>
      </c>
      <c r="H207" s="218">
        <v>150</v>
      </c>
      <c r="I207" s="219"/>
      <c r="J207" s="220">
        <f>ROUND(I207*H207,2)</f>
        <v>0</v>
      </c>
      <c r="K207" s="216" t="s">
        <v>158</v>
      </c>
      <c r="L207" s="46"/>
      <c r="M207" s="221" t="s">
        <v>19</v>
      </c>
      <c r="N207" s="222" t="s">
        <v>43</v>
      </c>
      <c r="O207" s="86"/>
      <c r="P207" s="223">
        <f>O207*H207</f>
        <v>0</v>
      </c>
      <c r="Q207" s="223">
        <v>6.0000000000000002E-05</v>
      </c>
      <c r="R207" s="223">
        <f>Q207*H207</f>
        <v>0.0090000000000000011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517</v>
      </c>
      <c r="AT207" s="225" t="s">
        <v>154</v>
      </c>
      <c r="AU207" s="225" t="s">
        <v>81</v>
      </c>
      <c r="AY207" s="19" t="s">
        <v>152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517</v>
      </c>
      <c r="BM207" s="225" t="s">
        <v>1201</v>
      </c>
    </row>
    <row r="208" s="2" customFormat="1">
      <c r="A208" s="40"/>
      <c r="B208" s="41"/>
      <c r="C208" s="42"/>
      <c r="D208" s="227" t="s">
        <v>161</v>
      </c>
      <c r="E208" s="42"/>
      <c r="F208" s="228" t="s">
        <v>1202</v>
      </c>
      <c r="G208" s="42"/>
      <c r="H208" s="42"/>
      <c r="I208" s="229"/>
      <c r="J208" s="42"/>
      <c r="K208" s="42"/>
      <c r="L208" s="46"/>
      <c r="M208" s="230"/>
      <c r="N208" s="231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161</v>
      </c>
      <c r="AU208" s="19" t="s">
        <v>81</v>
      </c>
    </row>
    <row r="209" s="2" customFormat="1" ht="16.5" customHeight="1">
      <c r="A209" s="40"/>
      <c r="B209" s="41"/>
      <c r="C209" s="214" t="s">
        <v>494</v>
      </c>
      <c r="D209" s="214" t="s">
        <v>154</v>
      </c>
      <c r="E209" s="215" t="s">
        <v>1203</v>
      </c>
      <c r="F209" s="216" t="s">
        <v>1204</v>
      </c>
      <c r="G209" s="217" t="s">
        <v>227</v>
      </c>
      <c r="H209" s="218">
        <v>69.299999999999997</v>
      </c>
      <c r="I209" s="219"/>
      <c r="J209" s="220">
        <f>ROUND(I209*H209,2)</f>
        <v>0</v>
      </c>
      <c r="K209" s="216" t="s">
        <v>158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517</v>
      </c>
      <c r="AT209" s="225" t="s">
        <v>154</v>
      </c>
      <c r="AU209" s="225" t="s">
        <v>81</v>
      </c>
      <c r="AY209" s="19" t="s">
        <v>152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517</v>
      </c>
      <c r="BM209" s="225" t="s">
        <v>1205</v>
      </c>
    </row>
    <row r="210" s="2" customFormat="1">
      <c r="A210" s="40"/>
      <c r="B210" s="41"/>
      <c r="C210" s="42"/>
      <c r="D210" s="227" t="s">
        <v>161</v>
      </c>
      <c r="E210" s="42"/>
      <c r="F210" s="228" t="s">
        <v>1206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161</v>
      </c>
      <c r="AU210" s="19" t="s">
        <v>81</v>
      </c>
    </row>
    <row r="211" s="2" customFormat="1" ht="16.5" customHeight="1">
      <c r="A211" s="40"/>
      <c r="B211" s="41"/>
      <c r="C211" s="265" t="s">
        <v>500</v>
      </c>
      <c r="D211" s="265" t="s">
        <v>298</v>
      </c>
      <c r="E211" s="266" t="s">
        <v>1207</v>
      </c>
      <c r="F211" s="267" t="s">
        <v>1208</v>
      </c>
      <c r="G211" s="268" t="s">
        <v>227</v>
      </c>
      <c r="H211" s="269">
        <v>72.765000000000001</v>
      </c>
      <c r="I211" s="270"/>
      <c r="J211" s="271">
        <f>ROUND(I211*H211,2)</f>
        <v>0</v>
      </c>
      <c r="K211" s="267" t="s">
        <v>158</v>
      </c>
      <c r="L211" s="272"/>
      <c r="M211" s="273" t="s">
        <v>19</v>
      </c>
      <c r="N211" s="274" t="s">
        <v>43</v>
      </c>
      <c r="O211" s="86"/>
      <c r="P211" s="223">
        <f>O211*H211</f>
        <v>0</v>
      </c>
      <c r="Q211" s="223">
        <v>0.00055000000000000003</v>
      </c>
      <c r="R211" s="223">
        <f>Q211*H211</f>
        <v>0.040020750000000001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1209</v>
      </c>
      <c r="AT211" s="225" t="s">
        <v>298</v>
      </c>
      <c r="AU211" s="225" t="s">
        <v>81</v>
      </c>
      <c r="AY211" s="19" t="s">
        <v>152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1209</v>
      </c>
      <c r="BM211" s="225" t="s">
        <v>1210</v>
      </c>
    </row>
    <row r="212" s="14" customFormat="1">
      <c r="A212" s="14"/>
      <c r="B212" s="243"/>
      <c r="C212" s="244"/>
      <c r="D212" s="234" t="s">
        <v>163</v>
      </c>
      <c r="E212" s="245" t="s">
        <v>19</v>
      </c>
      <c r="F212" s="246" t="s">
        <v>1367</v>
      </c>
      <c r="G212" s="244"/>
      <c r="H212" s="247">
        <v>72.765000000000001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163</v>
      </c>
      <c r="AU212" s="253" t="s">
        <v>81</v>
      </c>
      <c r="AV212" s="14" t="s">
        <v>81</v>
      </c>
      <c r="AW212" s="14" t="s">
        <v>33</v>
      </c>
      <c r="AX212" s="14" t="s">
        <v>79</v>
      </c>
      <c r="AY212" s="253" t="s">
        <v>152</v>
      </c>
    </row>
    <row r="213" s="2" customFormat="1" ht="16.5" customHeight="1">
      <c r="A213" s="40"/>
      <c r="B213" s="41"/>
      <c r="C213" s="265" t="s">
        <v>505</v>
      </c>
      <c r="D213" s="265" t="s">
        <v>298</v>
      </c>
      <c r="E213" s="266" t="s">
        <v>1212</v>
      </c>
      <c r="F213" s="267" t="s">
        <v>1213</v>
      </c>
      <c r="G213" s="268" t="s">
        <v>157</v>
      </c>
      <c r="H213" s="269">
        <v>3</v>
      </c>
      <c r="I213" s="270"/>
      <c r="J213" s="271">
        <f>ROUND(I213*H213,2)</f>
        <v>0</v>
      </c>
      <c r="K213" s="267" t="s">
        <v>19</v>
      </c>
      <c r="L213" s="272"/>
      <c r="M213" s="273" t="s">
        <v>19</v>
      </c>
      <c r="N213" s="274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1209</v>
      </c>
      <c r="AT213" s="225" t="s">
        <v>298</v>
      </c>
      <c r="AU213" s="225" t="s">
        <v>81</v>
      </c>
      <c r="AY213" s="19" t="s">
        <v>152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1209</v>
      </c>
      <c r="BM213" s="225" t="s">
        <v>1214</v>
      </c>
    </row>
    <row r="214" s="12" customFormat="1" ht="22.8" customHeight="1">
      <c r="A214" s="12"/>
      <c r="B214" s="198"/>
      <c r="C214" s="199"/>
      <c r="D214" s="200" t="s">
        <v>71</v>
      </c>
      <c r="E214" s="212" t="s">
        <v>1215</v>
      </c>
      <c r="F214" s="212" t="s">
        <v>1216</v>
      </c>
      <c r="G214" s="199"/>
      <c r="H214" s="199"/>
      <c r="I214" s="202"/>
      <c r="J214" s="213">
        <f>BK214</f>
        <v>0</v>
      </c>
      <c r="K214" s="199"/>
      <c r="L214" s="204"/>
      <c r="M214" s="205"/>
      <c r="N214" s="206"/>
      <c r="O214" s="206"/>
      <c r="P214" s="207">
        <f>P215</f>
        <v>0</v>
      </c>
      <c r="Q214" s="206"/>
      <c r="R214" s="207">
        <f>R215</f>
        <v>0</v>
      </c>
      <c r="S214" s="206"/>
      <c r="T214" s="208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9" t="s">
        <v>170</v>
      </c>
      <c r="AT214" s="210" t="s">
        <v>71</v>
      </c>
      <c r="AU214" s="210" t="s">
        <v>79</v>
      </c>
      <c r="AY214" s="209" t="s">
        <v>152</v>
      </c>
      <c r="BK214" s="211">
        <f>BK215</f>
        <v>0</v>
      </c>
    </row>
    <row r="215" s="2" customFormat="1" ht="16.5" customHeight="1">
      <c r="A215" s="40"/>
      <c r="B215" s="41"/>
      <c r="C215" s="214" t="s">
        <v>511</v>
      </c>
      <c r="D215" s="214" t="s">
        <v>154</v>
      </c>
      <c r="E215" s="215" t="s">
        <v>1217</v>
      </c>
      <c r="F215" s="216" t="s">
        <v>1218</v>
      </c>
      <c r="G215" s="217" t="s">
        <v>157</v>
      </c>
      <c r="H215" s="218">
        <v>1</v>
      </c>
      <c r="I215" s="219"/>
      <c r="J215" s="220">
        <f>ROUND(I215*H215,2)</f>
        <v>0</v>
      </c>
      <c r="K215" s="216" t="s">
        <v>19</v>
      </c>
      <c r="L215" s="46"/>
      <c r="M215" s="275" t="s">
        <v>19</v>
      </c>
      <c r="N215" s="276" t="s">
        <v>43</v>
      </c>
      <c r="O215" s="277"/>
      <c r="P215" s="278">
        <f>O215*H215</f>
        <v>0</v>
      </c>
      <c r="Q215" s="278">
        <v>0</v>
      </c>
      <c r="R215" s="278">
        <f>Q215*H215</f>
        <v>0</v>
      </c>
      <c r="S215" s="278">
        <v>0</v>
      </c>
      <c r="T215" s="279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517</v>
      </c>
      <c r="AT215" s="225" t="s">
        <v>154</v>
      </c>
      <c r="AU215" s="225" t="s">
        <v>81</v>
      </c>
      <c r="AY215" s="19" t="s">
        <v>152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517</v>
      </c>
      <c r="BM215" s="225" t="s">
        <v>1219</v>
      </c>
    </row>
    <row r="216" s="2" customFormat="1" ht="6.96" customHeight="1">
      <c r="A216" s="40"/>
      <c r="B216" s="61"/>
      <c r="C216" s="62"/>
      <c r="D216" s="62"/>
      <c r="E216" s="62"/>
      <c r="F216" s="62"/>
      <c r="G216" s="62"/>
      <c r="H216" s="62"/>
      <c r="I216" s="62"/>
      <c r="J216" s="62"/>
      <c r="K216" s="62"/>
      <c r="L216" s="46"/>
      <c r="M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</row>
  </sheetData>
  <sheetProtection sheet="1" autoFilter="0" formatColumns="0" formatRows="0" objects="1" scenarios="1" spinCount="100000" saltValue="jeKvgX451SDwEEWAe/T6ZjY99A+k8bv6F0W2L3yf+kno26OTsvms0rlqeNFKkqGnldpCNLbj190hrNTqPLjHNg==" hashValue="KCGzF8j/r5ikGUZyNxOMhFBIAFT1k7QwAx2Bb+J8LP7Qkv2J3XR7QkdSW6A7vLLiIdUHxr88SlOfUkB813OCCw==" algorithmName="SHA-512" password="CD09"/>
  <autoFilter ref="C101:K2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4_01/945421110"/>
    <hyperlink ref="F112" r:id="rId2" display="https://podminky.urs.cz/item/CS_URS_2024_01/012103000"/>
    <hyperlink ref="F114" r:id="rId3" display="https://podminky.urs.cz/item/CS_URS_2024_01/012303000"/>
    <hyperlink ref="F116" r:id="rId4" display="https://podminky.urs.cz/item/CS_URS_2024_01/013254000"/>
    <hyperlink ref="F119" r:id="rId5" display="https://podminky.urs.cz/item/CS_URS_2024_01/030001000"/>
    <hyperlink ref="F122" r:id="rId6" display="https://podminky.urs.cz/item/CS_URS_2024_01/045002000"/>
    <hyperlink ref="F125" r:id="rId7" display="https://podminky.urs.cz/item/CS_URS_2024_01/063303000"/>
    <hyperlink ref="F127" r:id="rId8" display="https://podminky.urs.cz/item/CS_URS_2024_01/065002000"/>
    <hyperlink ref="F131" r:id="rId9" display="https://podminky.urs.cz/item/CS_URS_2024_01/210812033"/>
    <hyperlink ref="F136" r:id="rId10" display="https://podminky.urs.cz/item/CS_URS_2024_01/741130005"/>
    <hyperlink ref="F138" r:id="rId11" display="https://podminky.urs.cz/item/CS_URS_2024_01/998741311"/>
    <hyperlink ref="F169" r:id="rId12" display="https://podminky.urs.cz/item/CS_URS_2024_01/218202013"/>
    <hyperlink ref="F171" r:id="rId13" display="https://podminky.urs.cz/item/CS_URS_2024_01/218204100"/>
    <hyperlink ref="F173" r:id="rId14" display="https://podminky.urs.cz/item/CS_URS_2024_01/218900601"/>
    <hyperlink ref="F183" r:id="rId15" display="https://podminky.urs.cz/item/CS_URS_2024_01/460161172"/>
    <hyperlink ref="F185" r:id="rId16" display="https://podminky.urs.cz/item/CS_URS_2024_01/460161293"/>
    <hyperlink ref="F187" r:id="rId17" display="https://podminky.urs.cz/item/CS_URS_2024_01/460341113"/>
    <hyperlink ref="F192" r:id="rId18" display="https://podminky.urs.cz/item/CS_URS_2024_01/460341121"/>
    <hyperlink ref="F195" r:id="rId19" display="https://podminky.urs.cz/item/CS_URS_2024_01/460361121"/>
    <hyperlink ref="F198" r:id="rId20" display="https://podminky.urs.cz/item/CS_URS_2024_01/460371111"/>
    <hyperlink ref="F200" r:id="rId21" display="https://podminky.urs.cz/item/CS_URS_2024_01/460431152"/>
    <hyperlink ref="F202" r:id="rId22" display="https://podminky.urs.cz/item/CS_URS_2024_01/460431283"/>
    <hyperlink ref="F204" r:id="rId23" display="https://podminky.urs.cz/item/CS_URS_2024_01/460661111"/>
    <hyperlink ref="F206" r:id="rId24" display="https://podminky.urs.cz/item/CS_URS_2024_01/460661112"/>
    <hyperlink ref="F208" r:id="rId25" display="https://podminky.urs.cz/item/CS_URS_2024_01/460671111"/>
    <hyperlink ref="F210" r:id="rId26" display="https://podminky.urs.cz/item/CS_URS_2024_01/4607912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1525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1526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1527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1528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1529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1530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1531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1532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1533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1534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1535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78</v>
      </c>
      <c r="F18" s="293" t="s">
        <v>1536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1537</v>
      </c>
      <c r="F19" s="293" t="s">
        <v>1538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1539</v>
      </c>
      <c r="F20" s="293" t="s">
        <v>1540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1541</v>
      </c>
      <c r="F21" s="293" t="s">
        <v>1542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1543</v>
      </c>
      <c r="F22" s="293" t="s">
        <v>1544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85</v>
      </c>
      <c r="F23" s="293" t="s">
        <v>1545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1546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1547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1548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1549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1550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1551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1552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1553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1554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138</v>
      </c>
      <c r="F36" s="293"/>
      <c r="G36" s="293" t="s">
        <v>1555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1556</v>
      </c>
      <c r="F37" s="293"/>
      <c r="G37" s="293" t="s">
        <v>1557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53</v>
      </c>
      <c r="F38" s="293"/>
      <c r="G38" s="293" t="s">
        <v>1558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54</v>
      </c>
      <c r="F39" s="293"/>
      <c r="G39" s="293" t="s">
        <v>1559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139</v>
      </c>
      <c r="F40" s="293"/>
      <c r="G40" s="293" t="s">
        <v>1560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140</v>
      </c>
      <c r="F41" s="293"/>
      <c r="G41" s="293" t="s">
        <v>1561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1562</v>
      </c>
      <c r="F42" s="293"/>
      <c r="G42" s="293" t="s">
        <v>1563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1564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1565</v>
      </c>
      <c r="F44" s="293"/>
      <c r="G44" s="293" t="s">
        <v>1566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142</v>
      </c>
      <c r="F45" s="293"/>
      <c r="G45" s="293" t="s">
        <v>1567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1568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1569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1570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1571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1572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1573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1574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1575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1576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1577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1578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1579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1580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1581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1582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1583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1584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1585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1586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1587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1588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1589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1590</v>
      </c>
      <c r="D76" s="311"/>
      <c r="E76" s="311"/>
      <c r="F76" s="311" t="s">
        <v>1591</v>
      </c>
      <c r="G76" s="312"/>
      <c r="H76" s="311" t="s">
        <v>54</v>
      </c>
      <c r="I76" s="311" t="s">
        <v>57</v>
      </c>
      <c r="J76" s="311" t="s">
        <v>1592</v>
      </c>
      <c r="K76" s="310"/>
    </row>
    <row r="77" s="1" customFormat="1" ht="17.25" customHeight="1">
      <c r="B77" s="308"/>
      <c r="C77" s="313" t="s">
        <v>1593</v>
      </c>
      <c r="D77" s="313"/>
      <c r="E77" s="313"/>
      <c r="F77" s="314" t="s">
        <v>1594</v>
      </c>
      <c r="G77" s="315"/>
      <c r="H77" s="313"/>
      <c r="I77" s="313"/>
      <c r="J77" s="313" t="s">
        <v>1595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53</v>
      </c>
      <c r="D79" s="318"/>
      <c r="E79" s="318"/>
      <c r="F79" s="319" t="s">
        <v>1596</v>
      </c>
      <c r="G79" s="320"/>
      <c r="H79" s="296" t="s">
        <v>1597</v>
      </c>
      <c r="I79" s="296" t="s">
        <v>1598</v>
      </c>
      <c r="J79" s="296">
        <v>20</v>
      </c>
      <c r="K79" s="310"/>
    </row>
    <row r="80" s="1" customFormat="1" ht="15" customHeight="1">
      <c r="B80" s="308"/>
      <c r="C80" s="296" t="s">
        <v>1599</v>
      </c>
      <c r="D80" s="296"/>
      <c r="E80" s="296"/>
      <c r="F80" s="319" t="s">
        <v>1596</v>
      </c>
      <c r="G80" s="320"/>
      <c r="H80" s="296" t="s">
        <v>1600</v>
      </c>
      <c r="I80" s="296" t="s">
        <v>1598</v>
      </c>
      <c r="J80" s="296">
        <v>120</v>
      </c>
      <c r="K80" s="310"/>
    </row>
    <row r="81" s="1" customFormat="1" ht="15" customHeight="1">
      <c r="B81" s="321"/>
      <c r="C81" s="296" t="s">
        <v>1601</v>
      </c>
      <c r="D81" s="296"/>
      <c r="E81" s="296"/>
      <c r="F81" s="319" t="s">
        <v>1602</v>
      </c>
      <c r="G81" s="320"/>
      <c r="H81" s="296" t="s">
        <v>1603</v>
      </c>
      <c r="I81" s="296" t="s">
        <v>1598</v>
      </c>
      <c r="J81" s="296">
        <v>50</v>
      </c>
      <c r="K81" s="310"/>
    </row>
    <row r="82" s="1" customFormat="1" ht="15" customHeight="1">
      <c r="B82" s="321"/>
      <c r="C82" s="296" t="s">
        <v>1604</v>
      </c>
      <c r="D82" s="296"/>
      <c r="E82" s="296"/>
      <c r="F82" s="319" t="s">
        <v>1596</v>
      </c>
      <c r="G82" s="320"/>
      <c r="H82" s="296" t="s">
        <v>1605</v>
      </c>
      <c r="I82" s="296" t="s">
        <v>1606</v>
      </c>
      <c r="J82" s="296"/>
      <c r="K82" s="310"/>
    </row>
    <row r="83" s="1" customFormat="1" ht="15" customHeight="1">
      <c r="B83" s="321"/>
      <c r="C83" s="322" t="s">
        <v>1607</v>
      </c>
      <c r="D83" s="322"/>
      <c r="E83" s="322"/>
      <c r="F83" s="323" t="s">
        <v>1602</v>
      </c>
      <c r="G83" s="322"/>
      <c r="H83" s="322" t="s">
        <v>1608</v>
      </c>
      <c r="I83" s="322" t="s">
        <v>1598</v>
      </c>
      <c r="J83" s="322">
        <v>15</v>
      </c>
      <c r="K83" s="310"/>
    </row>
    <row r="84" s="1" customFormat="1" ht="15" customHeight="1">
      <c r="B84" s="321"/>
      <c r="C84" s="322" t="s">
        <v>1609</v>
      </c>
      <c r="D84" s="322"/>
      <c r="E84" s="322"/>
      <c r="F84" s="323" t="s">
        <v>1602</v>
      </c>
      <c r="G84" s="322"/>
      <c r="H84" s="322" t="s">
        <v>1610</v>
      </c>
      <c r="I84" s="322" t="s">
        <v>1598</v>
      </c>
      <c r="J84" s="322">
        <v>15</v>
      </c>
      <c r="K84" s="310"/>
    </row>
    <row r="85" s="1" customFormat="1" ht="15" customHeight="1">
      <c r="B85" s="321"/>
      <c r="C85" s="322" t="s">
        <v>1611</v>
      </c>
      <c r="D85" s="322"/>
      <c r="E85" s="322"/>
      <c r="F85" s="323" t="s">
        <v>1602</v>
      </c>
      <c r="G85" s="322"/>
      <c r="H85" s="322" t="s">
        <v>1612</v>
      </c>
      <c r="I85" s="322" t="s">
        <v>1598</v>
      </c>
      <c r="J85" s="322">
        <v>20</v>
      </c>
      <c r="K85" s="310"/>
    </row>
    <row r="86" s="1" customFormat="1" ht="15" customHeight="1">
      <c r="B86" s="321"/>
      <c r="C86" s="322" t="s">
        <v>1613</v>
      </c>
      <c r="D86" s="322"/>
      <c r="E86" s="322"/>
      <c r="F86" s="323" t="s">
        <v>1602</v>
      </c>
      <c r="G86" s="322"/>
      <c r="H86" s="322" t="s">
        <v>1614</v>
      </c>
      <c r="I86" s="322" t="s">
        <v>1598</v>
      </c>
      <c r="J86" s="322">
        <v>20</v>
      </c>
      <c r="K86" s="310"/>
    </row>
    <row r="87" s="1" customFormat="1" ht="15" customHeight="1">
      <c r="B87" s="321"/>
      <c r="C87" s="296" t="s">
        <v>1615</v>
      </c>
      <c r="D87" s="296"/>
      <c r="E87" s="296"/>
      <c r="F87" s="319" t="s">
        <v>1602</v>
      </c>
      <c r="G87" s="320"/>
      <c r="H87" s="296" t="s">
        <v>1616</v>
      </c>
      <c r="I87" s="296" t="s">
        <v>1598</v>
      </c>
      <c r="J87" s="296">
        <v>50</v>
      </c>
      <c r="K87" s="310"/>
    </row>
    <row r="88" s="1" customFormat="1" ht="15" customHeight="1">
      <c r="B88" s="321"/>
      <c r="C88" s="296" t="s">
        <v>1617</v>
      </c>
      <c r="D88" s="296"/>
      <c r="E88" s="296"/>
      <c r="F88" s="319" t="s">
        <v>1602</v>
      </c>
      <c r="G88" s="320"/>
      <c r="H88" s="296" t="s">
        <v>1618</v>
      </c>
      <c r="I88" s="296" t="s">
        <v>1598</v>
      </c>
      <c r="J88" s="296">
        <v>20</v>
      </c>
      <c r="K88" s="310"/>
    </row>
    <row r="89" s="1" customFormat="1" ht="15" customHeight="1">
      <c r="B89" s="321"/>
      <c r="C89" s="296" t="s">
        <v>1619</v>
      </c>
      <c r="D89" s="296"/>
      <c r="E89" s="296"/>
      <c r="F89" s="319" t="s">
        <v>1602</v>
      </c>
      <c r="G89" s="320"/>
      <c r="H89" s="296" t="s">
        <v>1620</v>
      </c>
      <c r="I89" s="296" t="s">
        <v>1598</v>
      </c>
      <c r="J89" s="296">
        <v>20</v>
      </c>
      <c r="K89" s="310"/>
    </row>
    <row r="90" s="1" customFormat="1" ht="15" customHeight="1">
      <c r="B90" s="321"/>
      <c r="C90" s="296" t="s">
        <v>1621</v>
      </c>
      <c r="D90" s="296"/>
      <c r="E90" s="296"/>
      <c r="F90" s="319" t="s">
        <v>1602</v>
      </c>
      <c r="G90" s="320"/>
      <c r="H90" s="296" t="s">
        <v>1622</v>
      </c>
      <c r="I90" s="296" t="s">
        <v>1598</v>
      </c>
      <c r="J90" s="296">
        <v>50</v>
      </c>
      <c r="K90" s="310"/>
    </row>
    <row r="91" s="1" customFormat="1" ht="15" customHeight="1">
      <c r="B91" s="321"/>
      <c r="C91" s="296" t="s">
        <v>1623</v>
      </c>
      <c r="D91" s="296"/>
      <c r="E91" s="296"/>
      <c r="F91" s="319" t="s">
        <v>1602</v>
      </c>
      <c r="G91" s="320"/>
      <c r="H91" s="296" t="s">
        <v>1623</v>
      </c>
      <c r="I91" s="296" t="s">
        <v>1598</v>
      </c>
      <c r="J91" s="296">
        <v>50</v>
      </c>
      <c r="K91" s="310"/>
    </row>
    <row r="92" s="1" customFormat="1" ht="15" customHeight="1">
      <c r="B92" s="321"/>
      <c r="C92" s="296" t="s">
        <v>1624</v>
      </c>
      <c r="D92" s="296"/>
      <c r="E92" s="296"/>
      <c r="F92" s="319" t="s">
        <v>1602</v>
      </c>
      <c r="G92" s="320"/>
      <c r="H92" s="296" t="s">
        <v>1625</v>
      </c>
      <c r="I92" s="296" t="s">
        <v>1598</v>
      </c>
      <c r="J92" s="296">
        <v>255</v>
      </c>
      <c r="K92" s="310"/>
    </row>
    <row r="93" s="1" customFormat="1" ht="15" customHeight="1">
      <c r="B93" s="321"/>
      <c r="C93" s="296" t="s">
        <v>1626</v>
      </c>
      <c r="D93" s="296"/>
      <c r="E93" s="296"/>
      <c r="F93" s="319" t="s">
        <v>1596</v>
      </c>
      <c r="G93" s="320"/>
      <c r="H93" s="296" t="s">
        <v>1627</v>
      </c>
      <c r="I93" s="296" t="s">
        <v>1628</v>
      </c>
      <c r="J93" s="296"/>
      <c r="K93" s="310"/>
    </row>
    <row r="94" s="1" customFormat="1" ht="15" customHeight="1">
      <c r="B94" s="321"/>
      <c r="C94" s="296" t="s">
        <v>1629</v>
      </c>
      <c r="D94" s="296"/>
      <c r="E94" s="296"/>
      <c r="F94" s="319" t="s">
        <v>1596</v>
      </c>
      <c r="G94" s="320"/>
      <c r="H94" s="296" t="s">
        <v>1630</v>
      </c>
      <c r="I94" s="296" t="s">
        <v>1631</v>
      </c>
      <c r="J94" s="296"/>
      <c r="K94" s="310"/>
    </row>
    <row r="95" s="1" customFormat="1" ht="15" customHeight="1">
      <c r="B95" s="321"/>
      <c r="C95" s="296" t="s">
        <v>1632</v>
      </c>
      <c r="D95" s="296"/>
      <c r="E95" s="296"/>
      <c r="F95" s="319" t="s">
        <v>1596</v>
      </c>
      <c r="G95" s="320"/>
      <c r="H95" s="296" t="s">
        <v>1632</v>
      </c>
      <c r="I95" s="296" t="s">
        <v>1631</v>
      </c>
      <c r="J95" s="296"/>
      <c r="K95" s="310"/>
    </row>
    <row r="96" s="1" customFormat="1" ht="15" customHeight="1">
      <c r="B96" s="321"/>
      <c r="C96" s="296" t="s">
        <v>38</v>
      </c>
      <c r="D96" s="296"/>
      <c r="E96" s="296"/>
      <c r="F96" s="319" t="s">
        <v>1596</v>
      </c>
      <c r="G96" s="320"/>
      <c r="H96" s="296" t="s">
        <v>1633</v>
      </c>
      <c r="I96" s="296" t="s">
        <v>1631</v>
      </c>
      <c r="J96" s="296"/>
      <c r="K96" s="310"/>
    </row>
    <row r="97" s="1" customFormat="1" ht="15" customHeight="1">
      <c r="B97" s="321"/>
      <c r="C97" s="296" t="s">
        <v>48</v>
      </c>
      <c r="D97" s="296"/>
      <c r="E97" s="296"/>
      <c r="F97" s="319" t="s">
        <v>1596</v>
      </c>
      <c r="G97" s="320"/>
      <c r="H97" s="296" t="s">
        <v>1634</v>
      </c>
      <c r="I97" s="296" t="s">
        <v>1631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1635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1590</v>
      </c>
      <c r="D103" s="311"/>
      <c r="E103" s="311"/>
      <c r="F103" s="311" t="s">
        <v>1591</v>
      </c>
      <c r="G103" s="312"/>
      <c r="H103" s="311" t="s">
        <v>54</v>
      </c>
      <c r="I103" s="311" t="s">
        <v>57</v>
      </c>
      <c r="J103" s="311" t="s">
        <v>1592</v>
      </c>
      <c r="K103" s="310"/>
    </row>
    <row r="104" s="1" customFormat="1" ht="17.25" customHeight="1">
      <c r="B104" s="308"/>
      <c r="C104" s="313" t="s">
        <v>1593</v>
      </c>
      <c r="D104" s="313"/>
      <c r="E104" s="313"/>
      <c r="F104" s="314" t="s">
        <v>1594</v>
      </c>
      <c r="G104" s="315"/>
      <c r="H104" s="313"/>
      <c r="I104" s="313"/>
      <c r="J104" s="313" t="s">
        <v>1595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53</v>
      </c>
      <c r="D106" s="318"/>
      <c r="E106" s="318"/>
      <c r="F106" s="319" t="s">
        <v>1596</v>
      </c>
      <c r="G106" s="296"/>
      <c r="H106" s="296" t="s">
        <v>1636</v>
      </c>
      <c r="I106" s="296" t="s">
        <v>1598</v>
      </c>
      <c r="J106" s="296">
        <v>20</v>
      </c>
      <c r="K106" s="310"/>
    </row>
    <row r="107" s="1" customFormat="1" ht="15" customHeight="1">
      <c r="B107" s="308"/>
      <c r="C107" s="296" t="s">
        <v>1599</v>
      </c>
      <c r="D107" s="296"/>
      <c r="E107" s="296"/>
      <c r="F107" s="319" t="s">
        <v>1596</v>
      </c>
      <c r="G107" s="296"/>
      <c r="H107" s="296" t="s">
        <v>1636</v>
      </c>
      <c r="I107" s="296" t="s">
        <v>1598</v>
      </c>
      <c r="J107" s="296">
        <v>120</v>
      </c>
      <c r="K107" s="310"/>
    </row>
    <row r="108" s="1" customFormat="1" ht="15" customHeight="1">
      <c r="B108" s="321"/>
      <c r="C108" s="296" t="s">
        <v>1601</v>
      </c>
      <c r="D108" s="296"/>
      <c r="E108" s="296"/>
      <c r="F108" s="319" t="s">
        <v>1602</v>
      </c>
      <c r="G108" s="296"/>
      <c r="H108" s="296" t="s">
        <v>1636</v>
      </c>
      <c r="I108" s="296" t="s">
        <v>1598</v>
      </c>
      <c r="J108" s="296">
        <v>50</v>
      </c>
      <c r="K108" s="310"/>
    </row>
    <row r="109" s="1" customFormat="1" ht="15" customHeight="1">
      <c r="B109" s="321"/>
      <c r="C109" s="296" t="s">
        <v>1604</v>
      </c>
      <c r="D109" s="296"/>
      <c r="E109" s="296"/>
      <c r="F109" s="319" t="s">
        <v>1596</v>
      </c>
      <c r="G109" s="296"/>
      <c r="H109" s="296" t="s">
        <v>1636</v>
      </c>
      <c r="I109" s="296" t="s">
        <v>1606</v>
      </c>
      <c r="J109" s="296"/>
      <c r="K109" s="310"/>
    </row>
    <row r="110" s="1" customFormat="1" ht="15" customHeight="1">
      <c r="B110" s="321"/>
      <c r="C110" s="296" t="s">
        <v>1615</v>
      </c>
      <c r="D110" s="296"/>
      <c r="E110" s="296"/>
      <c r="F110" s="319" t="s">
        <v>1602</v>
      </c>
      <c r="G110" s="296"/>
      <c r="H110" s="296" t="s">
        <v>1636</v>
      </c>
      <c r="I110" s="296" t="s">
        <v>1598</v>
      </c>
      <c r="J110" s="296">
        <v>50</v>
      </c>
      <c r="K110" s="310"/>
    </row>
    <row r="111" s="1" customFormat="1" ht="15" customHeight="1">
      <c r="B111" s="321"/>
      <c r="C111" s="296" t="s">
        <v>1623</v>
      </c>
      <c r="D111" s="296"/>
      <c r="E111" s="296"/>
      <c r="F111" s="319" t="s">
        <v>1602</v>
      </c>
      <c r="G111" s="296"/>
      <c r="H111" s="296" t="s">
        <v>1636</v>
      </c>
      <c r="I111" s="296" t="s">
        <v>1598</v>
      </c>
      <c r="J111" s="296">
        <v>50</v>
      </c>
      <c r="K111" s="310"/>
    </row>
    <row r="112" s="1" customFormat="1" ht="15" customHeight="1">
      <c r="B112" s="321"/>
      <c r="C112" s="296" t="s">
        <v>1621</v>
      </c>
      <c r="D112" s="296"/>
      <c r="E112" s="296"/>
      <c r="F112" s="319" t="s">
        <v>1602</v>
      </c>
      <c r="G112" s="296"/>
      <c r="H112" s="296" t="s">
        <v>1636</v>
      </c>
      <c r="I112" s="296" t="s">
        <v>1598</v>
      </c>
      <c r="J112" s="296">
        <v>50</v>
      </c>
      <c r="K112" s="310"/>
    </row>
    <row r="113" s="1" customFormat="1" ht="15" customHeight="1">
      <c r="B113" s="321"/>
      <c r="C113" s="296" t="s">
        <v>53</v>
      </c>
      <c r="D113" s="296"/>
      <c r="E113" s="296"/>
      <c r="F113" s="319" t="s">
        <v>1596</v>
      </c>
      <c r="G113" s="296"/>
      <c r="H113" s="296" t="s">
        <v>1637</v>
      </c>
      <c r="I113" s="296" t="s">
        <v>1598</v>
      </c>
      <c r="J113" s="296">
        <v>20</v>
      </c>
      <c r="K113" s="310"/>
    </row>
    <row r="114" s="1" customFormat="1" ht="15" customHeight="1">
      <c r="B114" s="321"/>
      <c r="C114" s="296" t="s">
        <v>1638</v>
      </c>
      <c r="D114" s="296"/>
      <c r="E114" s="296"/>
      <c r="F114" s="319" t="s">
        <v>1596</v>
      </c>
      <c r="G114" s="296"/>
      <c r="H114" s="296" t="s">
        <v>1639</v>
      </c>
      <c r="I114" s="296" t="s">
        <v>1598</v>
      </c>
      <c r="J114" s="296">
        <v>120</v>
      </c>
      <c r="K114" s="310"/>
    </row>
    <row r="115" s="1" customFormat="1" ht="15" customHeight="1">
      <c r="B115" s="321"/>
      <c r="C115" s="296" t="s">
        <v>38</v>
      </c>
      <c r="D115" s="296"/>
      <c r="E115" s="296"/>
      <c r="F115" s="319" t="s">
        <v>1596</v>
      </c>
      <c r="G115" s="296"/>
      <c r="H115" s="296" t="s">
        <v>1640</v>
      </c>
      <c r="I115" s="296" t="s">
        <v>1631</v>
      </c>
      <c r="J115" s="296"/>
      <c r="K115" s="310"/>
    </row>
    <row r="116" s="1" customFormat="1" ht="15" customHeight="1">
      <c r="B116" s="321"/>
      <c r="C116" s="296" t="s">
        <v>48</v>
      </c>
      <c r="D116" s="296"/>
      <c r="E116" s="296"/>
      <c r="F116" s="319" t="s">
        <v>1596</v>
      </c>
      <c r="G116" s="296"/>
      <c r="H116" s="296" t="s">
        <v>1641</v>
      </c>
      <c r="I116" s="296" t="s">
        <v>1631</v>
      </c>
      <c r="J116" s="296"/>
      <c r="K116" s="310"/>
    </row>
    <row r="117" s="1" customFormat="1" ht="15" customHeight="1">
      <c r="B117" s="321"/>
      <c r="C117" s="296" t="s">
        <v>57</v>
      </c>
      <c r="D117" s="296"/>
      <c r="E117" s="296"/>
      <c r="F117" s="319" t="s">
        <v>1596</v>
      </c>
      <c r="G117" s="296"/>
      <c r="H117" s="296" t="s">
        <v>1642</v>
      </c>
      <c r="I117" s="296" t="s">
        <v>1643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1644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1590</v>
      </c>
      <c r="D123" s="311"/>
      <c r="E123" s="311"/>
      <c r="F123" s="311" t="s">
        <v>1591</v>
      </c>
      <c r="G123" s="312"/>
      <c r="H123" s="311" t="s">
        <v>54</v>
      </c>
      <c r="I123" s="311" t="s">
        <v>57</v>
      </c>
      <c r="J123" s="311" t="s">
        <v>1592</v>
      </c>
      <c r="K123" s="340"/>
    </row>
    <row r="124" s="1" customFormat="1" ht="17.25" customHeight="1">
      <c r="B124" s="339"/>
      <c r="C124" s="313" t="s">
        <v>1593</v>
      </c>
      <c r="D124" s="313"/>
      <c r="E124" s="313"/>
      <c r="F124" s="314" t="s">
        <v>1594</v>
      </c>
      <c r="G124" s="315"/>
      <c r="H124" s="313"/>
      <c r="I124" s="313"/>
      <c r="J124" s="313" t="s">
        <v>1595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1599</v>
      </c>
      <c r="D126" s="318"/>
      <c r="E126" s="318"/>
      <c r="F126" s="319" t="s">
        <v>1596</v>
      </c>
      <c r="G126" s="296"/>
      <c r="H126" s="296" t="s">
        <v>1636</v>
      </c>
      <c r="I126" s="296" t="s">
        <v>1598</v>
      </c>
      <c r="J126" s="296">
        <v>120</v>
      </c>
      <c r="K126" s="344"/>
    </row>
    <row r="127" s="1" customFormat="1" ht="15" customHeight="1">
      <c r="B127" s="341"/>
      <c r="C127" s="296" t="s">
        <v>1645</v>
      </c>
      <c r="D127" s="296"/>
      <c r="E127" s="296"/>
      <c r="F127" s="319" t="s">
        <v>1596</v>
      </c>
      <c r="G127" s="296"/>
      <c r="H127" s="296" t="s">
        <v>1646</v>
      </c>
      <c r="I127" s="296" t="s">
        <v>1598</v>
      </c>
      <c r="J127" s="296" t="s">
        <v>1647</v>
      </c>
      <c r="K127" s="344"/>
    </row>
    <row r="128" s="1" customFormat="1" ht="15" customHeight="1">
      <c r="B128" s="341"/>
      <c r="C128" s="296" t="s">
        <v>85</v>
      </c>
      <c r="D128" s="296"/>
      <c r="E128" s="296"/>
      <c r="F128" s="319" t="s">
        <v>1596</v>
      </c>
      <c r="G128" s="296"/>
      <c r="H128" s="296" t="s">
        <v>1648</v>
      </c>
      <c r="I128" s="296" t="s">
        <v>1598</v>
      </c>
      <c r="J128" s="296" t="s">
        <v>1647</v>
      </c>
      <c r="K128" s="344"/>
    </row>
    <row r="129" s="1" customFormat="1" ht="15" customHeight="1">
      <c r="B129" s="341"/>
      <c r="C129" s="296" t="s">
        <v>1607</v>
      </c>
      <c r="D129" s="296"/>
      <c r="E129" s="296"/>
      <c r="F129" s="319" t="s">
        <v>1602</v>
      </c>
      <c r="G129" s="296"/>
      <c r="H129" s="296" t="s">
        <v>1608</v>
      </c>
      <c r="I129" s="296" t="s">
        <v>1598</v>
      </c>
      <c r="J129" s="296">
        <v>15</v>
      </c>
      <c r="K129" s="344"/>
    </row>
    <row r="130" s="1" customFormat="1" ht="15" customHeight="1">
      <c r="B130" s="341"/>
      <c r="C130" s="322" t="s">
        <v>1609</v>
      </c>
      <c r="D130" s="322"/>
      <c r="E130" s="322"/>
      <c r="F130" s="323" t="s">
        <v>1602</v>
      </c>
      <c r="G130" s="322"/>
      <c r="H130" s="322" t="s">
        <v>1610</v>
      </c>
      <c r="I130" s="322" t="s">
        <v>1598</v>
      </c>
      <c r="J130" s="322">
        <v>15</v>
      </c>
      <c r="K130" s="344"/>
    </row>
    <row r="131" s="1" customFormat="1" ht="15" customHeight="1">
      <c r="B131" s="341"/>
      <c r="C131" s="322" t="s">
        <v>1611</v>
      </c>
      <c r="D131" s="322"/>
      <c r="E131" s="322"/>
      <c r="F131" s="323" t="s">
        <v>1602</v>
      </c>
      <c r="G131" s="322"/>
      <c r="H131" s="322" t="s">
        <v>1612</v>
      </c>
      <c r="I131" s="322" t="s">
        <v>1598</v>
      </c>
      <c r="J131" s="322">
        <v>20</v>
      </c>
      <c r="K131" s="344"/>
    </row>
    <row r="132" s="1" customFormat="1" ht="15" customHeight="1">
      <c r="B132" s="341"/>
      <c r="C132" s="322" t="s">
        <v>1613</v>
      </c>
      <c r="D132" s="322"/>
      <c r="E132" s="322"/>
      <c r="F132" s="323" t="s">
        <v>1602</v>
      </c>
      <c r="G132" s="322"/>
      <c r="H132" s="322" t="s">
        <v>1614</v>
      </c>
      <c r="I132" s="322" t="s">
        <v>1598</v>
      </c>
      <c r="J132" s="322">
        <v>20</v>
      </c>
      <c r="K132" s="344"/>
    </row>
    <row r="133" s="1" customFormat="1" ht="15" customHeight="1">
      <c r="B133" s="341"/>
      <c r="C133" s="296" t="s">
        <v>1601</v>
      </c>
      <c r="D133" s="296"/>
      <c r="E133" s="296"/>
      <c r="F133" s="319" t="s">
        <v>1602</v>
      </c>
      <c r="G133" s="296"/>
      <c r="H133" s="296" t="s">
        <v>1636</v>
      </c>
      <c r="I133" s="296" t="s">
        <v>1598</v>
      </c>
      <c r="J133" s="296">
        <v>50</v>
      </c>
      <c r="K133" s="344"/>
    </row>
    <row r="134" s="1" customFormat="1" ht="15" customHeight="1">
      <c r="B134" s="341"/>
      <c r="C134" s="296" t="s">
        <v>1615</v>
      </c>
      <c r="D134" s="296"/>
      <c r="E134" s="296"/>
      <c r="F134" s="319" t="s">
        <v>1602</v>
      </c>
      <c r="G134" s="296"/>
      <c r="H134" s="296" t="s">
        <v>1636</v>
      </c>
      <c r="I134" s="296" t="s">
        <v>1598</v>
      </c>
      <c r="J134" s="296">
        <v>50</v>
      </c>
      <c r="K134" s="344"/>
    </row>
    <row r="135" s="1" customFormat="1" ht="15" customHeight="1">
      <c r="B135" s="341"/>
      <c r="C135" s="296" t="s">
        <v>1621</v>
      </c>
      <c r="D135" s="296"/>
      <c r="E135" s="296"/>
      <c r="F135" s="319" t="s">
        <v>1602</v>
      </c>
      <c r="G135" s="296"/>
      <c r="H135" s="296" t="s">
        <v>1636</v>
      </c>
      <c r="I135" s="296" t="s">
        <v>1598</v>
      </c>
      <c r="J135" s="296">
        <v>50</v>
      </c>
      <c r="K135" s="344"/>
    </row>
    <row r="136" s="1" customFormat="1" ht="15" customHeight="1">
      <c r="B136" s="341"/>
      <c r="C136" s="296" t="s">
        <v>1623</v>
      </c>
      <c r="D136" s="296"/>
      <c r="E136" s="296"/>
      <c r="F136" s="319" t="s">
        <v>1602</v>
      </c>
      <c r="G136" s="296"/>
      <c r="H136" s="296" t="s">
        <v>1636</v>
      </c>
      <c r="I136" s="296" t="s">
        <v>1598</v>
      </c>
      <c r="J136" s="296">
        <v>50</v>
      </c>
      <c r="K136" s="344"/>
    </row>
    <row r="137" s="1" customFormat="1" ht="15" customHeight="1">
      <c r="B137" s="341"/>
      <c r="C137" s="296" t="s">
        <v>1624</v>
      </c>
      <c r="D137" s="296"/>
      <c r="E137" s="296"/>
      <c r="F137" s="319" t="s">
        <v>1602</v>
      </c>
      <c r="G137" s="296"/>
      <c r="H137" s="296" t="s">
        <v>1649</v>
      </c>
      <c r="I137" s="296" t="s">
        <v>1598</v>
      </c>
      <c r="J137" s="296">
        <v>255</v>
      </c>
      <c r="K137" s="344"/>
    </row>
    <row r="138" s="1" customFormat="1" ht="15" customHeight="1">
      <c r="B138" s="341"/>
      <c r="C138" s="296" t="s">
        <v>1626</v>
      </c>
      <c r="D138" s="296"/>
      <c r="E138" s="296"/>
      <c r="F138" s="319" t="s">
        <v>1596</v>
      </c>
      <c r="G138" s="296"/>
      <c r="H138" s="296" t="s">
        <v>1650</v>
      </c>
      <c r="I138" s="296" t="s">
        <v>1628</v>
      </c>
      <c r="J138" s="296"/>
      <c r="K138" s="344"/>
    </row>
    <row r="139" s="1" customFormat="1" ht="15" customHeight="1">
      <c r="B139" s="341"/>
      <c r="C139" s="296" t="s">
        <v>1629</v>
      </c>
      <c r="D139" s="296"/>
      <c r="E139" s="296"/>
      <c r="F139" s="319" t="s">
        <v>1596</v>
      </c>
      <c r="G139" s="296"/>
      <c r="H139" s="296" t="s">
        <v>1651</v>
      </c>
      <c r="I139" s="296" t="s">
        <v>1631</v>
      </c>
      <c r="J139" s="296"/>
      <c r="K139" s="344"/>
    </row>
    <row r="140" s="1" customFormat="1" ht="15" customHeight="1">
      <c r="B140" s="341"/>
      <c r="C140" s="296" t="s">
        <v>1632</v>
      </c>
      <c r="D140" s="296"/>
      <c r="E140" s="296"/>
      <c r="F140" s="319" t="s">
        <v>1596</v>
      </c>
      <c r="G140" s="296"/>
      <c r="H140" s="296" t="s">
        <v>1632</v>
      </c>
      <c r="I140" s="296" t="s">
        <v>1631</v>
      </c>
      <c r="J140" s="296"/>
      <c r="K140" s="344"/>
    </row>
    <row r="141" s="1" customFormat="1" ht="15" customHeight="1">
      <c r="B141" s="341"/>
      <c r="C141" s="296" t="s">
        <v>38</v>
      </c>
      <c r="D141" s="296"/>
      <c r="E141" s="296"/>
      <c r="F141" s="319" t="s">
        <v>1596</v>
      </c>
      <c r="G141" s="296"/>
      <c r="H141" s="296" t="s">
        <v>1652</v>
      </c>
      <c r="I141" s="296" t="s">
        <v>1631</v>
      </c>
      <c r="J141" s="296"/>
      <c r="K141" s="344"/>
    </row>
    <row r="142" s="1" customFormat="1" ht="15" customHeight="1">
      <c r="B142" s="341"/>
      <c r="C142" s="296" t="s">
        <v>1653</v>
      </c>
      <c r="D142" s="296"/>
      <c r="E142" s="296"/>
      <c r="F142" s="319" t="s">
        <v>1596</v>
      </c>
      <c r="G142" s="296"/>
      <c r="H142" s="296" t="s">
        <v>1654</v>
      </c>
      <c r="I142" s="296" t="s">
        <v>1631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1655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1590</v>
      </c>
      <c r="D148" s="311"/>
      <c r="E148" s="311"/>
      <c r="F148" s="311" t="s">
        <v>1591</v>
      </c>
      <c r="G148" s="312"/>
      <c r="H148" s="311" t="s">
        <v>54</v>
      </c>
      <c r="I148" s="311" t="s">
        <v>57</v>
      </c>
      <c r="J148" s="311" t="s">
        <v>1592</v>
      </c>
      <c r="K148" s="310"/>
    </row>
    <row r="149" s="1" customFormat="1" ht="17.25" customHeight="1">
      <c r="B149" s="308"/>
      <c r="C149" s="313" t="s">
        <v>1593</v>
      </c>
      <c r="D149" s="313"/>
      <c r="E149" s="313"/>
      <c r="F149" s="314" t="s">
        <v>1594</v>
      </c>
      <c r="G149" s="315"/>
      <c r="H149" s="313"/>
      <c r="I149" s="313"/>
      <c r="J149" s="313" t="s">
        <v>1595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1599</v>
      </c>
      <c r="D151" s="296"/>
      <c r="E151" s="296"/>
      <c r="F151" s="349" t="s">
        <v>1596</v>
      </c>
      <c r="G151" s="296"/>
      <c r="H151" s="348" t="s">
        <v>1636</v>
      </c>
      <c r="I151" s="348" t="s">
        <v>1598</v>
      </c>
      <c r="J151" s="348">
        <v>120</v>
      </c>
      <c r="K151" s="344"/>
    </row>
    <row r="152" s="1" customFormat="1" ht="15" customHeight="1">
      <c r="B152" s="321"/>
      <c r="C152" s="348" t="s">
        <v>1645</v>
      </c>
      <c r="D152" s="296"/>
      <c r="E152" s="296"/>
      <c r="F152" s="349" t="s">
        <v>1596</v>
      </c>
      <c r="G152" s="296"/>
      <c r="H152" s="348" t="s">
        <v>1656</v>
      </c>
      <c r="I152" s="348" t="s">
        <v>1598</v>
      </c>
      <c r="J152" s="348" t="s">
        <v>1647</v>
      </c>
      <c r="K152" s="344"/>
    </row>
    <row r="153" s="1" customFormat="1" ht="15" customHeight="1">
      <c r="B153" s="321"/>
      <c r="C153" s="348" t="s">
        <v>85</v>
      </c>
      <c r="D153" s="296"/>
      <c r="E153" s="296"/>
      <c r="F153" s="349" t="s">
        <v>1596</v>
      </c>
      <c r="G153" s="296"/>
      <c r="H153" s="348" t="s">
        <v>1657</v>
      </c>
      <c r="I153" s="348" t="s">
        <v>1598</v>
      </c>
      <c r="J153" s="348" t="s">
        <v>1647</v>
      </c>
      <c r="K153" s="344"/>
    </row>
    <row r="154" s="1" customFormat="1" ht="15" customHeight="1">
      <c r="B154" s="321"/>
      <c r="C154" s="348" t="s">
        <v>1601</v>
      </c>
      <c r="D154" s="296"/>
      <c r="E154" s="296"/>
      <c r="F154" s="349" t="s">
        <v>1602</v>
      </c>
      <c r="G154" s="296"/>
      <c r="H154" s="348" t="s">
        <v>1636</v>
      </c>
      <c r="I154" s="348" t="s">
        <v>1598</v>
      </c>
      <c r="J154" s="348">
        <v>50</v>
      </c>
      <c r="K154" s="344"/>
    </row>
    <row r="155" s="1" customFormat="1" ht="15" customHeight="1">
      <c r="B155" s="321"/>
      <c r="C155" s="348" t="s">
        <v>1604</v>
      </c>
      <c r="D155" s="296"/>
      <c r="E155" s="296"/>
      <c r="F155" s="349" t="s">
        <v>1596</v>
      </c>
      <c r="G155" s="296"/>
      <c r="H155" s="348" t="s">
        <v>1636</v>
      </c>
      <c r="I155" s="348" t="s">
        <v>1606</v>
      </c>
      <c r="J155" s="348"/>
      <c r="K155" s="344"/>
    </row>
    <row r="156" s="1" customFormat="1" ht="15" customHeight="1">
      <c r="B156" s="321"/>
      <c r="C156" s="348" t="s">
        <v>1615</v>
      </c>
      <c r="D156" s="296"/>
      <c r="E156" s="296"/>
      <c r="F156" s="349" t="s">
        <v>1602</v>
      </c>
      <c r="G156" s="296"/>
      <c r="H156" s="348" t="s">
        <v>1636</v>
      </c>
      <c r="I156" s="348" t="s">
        <v>1598</v>
      </c>
      <c r="J156" s="348">
        <v>50</v>
      </c>
      <c r="K156" s="344"/>
    </row>
    <row r="157" s="1" customFormat="1" ht="15" customHeight="1">
      <c r="B157" s="321"/>
      <c r="C157" s="348" t="s">
        <v>1623</v>
      </c>
      <c r="D157" s="296"/>
      <c r="E157" s="296"/>
      <c r="F157" s="349" t="s">
        <v>1602</v>
      </c>
      <c r="G157" s="296"/>
      <c r="H157" s="348" t="s">
        <v>1636</v>
      </c>
      <c r="I157" s="348" t="s">
        <v>1598</v>
      </c>
      <c r="J157" s="348">
        <v>50</v>
      </c>
      <c r="K157" s="344"/>
    </row>
    <row r="158" s="1" customFormat="1" ht="15" customHeight="1">
      <c r="B158" s="321"/>
      <c r="C158" s="348" t="s">
        <v>1621</v>
      </c>
      <c r="D158" s="296"/>
      <c r="E158" s="296"/>
      <c r="F158" s="349" t="s">
        <v>1602</v>
      </c>
      <c r="G158" s="296"/>
      <c r="H158" s="348" t="s">
        <v>1636</v>
      </c>
      <c r="I158" s="348" t="s">
        <v>1598</v>
      </c>
      <c r="J158" s="348">
        <v>50</v>
      </c>
      <c r="K158" s="344"/>
    </row>
    <row r="159" s="1" customFormat="1" ht="15" customHeight="1">
      <c r="B159" s="321"/>
      <c r="C159" s="348" t="s">
        <v>119</v>
      </c>
      <c r="D159" s="296"/>
      <c r="E159" s="296"/>
      <c r="F159" s="349" t="s">
        <v>1596</v>
      </c>
      <c r="G159" s="296"/>
      <c r="H159" s="348" t="s">
        <v>1658</v>
      </c>
      <c r="I159" s="348" t="s">
        <v>1598</v>
      </c>
      <c r="J159" s="348" t="s">
        <v>1659</v>
      </c>
      <c r="K159" s="344"/>
    </row>
    <row r="160" s="1" customFormat="1" ht="15" customHeight="1">
      <c r="B160" s="321"/>
      <c r="C160" s="348" t="s">
        <v>1660</v>
      </c>
      <c r="D160" s="296"/>
      <c r="E160" s="296"/>
      <c r="F160" s="349" t="s">
        <v>1596</v>
      </c>
      <c r="G160" s="296"/>
      <c r="H160" s="348" t="s">
        <v>1661</v>
      </c>
      <c r="I160" s="348" t="s">
        <v>1631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1662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1590</v>
      </c>
      <c r="D166" s="311"/>
      <c r="E166" s="311"/>
      <c r="F166" s="311" t="s">
        <v>1591</v>
      </c>
      <c r="G166" s="353"/>
      <c r="H166" s="354" t="s">
        <v>54</v>
      </c>
      <c r="I166" s="354" t="s">
        <v>57</v>
      </c>
      <c r="J166" s="311" t="s">
        <v>1592</v>
      </c>
      <c r="K166" s="288"/>
    </row>
    <row r="167" s="1" customFormat="1" ht="17.25" customHeight="1">
      <c r="B167" s="289"/>
      <c r="C167" s="313" t="s">
        <v>1593</v>
      </c>
      <c r="D167" s="313"/>
      <c r="E167" s="313"/>
      <c r="F167" s="314" t="s">
        <v>1594</v>
      </c>
      <c r="G167" s="355"/>
      <c r="H167" s="356"/>
      <c r="I167" s="356"/>
      <c r="J167" s="313" t="s">
        <v>1595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1599</v>
      </c>
      <c r="D169" s="296"/>
      <c r="E169" s="296"/>
      <c r="F169" s="319" t="s">
        <v>1596</v>
      </c>
      <c r="G169" s="296"/>
      <c r="H169" s="296" t="s">
        <v>1636</v>
      </c>
      <c r="I169" s="296" t="s">
        <v>1598</v>
      </c>
      <c r="J169" s="296">
        <v>120</v>
      </c>
      <c r="K169" s="344"/>
    </row>
    <row r="170" s="1" customFormat="1" ht="15" customHeight="1">
      <c r="B170" s="321"/>
      <c r="C170" s="296" t="s">
        <v>1645</v>
      </c>
      <c r="D170" s="296"/>
      <c r="E170" s="296"/>
      <c r="F170" s="319" t="s">
        <v>1596</v>
      </c>
      <c r="G170" s="296"/>
      <c r="H170" s="296" t="s">
        <v>1646</v>
      </c>
      <c r="I170" s="296" t="s">
        <v>1598</v>
      </c>
      <c r="J170" s="296" t="s">
        <v>1647</v>
      </c>
      <c r="K170" s="344"/>
    </row>
    <row r="171" s="1" customFormat="1" ht="15" customHeight="1">
      <c r="B171" s="321"/>
      <c r="C171" s="296" t="s">
        <v>85</v>
      </c>
      <c r="D171" s="296"/>
      <c r="E171" s="296"/>
      <c r="F171" s="319" t="s">
        <v>1596</v>
      </c>
      <c r="G171" s="296"/>
      <c r="H171" s="296" t="s">
        <v>1663</v>
      </c>
      <c r="I171" s="296" t="s">
        <v>1598</v>
      </c>
      <c r="J171" s="296" t="s">
        <v>1647</v>
      </c>
      <c r="K171" s="344"/>
    </row>
    <row r="172" s="1" customFormat="1" ht="15" customHeight="1">
      <c r="B172" s="321"/>
      <c r="C172" s="296" t="s">
        <v>1601</v>
      </c>
      <c r="D172" s="296"/>
      <c r="E172" s="296"/>
      <c r="F172" s="319" t="s">
        <v>1602</v>
      </c>
      <c r="G172" s="296"/>
      <c r="H172" s="296" t="s">
        <v>1663</v>
      </c>
      <c r="I172" s="296" t="s">
        <v>1598</v>
      </c>
      <c r="J172" s="296">
        <v>50</v>
      </c>
      <c r="K172" s="344"/>
    </row>
    <row r="173" s="1" customFormat="1" ht="15" customHeight="1">
      <c r="B173" s="321"/>
      <c r="C173" s="296" t="s">
        <v>1604</v>
      </c>
      <c r="D173" s="296"/>
      <c r="E173" s="296"/>
      <c r="F173" s="319" t="s">
        <v>1596</v>
      </c>
      <c r="G173" s="296"/>
      <c r="H173" s="296" t="s">
        <v>1663</v>
      </c>
      <c r="I173" s="296" t="s">
        <v>1606</v>
      </c>
      <c r="J173" s="296"/>
      <c r="K173" s="344"/>
    </row>
    <row r="174" s="1" customFormat="1" ht="15" customHeight="1">
      <c r="B174" s="321"/>
      <c r="C174" s="296" t="s">
        <v>1615</v>
      </c>
      <c r="D174" s="296"/>
      <c r="E174" s="296"/>
      <c r="F174" s="319" t="s">
        <v>1602</v>
      </c>
      <c r="G174" s="296"/>
      <c r="H174" s="296" t="s">
        <v>1663</v>
      </c>
      <c r="I174" s="296" t="s">
        <v>1598</v>
      </c>
      <c r="J174" s="296">
        <v>50</v>
      </c>
      <c r="K174" s="344"/>
    </row>
    <row r="175" s="1" customFormat="1" ht="15" customHeight="1">
      <c r="B175" s="321"/>
      <c r="C175" s="296" t="s">
        <v>1623</v>
      </c>
      <c r="D175" s="296"/>
      <c r="E175" s="296"/>
      <c r="F175" s="319" t="s">
        <v>1602</v>
      </c>
      <c r="G175" s="296"/>
      <c r="H175" s="296" t="s">
        <v>1663</v>
      </c>
      <c r="I175" s="296" t="s">
        <v>1598</v>
      </c>
      <c r="J175" s="296">
        <v>50</v>
      </c>
      <c r="K175" s="344"/>
    </row>
    <row r="176" s="1" customFormat="1" ht="15" customHeight="1">
      <c r="B176" s="321"/>
      <c r="C176" s="296" t="s">
        <v>1621</v>
      </c>
      <c r="D176" s="296"/>
      <c r="E176" s="296"/>
      <c r="F176" s="319" t="s">
        <v>1602</v>
      </c>
      <c r="G176" s="296"/>
      <c r="H176" s="296" t="s">
        <v>1663</v>
      </c>
      <c r="I176" s="296" t="s">
        <v>1598</v>
      </c>
      <c r="J176" s="296">
        <v>50</v>
      </c>
      <c r="K176" s="344"/>
    </row>
    <row r="177" s="1" customFormat="1" ht="15" customHeight="1">
      <c r="B177" s="321"/>
      <c r="C177" s="296" t="s">
        <v>138</v>
      </c>
      <c r="D177" s="296"/>
      <c r="E177" s="296"/>
      <c r="F177" s="319" t="s">
        <v>1596</v>
      </c>
      <c r="G177" s="296"/>
      <c r="H177" s="296" t="s">
        <v>1664</v>
      </c>
      <c r="I177" s="296" t="s">
        <v>1665</v>
      </c>
      <c r="J177" s="296"/>
      <c r="K177" s="344"/>
    </row>
    <row r="178" s="1" customFormat="1" ht="15" customHeight="1">
      <c r="B178" s="321"/>
      <c r="C178" s="296" t="s">
        <v>57</v>
      </c>
      <c r="D178" s="296"/>
      <c r="E178" s="296"/>
      <c r="F178" s="319" t="s">
        <v>1596</v>
      </c>
      <c r="G178" s="296"/>
      <c r="H178" s="296" t="s">
        <v>1666</v>
      </c>
      <c r="I178" s="296" t="s">
        <v>1667</v>
      </c>
      <c r="J178" s="296">
        <v>1</v>
      </c>
      <c r="K178" s="344"/>
    </row>
    <row r="179" s="1" customFormat="1" ht="15" customHeight="1">
      <c r="B179" s="321"/>
      <c r="C179" s="296" t="s">
        <v>53</v>
      </c>
      <c r="D179" s="296"/>
      <c r="E179" s="296"/>
      <c r="F179" s="319" t="s">
        <v>1596</v>
      </c>
      <c r="G179" s="296"/>
      <c r="H179" s="296" t="s">
        <v>1668</v>
      </c>
      <c r="I179" s="296" t="s">
        <v>1598</v>
      </c>
      <c r="J179" s="296">
        <v>20</v>
      </c>
      <c r="K179" s="344"/>
    </row>
    <row r="180" s="1" customFormat="1" ht="15" customHeight="1">
      <c r="B180" s="321"/>
      <c r="C180" s="296" t="s">
        <v>54</v>
      </c>
      <c r="D180" s="296"/>
      <c r="E180" s="296"/>
      <c r="F180" s="319" t="s">
        <v>1596</v>
      </c>
      <c r="G180" s="296"/>
      <c r="H180" s="296" t="s">
        <v>1669</v>
      </c>
      <c r="I180" s="296" t="s">
        <v>1598</v>
      </c>
      <c r="J180" s="296">
        <v>255</v>
      </c>
      <c r="K180" s="344"/>
    </row>
    <row r="181" s="1" customFormat="1" ht="15" customHeight="1">
      <c r="B181" s="321"/>
      <c r="C181" s="296" t="s">
        <v>139</v>
      </c>
      <c r="D181" s="296"/>
      <c r="E181" s="296"/>
      <c r="F181" s="319" t="s">
        <v>1596</v>
      </c>
      <c r="G181" s="296"/>
      <c r="H181" s="296" t="s">
        <v>1560</v>
      </c>
      <c r="I181" s="296" t="s">
        <v>1598</v>
      </c>
      <c r="J181" s="296">
        <v>10</v>
      </c>
      <c r="K181" s="344"/>
    </row>
    <row r="182" s="1" customFormat="1" ht="15" customHeight="1">
      <c r="B182" s="321"/>
      <c r="C182" s="296" t="s">
        <v>140</v>
      </c>
      <c r="D182" s="296"/>
      <c r="E182" s="296"/>
      <c r="F182" s="319" t="s">
        <v>1596</v>
      </c>
      <c r="G182" s="296"/>
      <c r="H182" s="296" t="s">
        <v>1670</v>
      </c>
      <c r="I182" s="296" t="s">
        <v>1631</v>
      </c>
      <c r="J182" s="296"/>
      <c r="K182" s="344"/>
    </row>
    <row r="183" s="1" customFormat="1" ht="15" customHeight="1">
      <c r="B183" s="321"/>
      <c r="C183" s="296" t="s">
        <v>1671</v>
      </c>
      <c r="D183" s="296"/>
      <c r="E183" s="296"/>
      <c r="F183" s="319" t="s">
        <v>1596</v>
      </c>
      <c r="G183" s="296"/>
      <c r="H183" s="296" t="s">
        <v>1672</v>
      </c>
      <c r="I183" s="296" t="s">
        <v>1631</v>
      </c>
      <c r="J183" s="296"/>
      <c r="K183" s="344"/>
    </row>
    <row r="184" s="1" customFormat="1" ht="15" customHeight="1">
      <c r="B184" s="321"/>
      <c r="C184" s="296" t="s">
        <v>1660</v>
      </c>
      <c r="D184" s="296"/>
      <c r="E184" s="296"/>
      <c r="F184" s="319" t="s">
        <v>1596</v>
      </c>
      <c r="G184" s="296"/>
      <c r="H184" s="296" t="s">
        <v>1673</v>
      </c>
      <c r="I184" s="296" t="s">
        <v>1631</v>
      </c>
      <c r="J184" s="296"/>
      <c r="K184" s="344"/>
    </row>
    <row r="185" s="1" customFormat="1" ht="15" customHeight="1">
      <c r="B185" s="321"/>
      <c r="C185" s="296" t="s">
        <v>142</v>
      </c>
      <c r="D185" s="296"/>
      <c r="E185" s="296"/>
      <c r="F185" s="319" t="s">
        <v>1602</v>
      </c>
      <c r="G185" s="296"/>
      <c r="H185" s="296" t="s">
        <v>1674</v>
      </c>
      <c r="I185" s="296" t="s">
        <v>1598</v>
      </c>
      <c r="J185" s="296">
        <v>50</v>
      </c>
      <c r="K185" s="344"/>
    </row>
    <row r="186" s="1" customFormat="1" ht="15" customHeight="1">
      <c r="B186" s="321"/>
      <c r="C186" s="296" t="s">
        <v>1675</v>
      </c>
      <c r="D186" s="296"/>
      <c r="E186" s="296"/>
      <c r="F186" s="319" t="s">
        <v>1602</v>
      </c>
      <c r="G186" s="296"/>
      <c r="H186" s="296" t="s">
        <v>1676</v>
      </c>
      <c r="I186" s="296" t="s">
        <v>1677</v>
      </c>
      <c r="J186" s="296"/>
      <c r="K186" s="344"/>
    </row>
    <row r="187" s="1" customFormat="1" ht="15" customHeight="1">
      <c r="B187" s="321"/>
      <c r="C187" s="296" t="s">
        <v>1678</v>
      </c>
      <c r="D187" s="296"/>
      <c r="E187" s="296"/>
      <c r="F187" s="319" t="s">
        <v>1602</v>
      </c>
      <c r="G187" s="296"/>
      <c r="H187" s="296" t="s">
        <v>1679</v>
      </c>
      <c r="I187" s="296" t="s">
        <v>1677</v>
      </c>
      <c r="J187" s="296"/>
      <c r="K187" s="344"/>
    </row>
    <row r="188" s="1" customFormat="1" ht="15" customHeight="1">
      <c r="B188" s="321"/>
      <c r="C188" s="296" t="s">
        <v>1680</v>
      </c>
      <c r="D188" s="296"/>
      <c r="E188" s="296"/>
      <c r="F188" s="319" t="s">
        <v>1602</v>
      </c>
      <c r="G188" s="296"/>
      <c r="H188" s="296" t="s">
        <v>1681</v>
      </c>
      <c r="I188" s="296" t="s">
        <v>1677</v>
      </c>
      <c r="J188" s="296"/>
      <c r="K188" s="344"/>
    </row>
    <row r="189" s="1" customFormat="1" ht="15" customHeight="1">
      <c r="B189" s="321"/>
      <c r="C189" s="357" t="s">
        <v>1682</v>
      </c>
      <c r="D189" s="296"/>
      <c r="E189" s="296"/>
      <c r="F189" s="319" t="s">
        <v>1602</v>
      </c>
      <c r="G189" s="296"/>
      <c r="H189" s="296" t="s">
        <v>1683</v>
      </c>
      <c r="I189" s="296" t="s">
        <v>1684</v>
      </c>
      <c r="J189" s="358" t="s">
        <v>1685</v>
      </c>
      <c r="K189" s="344"/>
    </row>
    <row r="190" s="17" customFormat="1" ht="15" customHeight="1">
      <c r="B190" s="359"/>
      <c r="C190" s="360" t="s">
        <v>1686</v>
      </c>
      <c r="D190" s="361"/>
      <c r="E190" s="361"/>
      <c r="F190" s="362" t="s">
        <v>1602</v>
      </c>
      <c r="G190" s="361"/>
      <c r="H190" s="361" t="s">
        <v>1687</v>
      </c>
      <c r="I190" s="361" t="s">
        <v>1684</v>
      </c>
      <c r="J190" s="363" t="s">
        <v>1685</v>
      </c>
      <c r="K190" s="364"/>
    </row>
    <row r="191" s="1" customFormat="1" ht="15" customHeight="1">
      <c r="B191" s="321"/>
      <c r="C191" s="357" t="s">
        <v>42</v>
      </c>
      <c r="D191" s="296"/>
      <c r="E191" s="296"/>
      <c r="F191" s="319" t="s">
        <v>1596</v>
      </c>
      <c r="G191" s="296"/>
      <c r="H191" s="293" t="s">
        <v>1688</v>
      </c>
      <c r="I191" s="296" t="s">
        <v>1689</v>
      </c>
      <c r="J191" s="296"/>
      <c r="K191" s="344"/>
    </row>
    <row r="192" s="1" customFormat="1" ht="15" customHeight="1">
      <c r="B192" s="321"/>
      <c r="C192" s="357" t="s">
        <v>1690</v>
      </c>
      <c r="D192" s="296"/>
      <c r="E192" s="296"/>
      <c r="F192" s="319" t="s">
        <v>1596</v>
      </c>
      <c r="G192" s="296"/>
      <c r="H192" s="296" t="s">
        <v>1691</v>
      </c>
      <c r="I192" s="296" t="s">
        <v>1631</v>
      </c>
      <c r="J192" s="296"/>
      <c r="K192" s="344"/>
    </row>
    <row r="193" s="1" customFormat="1" ht="15" customHeight="1">
      <c r="B193" s="321"/>
      <c r="C193" s="357" t="s">
        <v>1692</v>
      </c>
      <c r="D193" s="296"/>
      <c r="E193" s="296"/>
      <c r="F193" s="319" t="s">
        <v>1596</v>
      </c>
      <c r="G193" s="296"/>
      <c r="H193" s="296" t="s">
        <v>1693</v>
      </c>
      <c r="I193" s="296" t="s">
        <v>1631</v>
      </c>
      <c r="J193" s="296"/>
      <c r="K193" s="344"/>
    </row>
    <row r="194" s="1" customFormat="1" ht="15" customHeight="1">
      <c r="B194" s="321"/>
      <c r="C194" s="357" t="s">
        <v>1694</v>
      </c>
      <c r="D194" s="296"/>
      <c r="E194" s="296"/>
      <c r="F194" s="319" t="s">
        <v>1602</v>
      </c>
      <c r="G194" s="296"/>
      <c r="H194" s="296" t="s">
        <v>1695</v>
      </c>
      <c r="I194" s="296" t="s">
        <v>1631</v>
      </c>
      <c r="J194" s="296"/>
      <c r="K194" s="344"/>
    </row>
    <row r="195" s="1" customFormat="1" ht="15" customHeight="1">
      <c r="B195" s="350"/>
      <c r="C195" s="365"/>
      <c r="D195" s="330"/>
      <c r="E195" s="330"/>
      <c r="F195" s="330"/>
      <c r="G195" s="330"/>
      <c r="H195" s="330"/>
      <c r="I195" s="330"/>
      <c r="J195" s="330"/>
      <c r="K195" s="351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32"/>
      <c r="C197" s="342"/>
      <c r="D197" s="342"/>
      <c r="E197" s="342"/>
      <c r="F197" s="352"/>
      <c r="G197" s="342"/>
      <c r="H197" s="342"/>
      <c r="I197" s="342"/>
      <c r="J197" s="342"/>
      <c r="K197" s="332"/>
    </row>
    <row r="198" s="1" customFormat="1" ht="18.75" customHeight="1"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</row>
    <row r="199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1">
      <c r="B200" s="286"/>
      <c r="C200" s="287" t="s">
        <v>1696</v>
      </c>
      <c r="D200" s="287"/>
      <c r="E200" s="287"/>
      <c r="F200" s="287"/>
      <c r="G200" s="287"/>
      <c r="H200" s="287"/>
      <c r="I200" s="287"/>
      <c r="J200" s="287"/>
      <c r="K200" s="288"/>
    </row>
    <row r="201" s="1" customFormat="1" ht="25.5" customHeight="1">
      <c r="B201" s="286"/>
      <c r="C201" s="366" t="s">
        <v>1697</v>
      </c>
      <c r="D201" s="366"/>
      <c r="E201" s="366"/>
      <c r="F201" s="366" t="s">
        <v>1698</v>
      </c>
      <c r="G201" s="367"/>
      <c r="H201" s="366" t="s">
        <v>1699</v>
      </c>
      <c r="I201" s="366"/>
      <c r="J201" s="366"/>
      <c r="K201" s="288"/>
    </row>
    <row r="202" s="1" customFormat="1" ht="5.25" customHeight="1">
      <c r="B202" s="321"/>
      <c r="C202" s="316"/>
      <c r="D202" s="316"/>
      <c r="E202" s="316"/>
      <c r="F202" s="316"/>
      <c r="G202" s="342"/>
      <c r="H202" s="316"/>
      <c r="I202" s="316"/>
      <c r="J202" s="316"/>
      <c r="K202" s="344"/>
    </row>
    <row r="203" s="1" customFormat="1" ht="15" customHeight="1">
      <c r="B203" s="321"/>
      <c r="C203" s="296" t="s">
        <v>1689</v>
      </c>
      <c r="D203" s="296"/>
      <c r="E203" s="296"/>
      <c r="F203" s="319" t="s">
        <v>43</v>
      </c>
      <c r="G203" s="296"/>
      <c r="H203" s="296" t="s">
        <v>1700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44</v>
      </c>
      <c r="G204" s="296"/>
      <c r="H204" s="296" t="s">
        <v>1701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47</v>
      </c>
      <c r="G205" s="296"/>
      <c r="H205" s="296" t="s">
        <v>1702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45</v>
      </c>
      <c r="G206" s="296"/>
      <c r="H206" s="296" t="s">
        <v>1703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 t="s">
        <v>46</v>
      </c>
      <c r="G207" s="296"/>
      <c r="H207" s="296" t="s">
        <v>1704</v>
      </c>
      <c r="I207" s="296"/>
      <c r="J207" s="296"/>
      <c r="K207" s="344"/>
    </row>
    <row r="208" s="1" customFormat="1" ht="15" customHeight="1">
      <c r="B208" s="321"/>
      <c r="C208" s="296"/>
      <c r="D208" s="296"/>
      <c r="E208" s="296"/>
      <c r="F208" s="319"/>
      <c r="G208" s="296"/>
      <c r="H208" s="296"/>
      <c r="I208" s="296"/>
      <c r="J208" s="296"/>
      <c r="K208" s="344"/>
    </row>
    <row r="209" s="1" customFormat="1" ht="15" customHeight="1">
      <c r="B209" s="321"/>
      <c r="C209" s="296" t="s">
        <v>1643</v>
      </c>
      <c r="D209" s="296"/>
      <c r="E209" s="296"/>
      <c r="F209" s="319" t="s">
        <v>78</v>
      </c>
      <c r="G209" s="296"/>
      <c r="H209" s="296" t="s">
        <v>1705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1539</v>
      </c>
      <c r="G210" s="296"/>
      <c r="H210" s="296" t="s">
        <v>1540</v>
      </c>
      <c r="I210" s="296"/>
      <c r="J210" s="296"/>
      <c r="K210" s="344"/>
    </row>
    <row r="211" s="1" customFormat="1" ht="15" customHeight="1">
      <c r="B211" s="321"/>
      <c r="C211" s="296"/>
      <c r="D211" s="296"/>
      <c r="E211" s="296"/>
      <c r="F211" s="319" t="s">
        <v>1537</v>
      </c>
      <c r="G211" s="296"/>
      <c r="H211" s="296" t="s">
        <v>1706</v>
      </c>
      <c r="I211" s="296"/>
      <c r="J211" s="296"/>
      <c r="K211" s="344"/>
    </row>
    <row r="212" s="1" customFormat="1" ht="15" customHeight="1">
      <c r="B212" s="368"/>
      <c r="C212" s="296"/>
      <c r="D212" s="296"/>
      <c r="E212" s="296"/>
      <c r="F212" s="319" t="s">
        <v>1541</v>
      </c>
      <c r="G212" s="357"/>
      <c r="H212" s="348" t="s">
        <v>1542</v>
      </c>
      <c r="I212" s="348"/>
      <c r="J212" s="348"/>
      <c r="K212" s="369"/>
    </row>
    <row r="213" s="1" customFormat="1" ht="15" customHeight="1">
      <c r="B213" s="368"/>
      <c r="C213" s="296"/>
      <c r="D213" s="296"/>
      <c r="E213" s="296"/>
      <c r="F213" s="319" t="s">
        <v>1543</v>
      </c>
      <c r="G213" s="357"/>
      <c r="H213" s="348" t="s">
        <v>1707</v>
      </c>
      <c r="I213" s="348"/>
      <c r="J213" s="348"/>
      <c r="K213" s="369"/>
    </row>
    <row r="214" s="1" customFormat="1" ht="15" customHeight="1">
      <c r="B214" s="368"/>
      <c r="C214" s="296"/>
      <c r="D214" s="296"/>
      <c r="E214" s="296"/>
      <c r="F214" s="319"/>
      <c r="G214" s="357"/>
      <c r="H214" s="348"/>
      <c r="I214" s="348"/>
      <c r="J214" s="348"/>
      <c r="K214" s="369"/>
    </row>
    <row r="215" s="1" customFormat="1" ht="15" customHeight="1">
      <c r="B215" s="368"/>
      <c r="C215" s="296" t="s">
        <v>1667</v>
      </c>
      <c r="D215" s="296"/>
      <c r="E215" s="296"/>
      <c r="F215" s="319">
        <v>1</v>
      </c>
      <c r="G215" s="357"/>
      <c r="H215" s="348" t="s">
        <v>1708</v>
      </c>
      <c r="I215" s="348"/>
      <c r="J215" s="348"/>
      <c r="K215" s="369"/>
    </row>
    <row r="216" s="1" customFormat="1" ht="15" customHeight="1">
      <c r="B216" s="368"/>
      <c r="C216" s="296"/>
      <c r="D216" s="296"/>
      <c r="E216" s="296"/>
      <c r="F216" s="319">
        <v>2</v>
      </c>
      <c r="G216" s="357"/>
      <c r="H216" s="348" t="s">
        <v>1709</v>
      </c>
      <c r="I216" s="348"/>
      <c r="J216" s="348"/>
      <c r="K216" s="369"/>
    </row>
    <row r="217" s="1" customFormat="1" ht="15" customHeight="1">
      <c r="B217" s="368"/>
      <c r="C217" s="296"/>
      <c r="D217" s="296"/>
      <c r="E217" s="296"/>
      <c r="F217" s="319">
        <v>3</v>
      </c>
      <c r="G217" s="357"/>
      <c r="H217" s="348" t="s">
        <v>1710</v>
      </c>
      <c r="I217" s="348"/>
      <c r="J217" s="348"/>
      <c r="K217" s="369"/>
    </row>
    <row r="218" s="1" customFormat="1" ht="15" customHeight="1">
      <c r="B218" s="368"/>
      <c r="C218" s="296"/>
      <c r="D218" s="296"/>
      <c r="E218" s="296"/>
      <c r="F218" s="319">
        <v>4</v>
      </c>
      <c r="G218" s="357"/>
      <c r="H218" s="348" t="s">
        <v>1711</v>
      </c>
      <c r="I218" s="348"/>
      <c r="J218" s="348"/>
      <c r="K218" s="369"/>
    </row>
    <row r="219" s="1" customFormat="1" ht="12.75" customHeight="1">
      <c r="B219" s="370"/>
      <c r="C219" s="371"/>
      <c r="D219" s="371"/>
      <c r="E219" s="371"/>
      <c r="F219" s="371"/>
      <c r="G219" s="371"/>
      <c r="H219" s="371"/>
      <c r="I219" s="371"/>
      <c r="J219" s="371"/>
      <c r="K219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DESKTOP-R19VL48\Jára</dc:creator>
  <cp:lastModifiedBy>DESKTOP-R19VL48\Jára</cp:lastModifiedBy>
  <dcterms:created xsi:type="dcterms:W3CDTF">2024-06-19T14:08:09Z</dcterms:created>
  <dcterms:modified xsi:type="dcterms:W3CDTF">2024-06-19T14:08:19Z</dcterms:modified>
</cp:coreProperties>
</file>