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Horak\Documents\CTYRKOLY\2024_Klubovna Vavrovky\Rozpocet, vykaz vymer, nezamčený\"/>
    </mc:Choice>
  </mc:AlternateContent>
  <bookViews>
    <workbookView xWindow="0" yWindow="0" windowWidth="28800" windowHeight="12135" activeTab="5"/>
  </bookViews>
  <sheets>
    <sheet name="Rekapitulace stavby" sheetId="1" r:id="rId1"/>
    <sheet name="D.1.1-3 - Architektonicko..." sheetId="2" r:id="rId2"/>
    <sheet name="D.1.4.1 - Zdravoinstalace" sheetId="3" r:id="rId3"/>
    <sheet name="D.1.4.2 - Vytápění" sheetId="4" r:id="rId4"/>
    <sheet name="D.1.4.3 - Silnoproudá ele..." sheetId="5" r:id="rId5"/>
    <sheet name="VRN - Vedlejší rozpočtové..." sheetId="6" r:id="rId6"/>
    <sheet name="Seznam figur" sheetId="7" r:id="rId7"/>
  </sheets>
  <definedNames>
    <definedName name="_xlnm._FilterDatabase" localSheetId="1" hidden="1">'D.1.1-3 - Architektonicko...'!$C$144:$K$770</definedName>
    <definedName name="_xlnm._FilterDatabase" localSheetId="2" hidden="1">'D.1.4.1 - Zdravoinstalace'!$C$134:$K$195</definedName>
    <definedName name="_xlnm._FilterDatabase" localSheetId="3" hidden="1">'D.1.4.2 - Vytápění'!$C$128:$K$186</definedName>
    <definedName name="_xlnm._FilterDatabase" localSheetId="4" hidden="1">'D.1.4.3 - Silnoproudá ele...'!$C$126:$K$240</definedName>
    <definedName name="_xlnm._FilterDatabase" localSheetId="5" hidden="1">'VRN - Vedlejší rozpočtové...'!$C$120:$K$145</definedName>
    <definedName name="_xlnm.Print_Titles" localSheetId="1">'D.1.1-3 - Architektonicko...'!$144:$144</definedName>
    <definedName name="_xlnm.Print_Titles" localSheetId="2">'D.1.4.1 - Zdravoinstalace'!$134:$134</definedName>
    <definedName name="_xlnm.Print_Titles" localSheetId="3">'D.1.4.2 - Vytápění'!$128:$128</definedName>
    <definedName name="_xlnm.Print_Titles" localSheetId="4">'D.1.4.3 - Silnoproudá ele...'!$126:$126</definedName>
    <definedName name="_xlnm.Print_Titles" localSheetId="0">'Rekapitulace stavby'!$92:$92</definedName>
    <definedName name="_xlnm.Print_Titles" localSheetId="6">'Seznam figur'!$9:$9</definedName>
    <definedName name="_xlnm.Print_Titles" localSheetId="5">'VRN - Vedlejší rozpočtové...'!$120:$120</definedName>
    <definedName name="_xlnm.Print_Area" localSheetId="1">'D.1.1-3 - Architektonicko...'!$C$82:$J$124,'D.1.1-3 - Architektonicko...'!$C$130:$K$770</definedName>
    <definedName name="_xlnm.Print_Area" localSheetId="2">'D.1.4.1 - Zdravoinstalace'!$C$82:$J$114,'D.1.4.1 - Zdravoinstalace'!$C$120:$K$195</definedName>
    <definedName name="_xlnm.Print_Area" localSheetId="3">'D.1.4.2 - Vytápění'!$C$82:$J$108,'D.1.4.2 - Vytápění'!$C$114:$K$186</definedName>
    <definedName name="_xlnm.Print_Area" localSheetId="4">'D.1.4.3 - Silnoproudá ele...'!$C$82:$J$106,'D.1.4.3 - Silnoproudá ele...'!$C$112:$K$240</definedName>
    <definedName name="_xlnm.Print_Area" localSheetId="0">'Rekapitulace stavby'!$D$4:$AO$76,'Rekapitulace stavby'!$C$82:$AQ$101</definedName>
    <definedName name="_xlnm.Print_Area" localSheetId="6">'Seznam figur'!$C$4:$G$49</definedName>
    <definedName name="_xlnm.Print_Area" localSheetId="5">'VRN - Vedlejší rozpočtové...'!$C$82:$J$102,'VRN - Vedlejší rozpočtové...'!$C$108:$K$145</definedName>
  </definedNames>
  <calcPr calcId="152511"/>
</workbook>
</file>

<file path=xl/calcChain.xml><?xml version="1.0" encoding="utf-8"?>
<calcChain xmlns="http://schemas.openxmlformats.org/spreadsheetml/2006/main">
  <c r="D7" i="7" l="1"/>
  <c r="J37" i="6"/>
  <c r="J36" i="6"/>
  <c r="AY100" i="1"/>
  <c r="J35" i="6"/>
  <c r="AX100" i="1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8" i="6"/>
  <c r="BH128" i="6"/>
  <c r="BG128" i="6"/>
  <c r="BF128" i="6"/>
  <c r="T128" i="6"/>
  <c r="R128" i="6"/>
  <c r="P128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J117" i="6"/>
  <c r="F117" i="6"/>
  <c r="F115" i="6"/>
  <c r="E113" i="6"/>
  <c r="J91" i="6"/>
  <c r="F91" i="6"/>
  <c r="F89" i="6"/>
  <c r="E87" i="6"/>
  <c r="J24" i="6"/>
  <c r="E24" i="6"/>
  <c r="J92" i="6" s="1"/>
  <c r="J23" i="6"/>
  <c r="J18" i="6"/>
  <c r="E18" i="6"/>
  <c r="F118" i="6" s="1"/>
  <c r="J17" i="6"/>
  <c r="J12" i="6"/>
  <c r="J115" i="6"/>
  <c r="E7" i="6"/>
  <c r="E85" i="6" s="1"/>
  <c r="J39" i="5"/>
  <c r="J38" i="5"/>
  <c r="AY99" i="1"/>
  <c r="J37" i="5"/>
  <c r="AX99" i="1"/>
  <c r="BI240" i="5"/>
  <c r="BH240" i="5"/>
  <c r="BG240" i="5"/>
  <c r="BF240" i="5"/>
  <c r="T240" i="5"/>
  <c r="R240" i="5"/>
  <c r="P240" i="5"/>
  <c r="BI239" i="5"/>
  <c r="BH239" i="5"/>
  <c r="BG239" i="5"/>
  <c r="BF239" i="5"/>
  <c r="T239" i="5"/>
  <c r="R239" i="5"/>
  <c r="P239" i="5"/>
  <c r="BI238" i="5"/>
  <c r="BH238" i="5"/>
  <c r="BG238" i="5"/>
  <c r="BF238" i="5"/>
  <c r="T238" i="5"/>
  <c r="R238" i="5"/>
  <c r="P238" i="5"/>
  <c r="BI236" i="5"/>
  <c r="BH236" i="5"/>
  <c r="BG236" i="5"/>
  <c r="BF236" i="5"/>
  <c r="T236" i="5"/>
  <c r="R236" i="5"/>
  <c r="P236" i="5"/>
  <c r="BI235" i="5"/>
  <c r="BH235" i="5"/>
  <c r="BG235" i="5"/>
  <c r="BF235" i="5"/>
  <c r="T235" i="5"/>
  <c r="R235" i="5"/>
  <c r="P235" i="5"/>
  <c r="BI234" i="5"/>
  <c r="BH234" i="5"/>
  <c r="BG234" i="5"/>
  <c r="BF234" i="5"/>
  <c r="T234" i="5"/>
  <c r="R234" i="5"/>
  <c r="P234" i="5"/>
  <c r="BI233" i="5"/>
  <c r="BH233" i="5"/>
  <c r="BG233" i="5"/>
  <c r="BF233" i="5"/>
  <c r="T233" i="5"/>
  <c r="R233" i="5"/>
  <c r="P233" i="5"/>
  <c r="BI232" i="5"/>
  <c r="BH232" i="5"/>
  <c r="BG232" i="5"/>
  <c r="BF232" i="5"/>
  <c r="T232" i="5"/>
  <c r="R232" i="5"/>
  <c r="P232" i="5"/>
  <c r="BI231" i="5"/>
  <c r="BH231" i="5"/>
  <c r="BG231" i="5"/>
  <c r="BF231" i="5"/>
  <c r="T231" i="5"/>
  <c r="R231" i="5"/>
  <c r="P231" i="5"/>
  <c r="BI230" i="5"/>
  <c r="BH230" i="5"/>
  <c r="BG230" i="5"/>
  <c r="BF230" i="5"/>
  <c r="T230" i="5"/>
  <c r="R230" i="5"/>
  <c r="P230" i="5"/>
  <c r="BI229" i="5"/>
  <c r="BH229" i="5"/>
  <c r="BG229" i="5"/>
  <c r="BF229" i="5"/>
  <c r="T229" i="5"/>
  <c r="R229" i="5"/>
  <c r="P229" i="5"/>
  <c r="BI228" i="5"/>
  <c r="BH228" i="5"/>
  <c r="BG228" i="5"/>
  <c r="BF228" i="5"/>
  <c r="T228" i="5"/>
  <c r="R228" i="5"/>
  <c r="P228" i="5"/>
  <c r="BI227" i="5"/>
  <c r="BH227" i="5"/>
  <c r="BG227" i="5"/>
  <c r="BF227" i="5"/>
  <c r="T227" i="5"/>
  <c r="R227" i="5"/>
  <c r="P227" i="5"/>
  <c r="BI226" i="5"/>
  <c r="BH226" i="5"/>
  <c r="BG226" i="5"/>
  <c r="BF226" i="5"/>
  <c r="T226" i="5"/>
  <c r="R226" i="5"/>
  <c r="P226" i="5"/>
  <c r="BI225" i="5"/>
  <c r="BH225" i="5"/>
  <c r="BG225" i="5"/>
  <c r="BF225" i="5"/>
  <c r="T225" i="5"/>
  <c r="R225" i="5"/>
  <c r="P225" i="5"/>
  <c r="BI224" i="5"/>
  <c r="BH224" i="5"/>
  <c r="BG224" i="5"/>
  <c r="BF224" i="5"/>
  <c r="T224" i="5"/>
  <c r="R224" i="5"/>
  <c r="P224" i="5"/>
  <c r="BI223" i="5"/>
  <c r="BH223" i="5"/>
  <c r="BG223" i="5"/>
  <c r="BF223" i="5"/>
  <c r="T223" i="5"/>
  <c r="R223" i="5"/>
  <c r="P223" i="5"/>
  <c r="BI222" i="5"/>
  <c r="BH222" i="5"/>
  <c r="BG222" i="5"/>
  <c r="BF222" i="5"/>
  <c r="T222" i="5"/>
  <c r="R222" i="5"/>
  <c r="P222" i="5"/>
  <c r="BI221" i="5"/>
  <c r="BH221" i="5"/>
  <c r="BG221" i="5"/>
  <c r="BF221" i="5"/>
  <c r="T221" i="5"/>
  <c r="R221" i="5"/>
  <c r="P221" i="5"/>
  <c r="BI220" i="5"/>
  <c r="BH220" i="5"/>
  <c r="BG220" i="5"/>
  <c r="BF220" i="5"/>
  <c r="T220" i="5"/>
  <c r="R220" i="5"/>
  <c r="P220" i="5"/>
  <c r="BI219" i="5"/>
  <c r="BH219" i="5"/>
  <c r="BG219" i="5"/>
  <c r="BF219" i="5"/>
  <c r="T219" i="5"/>
  <c r="R219" i="5"/>
  <c r="P219" i="5"/>
  <c r="BI218" i="5"/>
  <c r="BH218" i="5"/>
  <c r="BG218" i="5"/>
  <c r="BF218" i="5"/>
  <c r="T218" i="5"/>
  <c r="R218" i="5"/>
  <c r="P218" i="5"/>
  <c r="BI217" i="5"/>
  <c r="BH217" i="5"/>
  <c r="BG217" i="5"/>
  <c r="BF217" i="5"/>
  <c r="T217" i="5"/>
  <c r="R217" i="5"/>
  <c r="P217" i="5"/>
  <c r="BI216" i="5"/>
  <c r="BH216" i="5"/>
  <c r="BG216" i="5"/>
  <c r="BF216" i="5"/>
  <c r="T216" i="5"/>
  <c r="R216" i="5"/>
  <c r="P216" i="5"/>
  <c r="BI215" i="5"/>
  <c r="BH215" i="5"/>
  <c r="BG215" i="5"/>
  <c r="BF215" i="5"/>
  <c r="T215" i="5"/>
  <c r="R215" i="5"/>
  <c r="P215" i="5"/>
  <c r="BI214" i="5"/>
  <c r="BH214" i="5"/>
  <c r="BG214" i="5"/>
  <c r="BF214" i="5"/>
  <c r="T214" i="5"/>
  <c r="R214" i="5"/>
  <c r="P214" i="5"/>
  <c r="BI213" i="5"/>
  <c r="BH213" i="5"/>
  <c r="BG213" i="5"/>
  <c r="BF213" i="5"/>
  <c r="T213" i="5"/>
  <c r="R213" i="5"/>
  <c r="P213" i="5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5" i="5"/>
  <c r="BH205" i="5"/>
  <c r="BG205" i="5"/>
  <c r="BF205" i="5"/>
  <c r="T205" i="5"/>
  <c r="R205" i="5"/>
  <c r="P205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J123" i="5"/>
  <c r="F123" i="5"/>
  <c r="F121" i="5"/>
  <c r="E119" i="5"/>
  <c r="J93" i="5"/>
  <c r="F93" i="5"/>
  <c r="F91" i="5"/>
  <c r="E89" i="5"/>
  <c r="J26" i="5"/>
  <c r="E26" i="5"/>
  <c r="J94" i="5"/>
  <c r="J25" i="5"/>
  <c r="J20" i="5"/>
  <c r="E20" i="5"/>
  <c r="F94" i="5" s="1"/>
  <c r="J19" i="5"/>
  <c r="J14" i="5"/>
  <c r="J91" i="5"/>
  <c r="E7" i="5"/>
  <c r="E115" i="5" s="1"/>
  <c r="J39" i="4"/>
  <c r="J38" i="4"/>
  <c r="AY98" i="1" s="1"/>
  <c r="J37" i="4"/>
  <c r="AX98" i="1" s="1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0" i="4"/>
  <c r="BH160" i="4"/>
  <c r="BG160" i="4"/>
  <c r="BF160" i="4"/>
  <c r="T160" i="4"/>
  <c r="T159" i="4" s="1"/>
  <c r="R160" i="4"/>
  <c r="R159" i="4" s="1"/>
  <c r="P160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T153" i="4"/>
  <c r="R154" i="4"/>
  <c r="R153" i="4"/>
  <c r="P154" i="4"/>
  <c r="P153" i="4" s="1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T138" i="4" s="1"/>
  <c r="R139" i="4"/>
  <c r="R138" i="4"/>
  <c r="P139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2" i="4"/>
  <c r="BH132" i="4"/>
  <c r="BG132" i="4"/>
  <c r="BF132" i="4"/>
  <c r="T132" i="4"/>
  <c r="R132" i="4"/>
  <c r="P132" i="4"/>
  <c r="J125" i="4"/>
  <c r="F125" i="4"/>
  <c r="F123" i="4"/>
  <c r="E121" i="4"/>
  <c r="J93" i="4"/>
  <c r="F93" i="4"/>
  <c r="F91" i="4"/>
  <c r="E89" i="4"/>
  <c r="J26" i="4"/>
  <c r="E26" i="4"/>
  <c r="J126" i="4"/>
  <c r="J25" i="4"/>
  <c r="J20" i="4"/>
  <c r="E20" i="4"/>
  <c r="F94" i="4" s="1"/>
  <c r="J19" i="4"/>
  <c r="J14" i="4"/>
  <c r="J123" i="4" s="1"/>
  <c r="E7" i="4"/>
  <c r="E117" i="4" s="1"/>
  <c r="J39" i="3"/>
  <c r="J38" i="3"/>
  <c r="AY97" i="1"/>
  <c r="J37" i="3"/>
  <c r="AX97" i="1" s="1"/>
  <c r="BI195" i="3"/>
  <c r="BH195" i="3"/>
  <c r="BG195" i="3"/>
  <c r="BF195" i="3"/>
  <c r="T195" i="3"/>
  <c r="R195" i="3"/>
  <c r="P195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2" i="3"/>
  <c r="BH192" i="3"/>
  <c r="BG192" i="3"/>
  <c r="BF192" i="3"/>
  <c r="T192" i="3"/>
  <c r="R192" i="3"/>
  <c r="P192" i="3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6" i="3"/>
  <c r="BH156" i="3"/>
  <c r="BG156" i="3"/>
  <c r="BF156" i="3"/>
  <c r="T156" i="3"/>
  <c r="T155" i="3" s="1"/>
  <c r="R156" i="3"/>
  <c r="R155" i="3" s="1"/>
  <c r="P156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J131" i="3"/>
  <c r="F131" i="3"/>
  <c r="F129" i="3"/>
  <c r="E127" i="3"/>
  <c r="J93" i="3"/>
  <c r="F93" i="3"/>
  <c r="F91" i="3"/>
  <c r="E89" i="3"/>
  <c r="J26" i="3"/>
  <c r="E26" i="3"/>
  <c r="J94" i="3" s="1"/>
  <c r="J25" i="3"/>
  <c r="J20" i="3"/>
  <c r="E20" i="3"/>
  <c r="F132" i="3" s="1"/>
  <c r="J19" i="3"/>
  <c r="J14" i="3"/>
  <c r="J129" i="3" s="1"/>
  <c r="E7" i="3"/>
  <c r="E123" i="3"/>
  <c r="J39" i="2"/>
  <c r="J38" i="2"/>
  <c r="AY96" i="1" s="1"/>
  <c r="J37" i="2"/>
  <c r="AX96" i="1"/>
  <c r="BI770" i="2"/>
  <c r="BH770" i="2"/>
  <c r="BG770" i="2"/>
  <c r="BF770" i="2"/>
  <c r="T770" i="2"/>
  <c r="R770" i="2"/>
  <c r="P770" i="2"/>
  <c r="BI769" i="2"/>
  <c r="BH769" i="2"/>
  <c r="BG769" i="2"/>
  <c r="BF769" i="2"/>
  <c r="T769" i="2"/>
  <c r="R769" i="2"/>
  <c r="P769" i="2"/>
  <c r="BI767" i="2"/>
  <c r="BH767" i="2"/>
  <c r="BG767" i="2"/>
  <c r="BF767" i="2"/>
  <c r="T767" i="2"/>
  <c r="R767" i="2"/>
  <c r="P767" i="2"/>
  <c r="BI765" i="2"/>
  <c r="BH765" i="2"/>
  <c r="BG765" i="2"/>
  <c r="BF765" i="2"/>
  <c r="T765" i="2"/>
  <c r="R765" i="2"/>
  <c r="P765" i="2"/>
  <c r="BI764" i="2"/>
  <c r="BH764" i="2"/>
  <c r="BG764" i="2"/>
  <c r="BF764" i="2"/>
  <c r="T764" i="2"/>
  <c r="R764" i="2"/>
  <c r="P764" i="2"/>
  <c r="BI763" i="2"/>
  <c r="BH763" i="2"/>
  <c r="BG763" i="2"/>
  <c r="BF763" i="2"/>
  <c r="T763" i="2"/>
  <c r="R763" i="2"/>
  <c r="P763" i="2"/>
  <c r="BI762" i="2"/>
  <c r="BH762" i="2"/>
  <c r="BG762" i="2"/>
  <c r="BF762" i="2"/>
  <c r="T762" i="2"/>
  <c r="R762" i="2"/>
  <c r="P762" i="2"/>
  <c r="BI761" i="2"/>
  <c r="BH761" i="2"/>
  <c r="BG761" i="2"/>
  <c r="BF761" i="2"/>
  <c r="T761" i="2"/>
  <c r="R761" i="2"/>
  <c r="P761" i="2"/>
  <c r="BI759" i="2"/>
  <c r="BH759" i="2"/>
  <c r="BG759" i="2"/>
  <c r="BF759" i="2"/>
  <c r="T759" i="2"/>
  <c r="R759" i="2"/>
  <c r="P759" i="2"/>
  <c r="BI758" i="2"/>
  <c r="BH758" i="2"/>
  <c r="BG758" i="2"/>
  <c r="BF758" i="2"/>
  <c r="T758" i="2"/>
  <c r="R758" i="2"/>
  <c r="P758" i="2"/>
  <c r="BI756" i="2"/>
  <c r="BH756" i="2"/>
  <c r="BG756" i="2"/>
  <c r="BF756" i="2"/>
  <c r="T756" i="2"/>
  <c r="R756" i="2"/>
  <c r="P756" i="2"/>
  <c r="BI754" i="2"/>
  <c r="BH754" i="2"/>
  <c r="BG754" i="2"/>
  <c r="BF754" i="2"/>
  <c r="T754" i="2"/>
  <c r="R754" i="2"/>
  <c r="P754" i="2"/>
  <c r="BI750" i="2"/>
  <c r="BH750" i="2"/>
  <c r="BG750" i="2"/>
  <c r="BF750" i="2"/>
  <c r="T750" i="2"/>
  <c r="R750" i="2"/>
  <c r="P750" i="2"/>
  <c r="BI748" i="2"/>
  <c r="BH748" i="2"/>
  <c r="BG748" i="2"/>
  <c r="BF748" i="2"/>
  <c r="T748" i="2"/>
  <c r="R748" i="2"/>
  <c r="P748" i="2"/>
  <c r="BI736" i="2"/>
  <c r="BH736" i="2"/>
  <c r="BG736" i="2"/>
  <c r="BF736" i="2"/>
  <c r="T736" i="2"/>
  <c r="R736" i="2"/>
  <c r="P736" i="2"/>
  <c r="BI733" i="2"/>
  <c r="BH733" i="2"/>
  <c r="BG733" i="2"/>
  <c r="BF733" i="2"/>
  <c r="T733" i="2"/>
  <c r="R733" i="2"/>
  <c r="P733" i="2"/>
  <c r="BI731" i="2"/>
  <c r="BH731" i="2"/>
  <c r="BG731" i="2"/>
  <c r="BF731" i="2"/>
  <c r="T731" i="2"/>
  <c r="R731" i="2"/>
  <c r="P731" i="2"/>
  <c r="BI721" i="2"/>
  <c r="BH721" i="2"/>
  <c r="BG721" i="2"/>
  <c r="BF721" i="2"/>
  <c r="T721" i="2"/>
  <c r="R721" i="2"/>
  <c r="P721" i="2"/>
  <c r="BI719" i="2"/>
  <c r="BH719" i="2"/>
  <c r="BG719" i="2"/>
  <c r="BF719" i="2"/>
  <c r="T719" i="2"/>
  <c r="R719" i="2"/>
  <c r="P719" i="2"/>
  <c r="BI718" i="2"/>
  <c r="BH718" i="2"/>
  <c r="BG718" i="2"/>
  <c r="BF718" i="2"/>
  <c r="T718" i="2"/>
  <c r="R718" i="2"/>
  <c r="P718" i="2"/>
  <c r="BI716" i="2"/>
  <c r="BH716" i="2"/>
  <c r="BG716" i="2"/>
  <c r="BF716" i="2"/>
  <c r="T716" i="2"/>
  <c r="R716" i="2"/>
  <c r="P716" i="2"/>
  <c r="BI709" i="2"/>
  <c r="BH709" i="2"/>
  <c r="BG709" i="2"/>
  <c r="BF709" i="2"/>
  <c r="T709" i="2"/>
  <c r="R709" i="2"/>
  <c r="P709" i="2"/>
  <c r="BI707" i="2"/>
  <c r="BH707" i="2"/>
  <c r="BG707" i="2"/>
  <c r="BF707" i="2"/>
  <c r="T707" i="2"/>
  <c r="R707" i="2"/>
  <c r="P707" i="2"/>
  <c r="BI705" i="2"/>
  <c r="BH705" i="2"/>
  <c r="BG705" i="2"/>
  <c r="BF705" i="2"/>
  <c r="T705" i="2"/>
  <c r="R705" i="2"/>
  <c r="P705" i="2"/>
  <c r="BI701" i="2"/>
  <c r="BH701" i="2"/>
  <c r="BG701" i="2"/>
  <c r="BF701" i="2"/>
  <c r="T701" i="2"/>
  <c r="R701" i="2"/>
  <c r="P701" i="2"/>
  <c r="BI699" i="2"/>
  <c r="BH699" i="2"/>
  <c r="BG699" i="2"/>
  <c r="BF699" i="2"/>
  <c r="T699" i="2"/>
  <c r="R699" i="2"/>
  <c r="P699" i="2"/>
  <c r="BI696" i="2"/>
  <c r="BH696" i="2"/>
  <c r="BG696" i="2"/>
  <c r="BF696" i="2"/>
  <c r="T696" i="2"/>
  <c r="R696" i="2"/>
  <c r="P696" i="2"/>
  <c r="BI694" i="2"/>
  <c r="BH694" i="2"/>
  <c r="BG694" i="2"/>
  <c r="BF694" i="2"/>
  <c r="T694" i="2"/>
  <c r="R694" i="2"/>
  <c r="P694" i="2"/>
  <c r="BI692" i="2"/>
  <c r="BH692" i="2"/>
  <c r="BG692" i="2"/>
  <c r="BF692" i="2"/>
  <c r="T692" i="2"/>
  <c r="R692" i="2"/>
  <c r="P692" i="2"/>
  <c r="BI684" i="2"/>
  <c r="BH684" i="2"/>
  <c r="BG684" i="2"/>
  <c r="BF684" i="2"/>
  <c r="T684" i="2"/>
  <c r="R684" i="2"/>
  <c r="P684" i="2"/>
  <c r="BI682" i="2"/>
  <c r="BH682" i="2"/>
  <c r="BG682" i="2"/>
  <c r="BF682" i="2"/>
  <c r="T682" i="2"/>
  <c r="R682" i="2"/>
  <c r="P682" i="2"/>
  <c r="BI681" i="2"/>
  <c r="BH681" i="2"/>
  <c r="BG681" i="2"/>
  <c r="BF681" i="2"/>
  <c r="T681" i="2"/>
  <c r="R681" i="2"/>
  <c r="P681" i="2"/>
  <c r="BI676" i="2"/>
  <c r="BH676" i="2"/>
  <c r="BG676" i="2"/>
  <c r="BF676" i="2"/>
  <c r="T676" i="2"/>
  <c r="R676" i="2"/>
  <c r="P676" i="2"/>
  <c r="BI671" i="2"/>
  <c r="BH671" i="2"/>
  <c r="BG671" i="2"/>
  <c r="BF671" i="2"/>
  <c r="T671" i="2"/>
  <c r="R671" i="2"/>
  <c r="P671" i="2"/>
  <c r="BI668" i="2"/>
  <c r="BH668" i="2"/>
  <c r="BG668" i="2"/>
  <c r="BF668" i="2"/>
  <c r="T668" i="2"/>
  <c r="R668" i="2"/>
  <c r="P668" i="2"/>
  <c r="BI665" i="2"/>
  <c r="BH665" i="2"/>
  <c r="BG665" i="2"/>
  <c r="BF665" i="2"/>
  <c r="T665" i="2"/>
  <c r="R665" i="2"/>
  <c r="P665" i="2"/>
  <c r="BI663" i="2"/>
  <c r="BH663" i="2"/>
  <c r="BG663" i="2"/>
  <c r="BF663" i="2"/>
  <c r="T663" i="2"/>
  <c r="R663" i="2"/>
  <c r="P663" i="2"/>
  <c r="BI660" i="2"/>
  <c r="BH660" i="2"/>
  <c r="BG660" i="2"/>
  <c r="BF660" i="2"/>
  <c r="T660" i="2"/>
  <c r="R660" i="2"/>
  <c r="P660" i="2"/>
  <c r="BI659" i="2"/>
  <c r="BH659" i="2"/>
  <c r="BG659" i="2"/>
  <c r="BF659" i="2"/>
  <c r="T659" i="2"/>
  <c r="R659" i="2"/>
  <c r="P659" i="2"/>
  <c r="BI657" i="2"/>
  <c r="BH657" i="2"/>
  <c r="BG657" i="2"/>
  <c r="BF657" i="2"/>
  <c r="T657" i="2"/>
  <c r="R657" i="2"/>
  <c r="P657" i="2"/>
  <c r="BI655" i="2"/>
  <c r="BH655" i="2"/>
  <c r="BG655" i="2"/>
  <c r="BF655" i="2"/>
  <c r="T655" i="2"/>
  <c r="R655" i="2"/>
  <c r="P655" i="2"/>
  <c r="BI654" i="2"/>
  <c r="BH654" i="2"/>
  <c r="BG654" i="2"/>
  <c r="BF654" i="2"/>
  <c r="T654" i="2"/>
  <c r="R654" i="2"/>
  <c r="P654" i="2"/>
  <c r="BI652" i="2"/>
  <c r="BH652" i="2"/>
  <c r="BG652" i="2"/>
  <c r="BF652" i="2"/>
  <c r="T652" i="2"/>
  <c r="R652" i="2"/>
  <c r="P652" i="2"/>
  <c r="BI651" i="2"/>
  <c r="BH651" i="2"/>
  <c r="BG651" i="2"/>
  <c r="BF651" i="2"/>
  <c r="T651" i="2"/>
  <c r="R651" i="2"/>
  <c r="P651" i="2"/>
  <c r="BI649" i="2"/>
  <c r="BH649" i="2"/>
  <c r="BG649" i="2"/>
  <c r="BF649" i="2"/>
  <c r="T649" i="2"/>
  <c r="R649" i="2"/>
  <c r="P649" i="2"/>
  <c r="BI648" i="2"/>
  <c r="BH648" i="2"/>
  <c r="BG648" i="2"/>
  <c r="BF648" i="2"/>
  <c r="T648" i="2"/>
  <c r="R648" i="2"/>
  <c r="P648" i="2"/>
  <c r="BI645" i="2"/>
  <c r="BH645" i="2"/>
  <c r="BG645" i="2"/>
  <c r="BF645" i="2"/>
  <c r="T645" i="2"/>
  <c r="R645" i="2"/>
  <c r="P645" i="2"/>
  <c r="BI644" i="2"/>
  <c r="BH644" i="2"/>
  <c r="BG644" i="2"/>
  <c r="BF644" i="2"/>
  <c r="T644" i="2"/>
  <c r="R644" i="2"/>
  <c r="P644" i="2"/>
  <c r="BI642" i="2"/>
  <c r="BH642" i="2"/>
  <c r="BG642" i="2"/>
  <c r="BF642" i="2"/>
  <c r="T642" i="2"/>
  <c r="R642" i="2"/>
  <c r="P642" i="2"/>
  <c r="BI640" i="2"/>
  <c r="BH640" i="2"/>
  <c r="BG640" i="2"/>
  <c r="BF640" i="2"/>
  <c r="T640" i="2"/>
  <c r="R640" i="2"/>
  <c r="P640" i="2"/>
  <c r="BI638" i="2"/>
  <c r="BH638" i="2"/>
  <c r="BG638" i="2"/>
  <c r="BF638" i="2"/>
  <c r="T638" i="2"/>
  <c r="R638" i="2"/>
  <c r="P638" i="2"/>
  <c r="BI636" i="2"/>
  <c r="BH636" i="2"/>
  <c r="BG636" i="2"/>
  <c r="BF636" i="2"/>
  <c r="T636" i="2"/>
  <c r="R636" i="2"/>
  <c r="P636" i="2"/>
  <c r="BI634" i="2"/>
  <c r="BH634" i="2"/>
  <c r="BG634" i="2"/>
  <c r="BF634" i="2"/>
  <c r="T634" i="2"/>
  <c r="R634" i="2"/>
  <c r="P634" i="2"/>
  <c r="BI633" i="2"/>
  <c r="BH633" i="2"/>
  <c r="BG633" i="2"/>
  <c r="BF633" i="2"/>
  <c r="T633" i="2"/>
  <c r="R633" i="2"/>
  <c r="P633" i="2"/>
  <c r="BI632" i="2"/>
  <c r="BH632" i="2"/>
  <c r="BG632" i="2"/>
  <c r="BF632" i="2"/>
  <c r="T632" i="2"/>
  <c r="R632" i="2"/>
  <c r="P632" i="2"/>
  <c r="BI626" i="2"/>
  <c r="BH626" i="2"/>
  <c r="BG626" i="2"/>
  <c r="BF626" i="2"/>
  <c r="T626" i="2"/>
  <c r="R626" i="2"/>
  <c r="P626" i="2"/>
  <c r="BI625" i="2"/>
  <c r="BH625" i="2"/>
  <c r="BG625" i="2"/>
  <c r="BF625" i="2"/>
  <c r="T625" i="2"/>
  <c r="R625" i="2"/>
  <c r="P625" i="2"/>
  <c r="BI623" i="2"/>
  <c r="BH623" i="2"/>
  <c r="BG623" i="2"/>
  <c r="BF623" i="2"/>
  <c r="T623" i="2"/>
  <c r="R623" i="2"/>
  <c r="P623" i="2"/>
  <c r="BI621" i="2"/>
  <c r="BH621" i="2"/>
  <c r="BG621" i="2"/>
  <c r="BF621" i="2"/>
  <c r="T621" i="2"/>
  <c r="R621" i="2"/>
  <c r="P621" i="2"/>
  <c r="BI620" i="2"/>
  <c r="BH620" i="2"/>
  <c r="BG620" i="2"/>
  <c r="BF620" i="2"/>
  <c r="T620" i="2"/>
  <c r="R620" i="2"/>
  <c r="P620" i="2"/>
  <c r="BI615" i="2"/>
  <c r="BH615" i="2"/>
  <c r="BG615" i="2"/>
  <c r="BF615" i="2"/>
  <c r="T615" i="2"/>
  <c r="R615" i="2"/>
  <c r="P615" i="2"/>
  <c r="BI614" i="2"/>
  <c r="BH614" i="2"/>
  <c r="BG614" i="2"/>
  <c r="BF614" i="2"/>
  <c r="T614" i="2"/>
  <c r="R614" i="2"/>
  <c r="P614" i="2"/>
  <c r="BI612" i="2"/>
  <c r="BH612" i="2"/>
  <c r="BG612" i="2"/>
  <c r="BF612" i="2"/>
  <c r="T612" i="2"/>
  <c r="R612" i="2"/>
  <c r="P612" i="2"/>
  <c r="BI610" i="2"/>
  <c r="BH610" i="2"/>
  <c r="BG610" i="2"/>
  <c r="BF610" i="2"/>
  <c r="T610" i="2"/>
  <c r="R610" i="2"/>
  <c r="P610" i="2"/>
  <c r="BI609" i="2"/>
  <c r="BH609" i="2"/>
  <c r="BG609" i="2"/>
  <c r="BF609" i="2"/>
  <c r="T609" i="2"/>
  <c r="R609" i="2"/>
  <c r="P609" i="2"/>
  <c r="BI607" i="2"/>
  <c r="BH607" i="2"/>
  <c r="BG607" i="2"/>
  <c r="BF607" i="2"/>
  <c r="T607" i="2"/>
  <c r="R607" i="2"/>
  <c r="P607" i="2"/>
  <c r="BI606" i="2"/>
  <c r="BH606" i="2"/>
  <c r="BG606" i="2"/>
  <c r="BF606" i="2"/>
  <c r="T606" i="2"/>
  <c r="R606" i="2"/>
  <c r="P606" i="2"/>
  <c r="BI604" i="2"/>
  <c r="BH604" i="2"/>
  <c r="BG604" i="2"/>
  <c r="BF604" i="2"/>
  <c r="T604" i="2"/>
  <c r="R604" i="2"/>
  <c r="P604" i="2"/>
  <c r="BI602" i="2"/>
  <c r="BH602" i="2"/>
  <c r="BG602" i="2"/>
  <c r="BF602" i="2"/>
  <c r="T602" i="2"/>
  <c r="R602" i="2"/>
  <c r="P602" i="2"/>
  <c r="BI600" i="2"/>
  <c r="BH600" i="2"/>
  <c r="BG600" i="2"/>
  <c r="BF600" i="2"/>
  <c r="T600" i="2"/>
  <c r="R600" i="2"/>
  <c r="P600" i="2"/>
  <c r="BI599" i="2"/>
  <c r="BH599" i="2"/>
  <c r="BG599" i="2"/>
  <c r="BF599" i="2"/>
  <c r="T599" i="2"/>
  <c r="R599" i="2"/>
  <c r="P599" i="2"/>
  <c r="BI595" i="2"/>
  <c r="BH595" i="2"/>
  <c r="BG595" i="2"/>
  <c r="BF595" i="2"/>
  <c r="T595" i="2"/>
  <c r="R595" i="2"/>
  <c r="P595" i="2"/>
  <c r="BI593" i="2"/>
  <c r="BH593" i="2"/>
  <c r="BG593" i="2"/>
  <c r="BF593" i="2"/>
  <c r="T593" i="2"/>
  <c r="R593" i="2"/>
  <c r="P593" i="2"/>
  <c r="BI591" i="2"/>
  <c r="BH591" i="2"/>
  <c r="BG591" i="2"/>
  <c r="BF591" i="2"/>
  <c r="T591" i="2"/>
  <c r="R591" i="2"/>
  <c r="P591" i="2"/>
  <c r="BI588" i="2"/>
  <c r="BH588" i="2"/>
  <c r="BG588" i="2"/>
  <c r="BF588" i="2"/>
  <c r="T588" i="2"/>
  <c r="R588" i="2"/>
  <c r="P588" i="2"/>
  <c r="BI586" i="2"/>
  <c r="BH586" i="2"/>
  <c r="BG586" i="2"/>
  <c r="BF586" i="2"/>
  <c r="T586" i="2"/>
  <c r="R586" i="2"/>
  <c r="P586" i="2"/>
  <c r="BI584" i="2"/>
  <c r="BH584" i="2"/>
  <c r="BG584" i="2"/>
  <c r="BF584" i="2"/>
  <c r="T584" i="2"/>
  <c r="R584" i="2"/>
  <c r="P584" i="2"/>
  <c r="BI583" i="2"/>
  <c r="BH583" i="2"/>
  <c r="BG583" i="2"/>
  <c r="BF583" i="2"/>
  <c r="T583" i="2"/>
  <c r="R583" i="2"/>
  <c r="P583" i="2"/>
  <c r="BI581" i="2"/>
  <c r="BH581" i="2"/>
  <c r="BG581" i="2"/>
  <c r="BF581" i="2"/>
  <c r="T581" i="2"/>
  <c r="R581" i="2"/>
  <c r="P581" i="2"/>
  <c r="BI579" i="2"/>
  <c r="BH579" i="2"/>
  <c r="BG579" i="2"/>
  <c r="BF579" i="2"/>
  <c r="T579" i="2"/>
  <c r="R579" i="2"/>
  <c r="P579" i="2"/>
  <c r="BI576" i="2"/>
  <c r="BH576" i="2"/>
  <c r="BG576" i="2"/>
  <c r="BF576" i="2"/>
  <c r="T576" i="2"/>
  <c r="R576" i="2"/>
  <c r="P576" i="2"/>
  <c r="BI575" i="2"/>
  <c r="BH575" i="2"/>
  <c r="BG575" i="2"/>
  <c r="BF575" i="2"/>
  <c r="T575" i="2"/>
  <c r="R575" i="2"/>
  <c r="P575" i="2"/>
  <c r="BI573" i="2"/>
  <c r="BH573" i="2"/>
  <c r="BG573" i="2"/>
  <c r="BF573" i="2"/>
  <c r="T573" i="2"/>
  <c r="R573" i="2"/>
  <c r="P573" i="2"/>
  <c r="BI566" i="2"/>
  <c r="BH566" i="2"/>
  <c r="BG566" i="2"/>
  <c r="BF566" i="2"/>
  <c r="T566" i="2"/>
  <c r="R566" i="2"/>
  <c r="P566" i="2"/>
  <c r="BI564" i="2"/>
  <c r="BH564" i="2"/>
  <c r="BG564" i="2"/>
  <c r="BF564" i="2"/>
  <c r="T564" i="2"/>
  <c r="R564" i="2"/>
  <c r="P564" i="2"/>
  <c r="BI562" i="2"/>
  <c r="BH562" i="2"/>
  <c r="BG562" i="2"/>
  <c r="BF562" i="2"/>
  <c r="T562" i="2"/>
  <c r="R562" i="2"/>
  <c r="P562" i="2"/>
  <c r="BI561" i="2"/>
  <c r="BH561" i="2"/>
  <c r="BG561" i="2"/>
  <c r="BF561" i="2"/>
  <c r="T561" i="2"/>
  <c r="R561" i="2"/>
  <c r="P561" i="2"/>
  <c r="BI560" i="2"/>
  <c r="BH560" i="2"/>
  <c r="BG560" i="2"/>
  <c r="BF560" i="2"/>
  <c r="T560" i="2"/>
  <c r="R560" i="2"/>
  <c r="P560" i="2"/>
  <c r="BI555" i="2"/>
  <c r="BH555" i="2"/>
  <c r="BG555" i="2"/>
  <c r="BF555" i="2"/>
  <c r="T555" i="2"/>
  <c r="R555" i="2"/>
  <c r="P555" i="2"/>
  <c r="BI553" i="2"/>
  <c r="BH553" i="2"/>
  <c r="BG553" i="2"/>
  <c r="BF553" i="2"/>
  <c r="T553" i="2"/>
  <c r="R553" i="2"/>
  <c r="P553" i="2"/>
  <c r="BI551" i="2"/>
  <c r="BH551" i="2"/>
  <c r="BG551" i="2"/>
  <c r="BF551" i="2"/>
  <c r="T551" i="2"/>
  <c r="R551" i="2"/>
  <c r="P551" i="2"/>
  <c r="BI547" i="2"/>
  <c r="BH547" i="2"/>
  <c r="BG547" i="2"/>
  <c r="BF547" i="2"/>
  <c r="T547" i="2"/>
  <c r="R547" i="2"/>
  <c r="P547" i="2"/>
  <c r="BI545" i="2"/>
  <c r="BH545" i="2"/>
  <c r="BG545" i="2"/>
  <c r="BF545" i="2"/>
  <c r="T545" i="2"/>
  <c r="R545" i="2"/>
  <c r="P545" i="2"/>
  <c r="BI541" i="2"/>
  <c r="BH541" i="2"/>
  <c r="BG541" i="2"/>
  <c r="BF541" i="2"/>
  <c r="T541" i="2"/>
  <c r="R541" i="2"/>
  <c r="P541" i="2"/>
  <c r="BI540" i="2"/>
  <c r="BH540" i="2"/>
  <c r="BG540" i="2"/>
  <c r="BF540" i="2"/>
  <c r="T540" i="2"/>
  <c r="R540" i="2"/>
  <c r="P540" i="2"/>
  <c r="BI538" i="2"/>
  <c r="BH538" i="2"/>
  <c r="BG538" i="2"/>
  <c r="BF538" i="2"/>
  <c r="T538" i="2"/>
  <c r="R538" i="2"/>
  <c r="P538" i="2"/>
  <c r="BI537" i="2"/>
  <c r="BH537" i="2"/>
  <c r="BG537" i="2"/>
  <c r="BF537" i="2"/>
  <c r="T537" i="2"/>
  <c r="R537" i="2"/>
  <c r="P537" i="2"/>
  <c r="BI536" i="2"/>
  <c r="BH536" i="2"/>
  <c r="BG536" i="2"/>
  <c r="BF536" i="2"/>
  <c r="T536" i="2"/>
  <c r="R536" i="2"/>
  <c r="P536" i="2"/>
  <c r="BI535" i="2"/>
  <c r="BH535" i="2"/>
  <c r="BG535" i="2"/>
  <c r="BF535" i="2"/>
  <c r="T535" i="2"/>
  <c r="R535" i="2"/>
  <c r="P535" i="2"/>
  <c r="BI533" i="2"/>
  <c r="BH533" i="2"/>
  <c r="BG533" i="2"/>
  <c r="BF533" i="2"/>
  <c r="T533" i="2"/>
  <c r="R533" i="2"/>
  <c r="P533" i="2"/>
  <c r="BI524" i="2"/>
  <c r="BH524" i="2"/>
  <c r="BG524" i="2"/>
  <c r="BF524" i="2"/>
  <c r="T524" i="2"/>
  <c r="R524" i="2"/>
  <c r="P524" i="2"/>
  <c r="BI515" i="2"/>
  <c r="BH515" i="2"/>
  <c r="BG515" i="2"/>
  <c r="BF515" i="2"/>
  <c r="T515" i="2"/>
  <c r="R515" i="2"/>
  <c r="P515" i="2"/>
  <c r="BI514" i="2"/>
  <c r="BH514" i="2"/>
  <c r="BG514" i="2"/>
  <c r="BF514" i="2"/>
  <c r="T514" i="2"/>
  <c r="R514" i="2"/>
  <c r="P514" i="2"/>
  <c r="BI512" i="2"/>
  <c r="BH512" i="2"/>
  <c r="BG512" i="2"/>
  <c r="BF512" i="2"/>
  <c r="T512" i="2"/>
  <c r="R512" i="2"/>
  <c r="P512" i="2"/>
  <c r="BI510" i="2"/>
  <c r="BH510" i="2"/>
  <c r="BG510" i="2"/>
  <c r="BF510" i="2"/>
  <c r="T510" i="2"/>
  <c r="R510" i="2"/>
  <c r="P510" i="2"/>
  <c r="BI509" i="2"/>
  <c r="BH509" i="2"/>
  <c r="BG509" i="2"/>
  <c r="BF509" i="2"/>
  <c r="T509" i="2"/>
  <c r="R509" i="2"/>
  <c r="P509" i="2"/>
  <c r="BI507" i="2"/>
  <c r="BH507" i="2"/>
  <c r="BG507" i="2"/>
  <c r="BF507" i="2"/>
  <c r="T507" i="2"/>
  <c r="R507" i="2"/>
  <c r="P507" i="2"/>
  <c r="BI505" i="2"/>
  <c r="BH505" i="2"/>
  <c r="BG505" i="2"/>
  <c r="BF505" i="2"/>
  <c r="T505" i="2"/>
  <c r="R505" i="2"/>
  <c r="P505" i="2"/>
  <c r="BI504" i="2"/>
  <c r="BH504" i="2"/>
  <c r="BG504" i="2"/>
  <c r="BF504" i="2"/>
  <c r="T504" i="2"/>
  <c r="R504" i="2"/>
  <c r="P504" i="2"/>
  <c r="BI503" i="2"/>
  <c r="BH503" i="2"/>
  <c r="BG503" i="2"/>
  <c r="BF503" i="2"/>
  <c r="T503" i="2"/>
  <c r="R503" i="2"/>
  <c r="P503" i="2"/>
  <c r="BI501" i="2"/>
  <c r="BH501" i="2"/>
  <c r="BG501" i="2"/>
  <c r="BF501" i="2"/>
  <c r="T501" i="2"/>
  <c r="R501" i="2"/>
  <c r="P501" i="2"/>
  <c r="BI500" i="2"/>
  <c r="BH500" i="2"/>
  <c r="BG500" i="2"/>
  <c r="BF500" i="2"/>
  <c r="T500" i="2"/>
  <c r="R500" i="2"/>
  <c r="P500" i="2"/>
  <c r="BI499" i="2"/>
  <c r="BH499" i="2"/>
  <c r="BG499" i="2"/>
  <c r="BF499" i="2"/>
  <c r="T499" i="2"/>
  <c r="R499" i="2"/>
  <c r="P499" i="2"/>
  <c r="BI498" i="2"/>
  <c r="BH498" i="2"/>
  <c r="BG498" i="2"/>
  <c r="BF498" i="2"/>
  <c r="T498" i="2"/>
  <c r="R498" i="2"/>
  <c r="P498" i="2"/>
  <c r="BI497" i="2"/>
  <c r="BH497" i="2"/>
  <c r="BG497" i="2"/>
  <c r="BF497" i="2"/>
  <c r="T497" i="2"/>
  <c r="R497" i="2"/>
  <c r="P497" i="2"/>
  <c r="BI496" i="2"/>
  <c r="BH496" i="2"/>
  <c r="BG496" i="2"/>
  <c r="BF496" i="2"/>
  <c r="T496" i="2"/>
  <c r="R496" i="2"/>
  <c r="P496" i="2"/>
  <c r="BI495" i="2"/>
  <c r="BH495" i="2"/>
  <c r="BG495" i="2"/>
  <c r="BF495" i="2"/>
  <c r="T495" i="2"/>
  <c r="R495" i="2"/>
  <c r="P495" i="2"/>
  <c r="BI494" i="2"/>
  <c r="BH494" i="2"/>
  <c r="BG494" i="2"/>
  <c r="BF494" i="2"/>
  <c r="T494" i="2"/>
  <c r="R494" i="2"/>
  <c r="P494" i="2"/>
  <c r="BI492" i="2"/>
  <c r="BH492" i="2"/>
  <c r="BG492" i="2"/>
  <c r="BF492" i="2"/>
  <c r="T492" i="2"/>
  <c r="R492" i="2"/>
  <c r="P492" i="2"/>
  <c r="BI491" i="2"/>
  <c r="BH491" i="2"/>
  <c r="BG491" i="2"/>
  <c r="BF491" i="2"/>
  <c r="T491" i="2"/>
  <c r="R491" i="2"/>
  <c r="P491" i="2"/>
  <c r="BI488" i="2"/>
  <c r="BH488" i="2"/>
  <c r="BG488" i="2"/>
  <c r="BF488" i="2"/>
  <c r="T488" i="2"/>
  <c r="R488" i="2"/>
  <c r="P488" i="2"/>
  <c r="BI487" i="2"/>
  <c r="BH487" i="2"/>
  <c r="BG487" i="2"/>
  <c r="BF487" i="2"/>
  <c r="T487" i="2"/>
  <c r="R487" i="2"/>
  <c r="P487" i="2"/>
  <c r="BI484" i="2"/>
  <c r="BH484" i="2"/>
  <c r="BG484" i="2"/>
  <c r="BF484" i="2"/>
  <c r="T484" i="2"/>
  <c r="R484" i="2"/>
  <c r="P484" i="2"/>
  <c r="BI483" i="2"/>
  <c r="BH483" i="2"/>
  <c r="BG483" i="2"/>
  <c r="BF483" i="2"/>
  <c r="T483" i="2"/>
  <c r="R483" i="2"/>
  <c r="P483" i="2"/>
  <c r="BI480" i="2"/>
  <c r="BH480" i="2"/>
  <c r="BG480" i="2"/>
  <c r="BF480" i="2"/>
  <c r="T480" i="2"/>
  <c r="R480" i="2"/>
  <c r="P480" i="2"/>
  <c r="BI479" i="2"/>
  <c r="BH479" i="2"/>
  <c r="BG479" i="2"/>
  <c r="BF479" i="2"/>
  <c r="T479" i="2"/>
  <c r="R479" i="2"/>
  <c r="P479" i="2"/>
  <c r="BI477" i="2"/>
  <c r="BH477" i="2"/>
  <c r="BG477" i="2"/>
  <c r="BF477" i="2"/>
  <c r="T477" i="2"/>
  <c r="R477" i="2"/>
  <c r="P477" i="2"/>
  <c r="BI476" i="2"/>
  <c r="BH476" i="2"/>
  <c r="BG476" i="2"/>
  <c r="BF476" i="2"/>
  <c r="T476" i="2"/>
  <c r="R476" i="2"/>
  <c r="P476" i="2"/>
  <c r="BI473" i="2"/>
  <c r="BH473" i="2"/>
  <c r="BG473" i="2"/>
  <c r="BF473" i="2"/>
  <c r="T473" i="2"/>
  <c r="R473" i="2"/>
  <c r="P473" i="2"/>
  <c r="BI472" i="2"/>
  <c r="BH472" i="2"/>
  <c r="BG472" i="2"/>
  <c r="BF472" i="2"/>
  <c r="T472" i="2"/>
  <c r="R472" i="2"/>
  <c r="P472" i="2"/>
  <c r="BI467" i="2"/>
  <c r="BH467" i="2"/>
  <c r="BG467" i="2"/>
  <c r="BF467" i="2"/>
  <c r="T467" i="2"/>
  <c r="R467" i="2"/>
  <c r="P467" i="2"/>
  <c r="BI465" i="2"/>
  <c r="BH465" i="2"/>
  <c r="BG465" i="2"/>
  <c r="BF465" i="2"/>
  <c r="T465" i="2"/>
  <c r="R465" i="2"/>
  <c r="P465" i="2"/>
  <c r="BI463" i="2"/>
  <c r="BH463" i="2"/>
  <c r="BG463" i="2"/>
  <c r="BF463" i="2"/>
  <c r="T463" i="2"/>
  <c r="R463" i="2"/>
  <c r="P463" i="2"/>
  <c r="BI461" i="2"/>
  <c r="BH461" i="2"/>
  <c r="BG461" i="2"/>
  <c r="BF461" i="2"/>
  <c r="T461" i="2"/>
  <c r="R461" i="2"/>
  <c r="P461" i="2"/>
  <c r="BI459" i="2"/>
  <c r="BH459" i="2"/>
  <c r="BG459" i="2"/>
  <c r="BF459" i="2"/>
  <c r="T459" i="2"/>
  <c r="R459" i="2"/>
  <c r="P459" i="2"/>
  <c r="BI457" i="2"/>
  <c r="BH457" i="2"/>
  <c r="BG457" i="2"/>
  <c r="BF457" i="2"/>
  <c r="T457" i="2"/>
  <c r="R457" i="2"/>
  <c r="P457" i="2"/>
  <c r="BI454" i="2"/>
  <c r="BH454" i="2"/>
  <c r="BG454" i="2"/>
  <c r="BF454" i="2"/>
  <c r="T454" i="2"/>
  <c r="R454" i="2"/>
  <c r="P454" i="2"/>
  <c r="BI453" i="2"/>
  <c r="BH453" i="2"/>
  <c r="BG453" i="2"/>
  <c r="BF453" i="2"/>
  <c r="T453" i="2"/>
  <c r="R453" i="2"/>
  <c r="P453" i="2"/>
  <c r="BI451" i="2"/>
  <c r="BH451" i="2"/>
  <c r="BG451" i="2"/>
  <c r="BF451" i="2"/>
  <c r="T451" i="2"/>
  <c r="R451" i="2"/>
  <c r="P451" i="2"/>
  <c r="BI449" i="2"/>
  <c r="BH449" i="2"/>
  <c r="BG449" i="2"/>
  <c r="BF449" i="2"/>
  <c r="T449" i="2"/>
  <c r="R449" i="2"/>
  <c r="P449" i="2"/>
  <c r="BI448" i="2"/>
  <c r="BH448" i="2"/>
  <c r="BG448" i="2"/>
  <c r="BF448" i="2"/>
  <c r="T448" i="2"/>
  <c r="R448" i="2"/>
  <c r="P448" i="2"/>
  <c r="BI446" i="2"/>
  <c r="BH446" i="2"/>
  <c r="BG446" i="2"/>
  <c r="BF446" i="2"/>
  <c r="T446" i="2"/>
  <c r="R446" i="2"/>
  <c r="P446" i="2"/>
  <c r="BI445" i="2"/>
  <c r="BH445" i="2"/>
  <c r="BG445" i="2"/>
  <c r="BF445" i="2"/>
  <c r="T445" i="2"/>
  <c r="R445" i="2"/>
  <c r="P445" i="2"/>
  <c r="BI441" i="2"/>
  <c r="BH441" i="2"/>
  <c r="BG441" i="2"/>
  <c r="BF441" i="2"/>
  <c r="T441" i="2"/>
  <c r="R441" i="2"/>
  <c r="P441" i="2"/>
  <c r="BI440" i="2"/>
  <c r="BH440" i="2"/>
  <c r="BG440" i="2"/>
  <c r="BF440" i="2"/>
  <c r="T440" i="2"/>
  <c r="R440" i="2"/>
  <c r="P440" i="2"/>
  <c r="BI438" i="2"/>
  <c r="BH438" i="2"/>
  <c r="BG438" i="2"/>
  <c r="BF438" i="2"/>
  <c r="T438" i="2"/>
  <c r="R438" i="2"/>
  <c r="P438" i="2"/>
  <c r="BI427" i="2"/>
  <c r="BH427" i="2"/>
  <c r="BG427" i="2"/>
  <c r="BF427" i="2"/>
  <c r="T427" i="2"/>
  <c r="R427" i="2"/>
  <c r="P427" i="2"/>
  <c r="BI421" i="2"/>
  <c r="BH421" i="2"/>
  <c r="BG421" i="2"/>
  <c r="BF421" i="2"/>
  <c r="T421" i="2"/>
  <c r="R421" i="2"/>
  <c r="P421" i="2"/>
  <c r="BI415" i="2"/>
  <c r="BH415" i="2"/>
  <c r="BG415" i="2"/>
  <c r="BF415" i="2"/>
  <c r="T415" i="2"/>
  <c r="R415" i="2"/>
  <c r="P415" i="2"/>
  <c r="BI413" i="2"/>
  <c r="BH413" i="2"/>
  <c r="BG413" i="2"/>
  <c r="BF413" i="2"/>
  <c r="T413" i="2"/>
  <c r="R413" i="2"/>
  <c r="P413" i="2"/>
  <c r="BI411" i="2"/>
  <c r="BH411" i="2"/>
  <c r="BG411" i="2"/>
  <c r="BF411" i="2"/>
  <c r="T411" i="2"/>
  <c r="R411" i="2"/>
  <c r="P411" i="2"/>
  <c r="BI405" i="2"/>
  <c r="BH405" i="2"/>
  <c r="BG405" i="2"/>
  <c r="BF405" i="2"/>
  <c r="T405" i="2"/>
  <c r="R405" i="2"/>
  <c r="P405" i="2"/>
  <c r="BI403" i="2"/>
  <c r="BH403" i="2"/>
  <c r="BG403" i="2"/>
  <c r="BF403" i="2"/>
  <c r="T403" i="2"/>
  <c r="R403" i="2"/>
  <c r="P403" i="2"/>
  <c r="BI401" i="2"/>
  <c r="BH401" i="2"/>
  <c r="BG401" i="2"/>
  <c r="BF401" i="2"/>
  <c r="T401" i="2"/>
  <c r="R401" i="2"/>
  <c r="P401" i="2"/>
  <c r="BI397" i="2"/>
  <c r="BH397" i="2"/>
  <c r="BG397" i="2"/>
  <c r="BF397" i="2"/>
  <c r="T397" i="2"/>
  <c r="R397" i="2"/>
  <c r="P397" i="2"/>
  <c r="BI384" i="2"/>
  <c r="BH384" i="2"/>
  <c r="BG384" i="2"/>
  <c r="BF384" i="2"/>
  <c r="T384" i="2"/>
  <c r="R384" i="2"/>
  <c r="P384" i="2"/>
  <c r="BI382" i="2"/>
  <c r="BH382" i="2"/>
  <c r="BG382" i="2"/>
  <c r="BF382" i="2"/>
  <c r="T382" i="2"/>
  <c r="R382" i="2"/>
  <c r="P382" i="2"/>
  <c r="BI379" i="2"/>
  <c r="BH379" i="2"/>
  <c r="BG379" i="2"/>
  <c r="BF379" i="2"/>
  <c r="T379" i="2"/>
  <c r="R379" i="2"/>
  <c r="P379" i="2"/>
  <c r="BI378" i="2"/>
  <c r="BH378" i="2"/>
  <c r="BG378" i="2"/>
  <c r="BF378" i="2"/>
  <c r="T378" i="2"/>
  <c r="R378" i="2"/>
  <c r="P378" i="2"/>
  <c r="BI377" i="2"/>
  <c r="BH377" i="2"/>
  <c r="BG377" i="2"/>
  <c r="BF377" i="2"/>
  <c r="T377" i="2"/>
  <c r="R377" i="2"/>
  <c r="P377" i="2"/>
  <c r="BI373" i="2"/>
  <c r="BH373" i="2"/>
  <c r="BG373" i="2"/>
  <c r="BF373" i="2"/>
  <c r="T373" i="2"/>
  <c r="R373" i="2"/>
  <c r="P373" i="2"/>
  <c r="BI372" i="2"/>
  <c r="BH372" i="2"/>
  <c r="BG372" i="2"/>
  <c r="BF372" i="2"/>
  <c r="T372" i="2"/>
  <c r="R372" i="2"/>
  <c r="P372" i="2"/>
  <c r="BI369" i="2"/>
  <c r="BH369" i="2"/>
  <c r="BG369" i="2"/>
  <c r="BF369" i="2"/>
  <c r="T369" i="2"/>
  <c r="R369" i="2"/>
  <c r="P369" i="2"/>
  <c r="BI368" i="2"/>
  <c r="BH368" i="2"/>
  <c r="BG368" i="2"/>
  <c r="BF368" i="2"/>
  <c r="T368" i="2"/>
  <c r="R368" i="2"/>
  <c r="P368" i="2"/>
  <c r="BI367" i="2"/>
  <c r="BH367" i="2"/>
  <c r="BG367" i="2"/>
  <c r="BF367" i="2"/>
  <c r="T367" i="2"/>
  <c r="R367" i="2"/>
  <c r="P367" i="2"/>
  <c r="BI366" i="2"/>
  <c r="BH366" i="2"/>
  <c r="BG366" i="2"/>
  <c r="BF366" i="2"/>
  <c r="T366" i="2"/>
  <c r="R366" i="2"/>
  <c r="P366" i="2"/>
  <c r="BI363" i="2"/>
  <c r="BH363" i="2"/>
  <c r="BG363" i="2"/>
  <c r="BF363" i="2"/>
  <c r="T363" i="2"/>
  <c r="R363" i="2"/>
  <c r="P363" i="2"/>
  <c r="BI360" i="2"/>
  <c r="BH360" i="2"/>
  <c r="BG360" i="2"/>
  <c r="BF360" i="2"/>
  <c r="T360" i="2"/>
  <c r="R360" i="2"/>
  <c r="P360" i="2"/>
  <c r="BI358" i="2"/>
  <c r="BH358" i="2"/>
  <c r="BG358" i="2"/>
  <c r="BF358" i="2"/>
  <c r="T358" i="2"/>
  <c r="R358" i="2"/>
  <c r="P358" i="2"/>
  <c r="BI356" i="2"/>
  <c r="BH356" i="2"/>
  <c r="BG356" i="2"/>
  <c r="BF356" i="2"/>
  <c r="T356" i="2"/>
  <c r="R356" i="2"/>
  <c r="P356" i="2"/>
  <c r="BI355" i="2"/>
  <c r="BH355" i="2"/>
  <c r="BG355" i="2"/>
  <c r="BF355" i="2"/>
  <c r="T355" i="2"/>
  <c r="R355" i="2"/>
  <c r="P355" i="2"/>
  <c r="BI354" i="2"/>
  <c r="BH354" i="2"/>
  <c r="BG354" i="2"/>
  <c r="BF354" i="2"/>
  <c r="T354" i="2"/>
  <c r="R354" i="2"/>
  <c r="P354" i="2"/>
  <c r="BI349" i="2"/>
  <c r="BH349" i="2"/>
  <c r="BG349" i="2"/>
  <c r="BF349" i="2"/>
  <c r="T349" i="2"/>
  <c r="R349" i="2"/>
  <c r="P349" i="2"/>
  <c r="BI346" i="2"/>
  <c r="BH346" i="2"/>
  <c r="BG346" i="2"/>
  <c r="BF346" i="2"/>
  <c r="T346" i="2"/>
  <c r="R346" i="2"/>
  <c r="P346" i="2"/>
  <c r="BI344" i="2"/>
  <c r="BH344" i="2"/>
  <c r="BG344" i="2"/>
  <c r="BF344" i="2"/>
  <c r="T344" i="2"/>
  <c r="R344" i="2"/>
  <c r="P344" i="2"/>
  <c r="BI342" i="2"/>
  <c r="BH342" i="2"/>
  <c r="BG342" i="2"/>
  <c r="BF342" i="2"/>
  <c r="T342" i="2"/>
  <c r="R342" i="2"/>
  <c r="P342" i="2"/>
  <c r="BI339" i="2"/>
  <c r="BH339" i="2"/>
  <c r="BG339" i="2"/>
  <c r="BF339" i="2"/>
  <c r="T339" i="2"/>
  <c r="R339" i="2"/>
  <c r="P339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29" i="2"/>
  <c r="BH329" i="2"/>
  <c r="BG329" i="2"/>
  <c r="BF329" i="2"/>
  <c r="T329" i="2"/>
  <c r="R329" i="2"/>
  <c r="P329" i="2"/>
  <c r="BI328" i="2"/>
  <c r="BH328" i="2"/>
  <c r="BG328" i="2"/>
  <c r="BF328" i="2"/>
  <c r="T328" i="2"/>
  <c r="R328" i="2"/>
  <c r="P328" i="2"/>
  <c r="BI327" i="2"/>
  <c r="BH327" i="2"/>
  <c r="BG327" i="2"/>
  <c r="BF327" i="2"/>
  <c r="T327" i="2"/>
  <c r="R327" i="2"/>
  <c r="P327" i="2"/>
  <c r="BI326" i="2"/>
  <c r="BH326" i="2"/>
  <c r="BG326" i="2"/>
  <c r="BF326" i="2"/>
  <c r="T326" i="2"/>
  <c r="R326" i="2"/>
  <c r="P326" i="2"/>
  <c r="BI324" i="2"/>
  <c r="BH324" i="2"/>
  <c r="BG324" i="2"/>
  <c r="BF324" i="2"/>
  <c r="T324" i="2"/>
  <c r="R324" i="2"/>
  <c r="P324" i="2"/>
  <c r="BI315" i="2"/>
  <c r="BH315" i="2"/>
  <c r="BG315" i="2"/>
  <c r="BF315" i="2"/>
  <c r="T315" i="2"/>
  <c r="R315" i="2"/>
  <c r="P315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300" i="2"/>
  <c r="BH300" i="2"/>
  <c r="BG300" i="2"/>
  <c r="BF300" i="2"/>
  <c r="T300" i="2"/>
  <c r="R300" i="2"/>
  <c r="P300" i="2"/>
  <c r="BI297" i="2"/>
  <c r="BH297" i="2"/>
  <c r="BG297" i="2"/>
  <c r="BF297" i="2"/>
  <c r="T297" i="2"/>
  <c r="R297" i="2"/>
  <c r="P297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91" i="2"/>
  <c r="BH291" i="2"/>
  <c r="BG291" i="2"/>
  <c r="BF291" i="2"/>
  <c r="T291" i="2"/>
  <c r="R291" i="2"/>
  <c r="P291" i="2"/>
  <c r="BI283" i="2"/>
  <c r="BH283" i="2"/>
  <c r="BG283" i="2"/>
  <c r="BF283" i="2"/>
  <c r="T283" i="2"/>
  <c r="R283" i="2"/>
  <c r="P283" i="2"/>
  <c r="BI274" i="2"/>
  <c r="BH274" i="2"/>
  <c r="BG274" i="2"/>
  <c r="BF274" i="2"/>
  <c r="T274" i="2"/>
  <c r="R274" i="2"/>
  <c r="P274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67" i="2"/>
  <c r="BH267" i="2"/>
  <c r="BG267" i="2"/>
  <c r="BF267" i="2"/>
  <c r="T267" i="2"/>
  <c r="R267" i="2"/>
  <c r="P267" i="2"/>
  <c r="BI263" i="2"/>
  <c r="BH263" i="2"/>
  <c r="BG263" i="2"/>
  <c r="BF263" i="2"/>
  <c r="T263" i="2"/>
  <c r="R263" i="2"/>
  <c r="P263" i="2"/>
  <c r="BI262" i="2"/>
  <c r="BH262" i="2"/>
  <c r="BG262" i="2"/>
  <c r="BF262" i="2"/>
  <c r="T262" i="2"/>
  <c r="R262" i="2"/>
  <c r="P262" i="2"/>
  <c r="BI259" i="2"/>
  <c r="BH259" i="2"/>
  <c r="BG259" i="2"/>
  <c r="BF259" i="2"/>
  <c r="T259" i="2"/>
  <c r="T258" i="2"/>
  <c r="R259" i="2"/>
  <c r="R258" i="2" s="1"/>
  <c r="P259" i="2"/>
  <c r="P258" i="2" s="1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07" i="2"/>
  <c r="BH207" i="2"/>
  <c r="BG207" i="2"/>
  <c r="BF207" i="2"/>
  <c r="T207" i="2"/>
  <c r="R207" i="2"/>
  <c r="P207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3" i="2"/>
  <c r="BH153" i="2"/>
  <c r="BG153" i="2"/>
  <c r="BF153" i="2"/>
  <c r="T153" i="2"/>
  <c r="R153" i="2"/>
  <c r="P153" i="2"/>
  <c r="BI148" i="2"/>
  <c r="BH148" i="2"/>
  <c r="BG148" i="2"/>
  <c r="BF148" i="2"/>
  <c r="T148" i="2"/>
  <c r="R148" i="2"/>
  <c r="P148" i="2"/>
  <c r="J141" i="2"/>
  <c r="F141" i="2"/>
  <c r="F139" i="2"/>
  <c r="E137" i="2"/>
  <c r="J93" i="2"/>
  <c r="F93" i="2"/>
  <c r="F91" i="2"/>
  <c r="E89" i="2"/>
  <c r="J26" i="2"/>
  <c r="E26" i="2"/>
  <c r="J94" i="2" s="1"/>
  <c r="J25" i="2"/>
  <c r="J20" i="2"/>
  <c r="E20" i="2"/>
  <c r="F94" i="2" s="1"/>
  <c r="J19" i="2"/>
  <c r="J14" i="2"/>
  <c r="J91" i="2" s="1"/>
  <c r="E7" i="2"/>
  <c r="E85" i="2" s="1"/>
  <c r="L90" i="1"/>
  <c r="AM90" i="1"/>
  <c r="AM89" i="1"/>
  <c r="L89" i="1"/>
  <c r="AM87" i="1"/>
  <c r="L87" i="1"/>
  <c r="L85" i="1"/>
  <c r="L84" i="1"/>
  <c r="BK762" i="2"/>
  <c r="J366" i="2"/>
  <c r="BK328" i="2"/>
  <c r="BK236" i="2"/>
  <c r="J214" i="2"/>
  <c r="BK184" i="2"/>
  <c r="J750" i="2"/>
  <c r="BK731" i="2"/>
  <c r="BK716" i="2"/>
  <c r="J699" i="2"/>
  <c r="J663" i="2"/>
  <c r="BK640" i="2"/>
  <c r="J620" i="2"/>
  <c r="J606" i="2"/>
  <c r="J591" i="2"/>
  <c r="J551" i="2"/>
  <c r="J514" i="2"/>
  <c r="BK496" i="2"/>
  <c r="BK479" i="2"/>
  <c r="BK453" i="2"/>
  <c r="J441" i="2"/>
  <c r="J411" i="2"/>
  <c r="BK367" i="2"/>
  <c r="J297" i="2"/>
  <c r="BK240" i="2"/>
  <c r="BK699" i="2"/>
  <c r="BK676" i="2"/>
  <c r="J642" i="2"/>
  <c r="J626" i="2"/>
  <c r="J607" i="2"/>
  <c r="BK575" i="2"/>
  <c r="BK555" i="2"/>
  <c r="BK510" i="2"/>
  <c r="BK495" i="2"/>
  <c r="BK476" i="2"/>
  <c r="BK448" i="2"/>
  <c r="BK384" i="2"/>
  <c r="BK360" i="2"/>
  <c r="J310" i="2"/>
  <c r="BK273" i="2"/>
  <c r="J237" i="2"/>
  <c r="BK195" i="2"/>
  <c r="BK770" i="2"/>
  <c r="J764" i="2"/>
  <c r="BK413" i="2"/>
  <c r="J397" i="2"/>
  <c r="J315" i="2"/>
  <c r="J250" i="2"/>
  <c r="BK177" i="2"/>
  <c r="BK769" i="2"/>
  <c r="J754" i="2"/>
  <c r="J654" i="2"/>
  <c r="J593" i="2"/>
  <c r="J579" i="2"/>
  <c r="BK553" i="2"/>
  <c r="BK540" i="2"/>
  <c r="J500" i="2"/>
  <c r="BK494" i="2"/>
  <c r="BK457" i="2"/>
  <c r="BK403" i="2"/>
  <c r="BK355" i="2"/>
  <c r="BK326" i="2"/>
  <c r="J253" i="2"/>
  <c r="BK229" i="2"/>
  <c r="J195" i="2"/>
  <c r="J161" i="2"/>
  <c r="BK748" i="2"/>
  <c r="BK649" i="2"/>
  <c r="J640" i="2"/>
  <c r="BK625" i="2"/>
  <c r="J576" i="2"/>
  <c r="J545" i="2"/>
  <c r="BK515" i="2"/>
  <c r="J491" i="2"/>
  <c r="J473" i="2"/>
  <c r="J363" i="2"/>
  <c r="BK327" i="2"/>
  <c r="BK253" i="2"/>
  <c r="J184" i="2"/>
  <c r="J194" i="3"/>
  <c r="J183" i="3"/>
  <c r="J153" i="3"/>
  <c r="BK187" i="3"/>
  <c r="BK164" i="3"/>
  <c r="BK190" i="3"/>
  <c r="J169" i="3"/>
  <c r="J152" i="3"/>
  <c r="J195" i="3"/>
  <c r="J180" i="3"/>
  <c r="BK194" i="3"/>
  <c r="J173" i="3"/>
  <c r="J147" i="3"/>
  <c r="J174" i="3"/>
  <c r="BK149" i="3"/>
  <c r="BK176" i="4"/>
  <c r="J166" i="4"/>
  <c r="J149" i="4"/>
  <c r="J185" i="4"/>
  <c r="J158" i="4"/>
  <c r="J141" i="4"/>
  <c r="J180" i="4"/>
  <c r="J165" i="4"/>
  <c r="J137" i="4"/>
  <c r="J170" i="4"/>
  <c r="J136" i="4"/>
  <c r="BK181" i="4"/>
  <c r="BK162" i="4"/>
  <c r="J151" i="4"/>
  <c r="J233" i="5"/>
  <c r="J209" i="5"/>
  <c r="BK191" i="5"/>
  <c r="BK175" i="5"/>
  <c r="BK148" i="5"/>
  <c r="J138" i="5"/>
  <c r="J232" i="5"/>
  <c r="J218" i="5"/>
  <c r="J192" i="5"/>
  <c r="J175" i="5"/>
  <c r="BK163" i="5"/>
  <c r="BK151" i="5"/>
  <c r="BK240" i="5"/>
  <c r="J225" i="5"/>
  <c r="BK208" i="5"/>
  <c r="J197" i="5"/>
  <c r="BK181" i="5"/>
  <c r="J167" i="5"/>
  <c r="BK153" i="5"/>
  <c r="BK142" i="5"/>
  <c r="J240" i="5"/>
  <c r="J216" i="5"/>
  <c r="BK200" i="5"/>
  <c r="J181" i="5"/>
  <c r="BK160" i="5"/>
  <c r="BK144" i="5"/>
  <c r="J132" i="5"/>
  <c r="BK227" i="5"/>
  <c r="J206" i="5"/>
  <c r="J193" i="5"/>
  <c r="BK229" i="5"/>
  <c r="J219" i="5"/>
  <c r="BK206" i="5"/>
  <c r="J190" i="5"/>
  <c r="BK172" i="5"/>
  <c r="J161" i="5"/>
  <c r="J155" i="5"/>
  <c r="BK137" i="5"/>
  <c r="J136" i="6"/>
  <c r="J135" i="6"/>
  <c r="BK133" i="6"/>
  <c r="J126" i="6"/>
  <c r="BK126" i="6"/>
  <c r="BK125" i="6"/>
  <c r="BK763" i="2"/>
  <c r="BK369" i="2"/>
  <c r="J329" i="2"/>
  <c r="BK262" i="2"/>
  <c r="BK182" i="2"/>
  <c r="BK759" i="2"/>
  <c r="BK733" i="2"/>
  <c r="J721" i="2"/>
  <c r="J716" i="2"/>
  <c r="BK692" i="2"/>
  <c r="J660" i="2"/>
  <c r="J651" i="2"/>
  <c r="BK634" i="2"/>
  <c r="BK612" i="2"/>
  <c r="J602" i="2"/>
  <c r="J583" i="2"/>
  <c r="J566" i="2"/>
  <c r="BK536" i="2"/>
  <c r="J507" i="2"/>
  <c r="BK484" i="2"/>
  <c r="BK463" i="2"/>
  <c r="BK427" i="2"/>
  <c r="BK405" i="2"/>
  <c r="BK354" i="2"/>
  <c r="J246" i="2"/>
  <c r="BK214" i="2"/>
  <c r="J178" i="2"/>
  <c r="J709" i="2"/>
  <c r="J684" i="2"/>
  <c r="J665" i="2"/>
  <c r="BK648" i="2"/>
  <c r="J632" i="2"/>
  <c r="BK621" i="2"/>
  <c r="J595" i="2"/>
  <c r="J581" i="2"/>
  <c r="BK560" i="2"/>
  <c r="BK514" i="2"/>
  <c r="J497" i="2"/>
  <c r="J472" i="2"/>
  <c r="BK454" i="2"/>
  <c r="J427" i="2"/>
  <c r="BK363" i="2"/>
  <c r="J300" i="2"/>
  <c r="J256" i="2"/>
  <c r="J225" i="2"/>
  <c r="J172" i="2"/>
  <c r="J767" i="2"/>
  <c r="J448" i="2"/>
  <c r="J379" i="2"/>
  <c r="BK344" i="2"/>
  <c r="J291" i="2"/>
  <c r="BK227" i="2"/>
  <c r="J769" i="2"/>
  <c r="BK684" i="2"/>
  <c r="BK652" i="2"/>
  <c r="J609" i="2"/>
  <c r="BK584" i="2"/>
  <c r="J547" i="2"/>
  <c r="J524" i="2"/>
  <c r="J496" i="2"/>
  <c r="BK488" i="2"/>
  <c r="J451" i="2"/>
  <c r="J377" i="2"/>
  <c r="BK342" i="2"/>
  <c r="BK274" i="2"/>
  <c r="BK256" i="2"/>
  <c r="J167" i="2"/>
  <c r="BK761" i="2"/>
  <c r="BK660" i="2"/>
  <c r="J644" i="2"/>
  <c r="BK610" i="2"/>
  <c r="J555" i="2"/>
  <c r="J503" i="2"/>
  <c r="J480" i="2"/>
  <c r="J457" i="2"/>
  <c r="BK372" i="2"/>
  <c r="BK339" i="2"/>
  <c r="J295" i="2"/>
  <c r="J242" i="2"/>
  <c r="BK180" i="2"/>
  <c r="J190" i="3"/>
  <c r="BK172" i="3"/>
  <c r="J148" i="3"/>
  <c r="J188" i="3"/>
  <c r="BK156" i="3"/>
  <c r="BK188" i="3"/>
  <c r="BK177" i="3"/>
  <c r="J162" i="3"/>
  <c r="BK144" i="3"/>
  <c r="J191" i="3"/>
  <c r="BK174" i="3"/>
  <c r="BK192" i="3"/>
  <c r="J167" i="3"/>
  <c r="BK142" i="3"/>
  <c r="J165" i="3"/>
  <c r="BK152" i="3"/>
  <c r="J181" i="4"/>
  <c r="J169" i="4"/>
  <c r="J157" i="4"/>
  <c r="BK142" i="4"/>
  <c r="J175" i="4"/>
  <c r="BK151" i="4"/>
  <c r="J144" i="4"/>
  <c r="J184" i="4"/>
  <c r="BK169" i="4"/>
  <c r="J154" i="4"/>
  <c r="BK182" i="4"/>
  <c r="J142" i="4"/>
  <c r="BK185" i="4"/>
  <c r="J156" i="4"/>
  <c r="J135" i="4"/>
  <c r="BK184" i="4"/>
  <c r="BK167" i="4"/>
  <c r="BK156" i="4"/>
  <c r="BK239" i="5"/>
  <c r="BK211" i="5"/>
  <c r="J186" i="5"/>
  <c r="J170" i="5"/>
  <c r="J230" i="5"/>
  <c r="BK205" i="5"/>
  <c r="J198" i="5"/>
  <c r="J187" i="5"/>
  <c r="BK178" i="5"/>
  <c r="J163" i="5"/>
  <c r="BK154" i="5"/>
  <c r="BK146" i="5"/>
  <c r="J137" i="5"/>
  <c r="BK236" i="5"/>
  <c r="J222" i="5"/>
  <c r="BK212" i="5"/>
  <c r="BK193" i="5"/>
  <c r="J180" i="5"/>
  <c r="BK149" i="5"/>
  <c r="J141" i="5"/>
  <c r="J235" i="5"/>
  <c r="J215" i="5"/>
  <c r="J212" i="5"/>
  <c r="BK201" i="5"/>
  <c r="BK184" i="5"/>
  <c r="J227" i="5"/>
  <c r="BK215" i="5"/>
  <c r="BK204" i="5"/>
  <c r="J169" i="5"/>
  <c r="J157" i="5"/>
  <c r="BK136" i="5"/>
  <c r="J134" i="6"/>
  <c r="J138" i="6"/>
  <c r="BK138" i="6"/>
  <c r="BK128" i="6"/>
  <c r="J139" i="6"/>
  <c r="J130" i="6"/>
  <c r="BK127" i="6"/>
  <c r="BK139" i="6"/>
  <c r="J763" i="2"/>
  <c r="J358" i="2"/>
  <c r="J327" i="2"/>
  <c r="BK242" i="2"/>
  <c r="BK216" i="2"/>
  <c r="BK191" i="2"/>
  <c r="BK178" i="2"/>
  <c r="BK736" i="2"/>
  <c r="BK721" i="2"/>
  <c r="BK718" i="2"/>
  <c r="BK707" i="2"/>
  <c r="BK681" i="2"/>
  <c r="J655" i="2"/>
  <c r="J648" i="2"/>
  <c r="BK632" i="2"/>
  <c r="BK614" i="2"/>
  <c r="J600" i="2"/>
  <c r="J573" i="2"/>
  <c r="J512" i="2"/>
  <c r="J499" i="2"/>
  <c r="J476" i="2"/>
  <c r="BK451" i="2"/>
  <c r="BK415" i="2"/>
  <c r="BK378" i="2"/>
  <c r="BK300" i="2"/>
  <c r="BK225" i="2"/>
  <c r="J148" i="2"/>
  <c r="J705" i="2"/>
  <c r="BK696" i="2"/>
  <c r="J657" i="2"/>
  <c r="BK623" i="2"/>
  <c r="J614" i="2"/>
  <c r="BK591" i="2"/>
  <c r="J564" i="2"/>
  <c r="BK535" i="2"/>
  <c r="J509" i="2"/>
  <c r="BK491" i="2"/>
  <c r="J477" i="2"/>
  <c r="J459" i="2"/>
  <c r="J440" i="2"/>
  <c r="BK373" i="2"/>
  <c r="J354" i="2"/>
  <c r="BK295" i="2"/>
  <c r="J201" i="2"/>
  <c r="J168" i="2"/>
  <c r="J765" i="2"/>
  <c r="J438" i="2"/>
  <c r="BK377" i="2"/>
  <c r="J349" i="2"/>
  <c r="BK302" i="2"/>
  <c r="J182" i="2"/>
  <c r="BK153" i="2"/>
  <c r="J756" i="2"/>
  <c r="BK657" i="2"/>
  <c r="BK606" i="2"/>
  <c r="J586" i="2"/>
  <c r="BK545" i="2"/>
  <c r="J537" i="2"/>
  <c r="BK501" i="2"/>
  <c r="BK440" i="2"/>
  <c r="J373" i="2"/>
  <c r="BK349" i="2"/>
  <c r="J273" i="2"/>
  <c r="BK246" i="2"/>
  <c r="J216" i="2"/>
  <c r="BK172" i="2"/>
  <c r="J696" i="2"/>
  <c r="BK659" i="2"/>
  <c r="BK636" i="2"/>
  <c r="J604" i="2"/>
  <c r="BK579" i="2"/>
  <c r="BK537" i="2"/>
  <c r="BK505" i="2"/>
  <c r="BK497" i="2"/>
  <c r="BK477" i="2"/>
  <c r="BK438" i="2"/>
  <c r="BK368" i="2"/>
  <c r="BK338" i="2"/>
  <c r="J302" i="2"/>
  <c r="BK263" i="2"/>
  <c r="J187" i="2"/>
  <c r="BK161" i="2"/>
  <c r="J187" i="3"/>
  <c r="BK168" i="3"/>
  <c r="BK193" i="3"/>
  <c r="J177" i="3"/>
  <c r="J142" i="3"/>
  <c r="J185" i="3"/>
  <c r="J172" i="3"/>
  <c r="J160" i="3"/>
  <c r="BK184" i="3"/>
  <c r="J141" i="3"/>
  <c r="J178" i="3"/>
  <c r="J163" i="3"/>
  <c r="BK178" i="3"/>
  <c r="BK162" i="3"/>
  <c r="BK147" i="3"/>
  <c r="BK178" i="4"/>
  <c r="BK172" i="4"/>
  <c r="J145" i="4"/>
  <c r="J182" i="4"/>
  <c r="J162" i="4"/>
  <c r="BK149" i="4"/>
  <c r="BK183" i="4"/>
  <c r="J172" i="4"/>
  <c r="BK157" i="4"/>
  <c r="J183" i="4"/>
  <c r="BK147" i="4"/>
  <c r="J173" i="4"/>
  <c r="BK145" i="4"/>
  <c r="BK132" i="4"/>
  <c r="BK170" i="4"/>
  <c r="BK158" i="4"/>
  <c r="BK141" i="4"/>
  <c r="BK216" i="5"/>
  <c r="BK194" i="5"/>
  <c r="BK173" i="5"/>
  <c r="J153" i="5"/>
  <c r="BK134" i="5"/>
  <c r="BK228" i="5"/>
  <c r="J204" i="5"/>
  <c r="BK189" i="5"/>
  <c r="J173" i="5"/>
  <c r="BK165" i="5"/>
  <c r="BK150" i="5"/>
  <c r="J133" i="5"/>
  <c r="BK234" i="5"/>
  <c r="BK214" i="5"/>
  <c r="J196" i="5"/>
  <c r="BK177" i="5"/>
  <c r="BK164" i="5"/>
  <c r="J158" i="5"/>
  <c r="BK147" i="5"/>
  <c r="BK131" i="5"/>
  <c r="BK232" i="5"/>
  <c r="BK219" i="5"/>
  <c r="J210" i="5"/>
  <c r="J188" i="5"/>
  <c r="BK176" i="5"/>
  <c r="J154" i="5"/>
  <c r="BK130" i="5"/>
  <c r="BK223" i="5"/>
  <c r="BK187" i="5"/>
  <c r="J136" i="5"/>
  <c r="J217" i="5"/>
  <c r="BK209" i="5"/>
  <c r="J195" i="5"/>
  <c r="BK182" i="5"/>
  <c r="J178" i="5"/>
  <c r="J165" i="5"/>
  <c r="BK158" i="5"/>
  <c r="BK143" i="5"/>
  <c r="BK143" i="6"/>
  <c r="J145" i="6"/>
  <c r="J127" i="6"/>
  <c r="J131" i="6"/>
  <c r="BK144" i="6"/>
  <c r="BK131" i="6"/>
  <c r="BK135" i="6"/>
  <c r="J124" i="6"/>
  <c r="J384" i="2"/>
  <c r="J336" i="2"/>
  <c r="BK297" i="2"/>
  <c r="BK220" i="2"/>
  <c r="BK187" i="2"/>
  <c r="J758" i="2"/>
  <c r="J733" i="2"/>
  <c r="J719" i="2"/>
  <c r="J707" i="2"/>
  <c r="J671" i="2"/>
  <c r="BK651" i="2"/>
  <c r="J623" i="2"/>
  <c r="BK609" i="2"/>
  <c r="BK595" i="2"/>
  <c r="BK564" i="2"/>
  <c r="J535" i="2"/>
  <c r="J501" i="2"/>
  <c r="BK487" i="2"/>
  <c r="BK459" i="2"/>
  <c r="J446" i="2"/>
  <c r="J413" i="2"/>
  <c r="J372" i="2"/>
  <c r="J304" i="2"/>
  <c r="BK244" i="2"/>
  <c r="BK235" i="2"/>
  <c r="BK199" i="2"/>
  <c r="J761" i="2"/>
  <c r="BK709" i="2"/>
  <c r="J681" i="2"/>
  <c r="J659" i="2"/>
  <c r="J634" i="2"/>
  <c r="BK615" i="2"/>
  <c r="BK600" i="2"/>
  <c r="J584" i="2"/>
  <c r="J562" i="2"/>
  <c r="J515" i="2"/>
  <c r="BK500" i="2"/>
  <c r="J484" i="2"/>
  <c r="BK473" i="2"/>
  <c r="BK449" i="2"/>
  <c r="J382" i="2"/>
  <c r="J368" i="2"/>
  <c r="J338" i="2"/>
  <c r="BK291" i="2"/>
  <c r="BK250" i="2"/>
  <c r="J218" i="2"/>
  <c r="J173" i="2"/>
  <c r="BK764" i="2"/>
  <c r="BK411" i="2"/>
  <c r="BK358" i="2"/>
  <c r="BK308" i="2"/>
  <c r="J243" i="2"/>
  <c r="BK201" i="2"/>
  <c r="J158" i="2"/>
  <c r="BK758" i="2"/>
  <c r="BK663" i="2"/>
  <c r="J625" i="2"/>
  <c r="BK602" i="2"/>
  <c r="J575" i="2"/>
  <c r="J561" i="2"/>
  <c r="J538" i="2"/>
  <c r="BK507" i="2"/>
  <c r="BK492" i="2"/>
  <c r="BK467" i="2"/>
  <c r="J449" i="2"/>
  <c r="J415" i="2"/>
  <c r="J360" i="2"/>
  <c r="J339" i="2"/>
  <c r="BK259" i="2"/>
  <c r="J238" i="2"/>
  <c r="J197" i="2"/>
  <c r="AS95" i="1"/>
  <c r="BK607" i="2"/>
  <c r="J560" i="2"/>
  <c r="BK541" i="2"/>
  <c r="J504" i="2"/>
  <c r="J488" i="2"/>
  <c r="BK461" i="2"/>
  <c r="J378" i="2"/>
  <c r="J328" i="2"/>
  <c r="J274" i="2"/>
  <c r="BK218" i="2"/>
  <c r="BK165" i="2"/>
  <c r="J144" i="3"/>
  <c r="BK182" i="3"/>
  <c r="J154" i="3"/>
  <c r="BK181" i="3"/>
  <c r="BK166" i="3"/>
  <c r="J139" i="3"/>
  <c r="BK189" i="3"/>
  <c r="J166" i="3"/>
  <c r="BK183" i="3"/>
  <c r="J164" i="3"/>
  <c r="BK140" i="3"/>
  <c r="BK169" i="3"/>
  <c r="BK153" i="3"/>
  <c r="BK180" i="4"/>
  <c r="J167" i="4"/>
  <c r="BK143" i="4"/>
  <c r="J176" i="4"/>
  <c r="J147" i="4"/>
  <c r="BK135" i="4"/>
  <c r="J178" i="4"/>
  <c r="J164" i="4"/>
  <c r="BK148" i="4"/>
  <c r="BK177" i="4"/>
  <c r="J146" i="4"/>
  <c r="BK186" i="4"/>
  <c r="BK163" i="4"/>
  <c r="J143" i="4"/>
  <c r="BK175" i="4"/>
  <c r="BK164" i="4"/>
  <c r="BK136" i="4"/>
  <c r="J221" i="5"/>
  <c r="BK207" i="5"/>
  <c r="J182" i="5"/>
  <c r="BK157" i="5"/>
  <c r="J147" i="5"/>
  <c r="BK233" i="5"/>
  <c r="J223" i="5"/>
  <c r="BK203" i="5"/>
  <c r="BK188" i="5"/>
  <c r="J172" i="5"/>
  <c r="BK155" i="5"/>
  <c r="BK139" i="5"/>
  <c r="BK222" i="5"/>
  <c r="J203" i="5"/>
  <c r="J194" i="5"/>
  <c r="BK170" i="5"/>
  <c r="BK162" i="5"/>
  <c r="J150" i="5"/>
  <c r="J140" i="5"/>
  <c r="BK238" i="5"/>
  <c r="BK226" i="5"/>
  <c r="J213" i="5"/>
  <c r="J184" i="5"/>
  <c r="BK167" i="5"/>
  <c r="BK145" i="5"/>
  <c r="BK133" i="5"/>
  <c r="BK230" i="5"/>
  <c r="J208" i="5"/>
  <c r="BK199" i="5"/>
  <c r="BK186" i="5"/>
  <c r="J228" i="5"/>
  <c r="BK224" i="5"/>
  <c r="BK213" i="5"/>
  <c r="BK198" i="5"/>
  <c r="J189" i="5"/>
  <c r="J179" i="5"/>
  <c r="BK168" i="5"/>
  <c r="BK159" i="5"/>
  <c r="J148" i="5"/>
  <c r="J141" i="6"/>
  <c r="J143" i="6"/>
  <c r="J132" i="6"/>
  <c r="BK136" i="6"/>
  <c r="BK124" i="6"/>
  <c r="J133" i="6"/>
  <c r="J125" i="6"/>
  <c r="BK141" i="6"/>
  <c r="J762" i="2"/>
  <c r="J342" i="2"/>
  <c r="BK304" i="2"/>
  <c r="J199" i="2"/>
  <c r="J153" i="2"/>
  <c r="J748" i="2"/>
  <c r="J731" i="2"/>
  <c r="J718" i="2"/>
  <c r="BK701" i="2"/>
  <c r="BK665" i="2"/>
  <c r="J652" i="2"/>
  <c r="J636" i="2"/>
  <c r="BK626" i="2"/>
  <c r="J610" i="2"/>
  <c r="BK593" i="2"/>
  <c r="BK576" i="2"/>
  <c r="J540" i="2"/>
  <c r="BK509" i="2"/>
  <c r="J492" i="2"/>
  <c r="BK465" i="2"/>
  <c r="J326" i="2"/>
  <c r="J259" i="2"/>
  <c r="BK213" i="2"/>
  <c r="BK173" i="2"/>
  <c r="BK750" i="2"/>
  <c r="BK694" i="2"/>
  <c r="BK671" i="2"/>
  <c r="BK655" i="2"/>
  <c r="BK633" i="2"/>
  <c r="J612" i="2"/>
  <c r="BK586" i="2"/>
  <c r="BK561" i="2"/>
  <c r="BK524" i="2"/>
  <c r="BK503" i="2"/>
  <c r="BK480" i="2"/>
  <c r="J461" i="2"/>
  <c r="J445" i="2"/>
  <c r="BK379" i="2"/>
  <c r="BK346" i="2"/>
  <c r="J293" i="2"/>
  <c r="J263" i="2"/>
  <c r="J236" i="2"/>
  <c r="J180" i="2"/>
  <c r="J770" i="2"/>
  <c r="J463" i="2"/>
  <c r="J405" i="2"/>
  <c r="J369" i="2"/>
  <c r="BK329" i="2"/>
  <c r="BK293" i="2"/>
  <c r="J235" i="2"/>
  <c r="BK168" i="2"/>
  <c r="J759" i="2"/>
  <c r="BK668" i="2"/>
  <c r="BK645" i="2"/>
  <c r="J588" i="2"/>
  <c r="BK562" i="2"/>
  <c r="BK533" i="2"/>
  <c r="BK504" i="2"/>
  <c r="J495" i="2"/>
  <c r="BK472" i="2"/>
  <c r="J453" i="2"/>
  <c r="BK421" i="2"/>
  <c r="J356" i="2"/>
  <c r="J308" i="2"/>
  <c r="J262" i="2"/>
  <c r="BK237" i="2"/>
  <c r="J191" i="2"/>
  <c r="BK148" i="2"/>
  <c r="J694" i="2"/>
  <c r="J645" i="2"/>
  <c r="J638" i="2"/>
  <c r="J615" i="2"/>
  <c r="BK588" i="2"/>
  <c r="BK551" i="2"/>
  <c r="J536" i="2"/>
  <c r="J498" i="2"/>
  <c r="J487" i="2"/>
  <c r="BK382" i="2"/>
  <c r="J367" i="2"/>
  <c r="BK310" i="2"/>
  <c r="BK267" i="2"/>
  <c r="J220" i="2"/>
  <c r="J192" i="3"/>
  <c r="BK185" i="3"/>
  <c r="BK165" i="3"/>
  <c r="J145" i="3"/>
  <c r="J170" i="3"/>
  <c r="BK191" i="3"/>
  <c r="J168" i="3"/>
  <c r="BK154" i="3"/>
  <c r="J182" i="3"/>
  <c r="BK167" i="3"/>
  <c r="J181" i="3"/>
  <c r="BK160" i="3"/>
  <c r="BK170" i="3"/>
  <c r="BK139" i="3"/>
  <c r="J177" i="4"/>
  <c r="J160" i="4"/>
  <c r="BK137" i="4"/>
  <c r="BK165" i="4"/>
  <c r="BK146" i="4"/>
  <c r="J132" i="4"/>
  <c r="J186" i="4"/>
  <c r="J168" i="4"/>
  <c r="BK150" i="4"/>
  <c r="BK168" i="4"/>
  <c r="BK154" i="4"/>
  <c r="J238" i="5"/>
  <c r="J199" i="5"/>
  <c r="BK179" i="5"/>
  <c r="J159" i="5"/>
  <c r="J156" i="5"/>
  <c r="BK235" i="5"/>
  <c r="BK220" i="5"/>
  <c r="J176" i="5"/>
  <c r="J168" i="5"/>
  <c r="J152" i="5"/>
  <c r="J145" i="5"/>
  <c r="BK132" i="5"/>
  <c r="BK221" i="5"/>
  <c r="J200" i="5"/>
  <c r="J191" i="5"/>
  <c r="J144" i="5"/>
  <c r="J139" i="5"/>
  <c r="J231" i="5"/>
  <c r="BK218" i="5"/>
  <c r="BK192" i="5"/>
  <c r="J177" i="5"/>
  <c r="BK156" i="5"/>
  <c r="BK140" i="5"/>
  <c r="J239" i="5"/>
  <c r="J229" i="5"/>
  <c r="J214" i="5"/>
  <c r="J205" i="5"/>
  <c r="BK190" i="5"/>
  <c r="J403" i="2"/>
  <c r="BK356" i="2"/>
  <c r="BK324" i="2"/>
  <c r="J227" i="2"/>
  <c r="BK197" i="2"/>
  <c r="BK167" i="2"/>
  <c r="BK756" i="2"/>
  <c r="J736" i="2"/>
  <c r="BK719" i="2"/>
  <c r="BK705" i="2"/>
  <c r="J676" i="2"/>
  <c r="BK654" i="2"/>
  <c r="BK638" i="2"/>
  <c r="J621" i="2"/>
  <c r="BK599" i="2"/>
  <c r="BK573" i="2"/>
  <c r="BK538" i="2"/>
  <c r="J505" i="2"/>
  <c r="J483" i="2"/>
  <c r="J454" i="2"/>
  <c r="J421" i="2"/>
  <c r="BK397" i="2"/>
  <c r="J324" i="2"/>
  <c r="J283" i="2"/>
  <c r="BK243" i="2"/>
  <c r="J207" i="2"/>
  <c r="BK754" i="2"/>
  <c r="J701" i="2"/>
  <c r="BK682" i="2"/>
  <c r="J668" i="2"/>
  <c r="J649" i="2"/>
  <c r="BK620" i="2"/>
  <c r="BK604" i="2"/>
  <c r="BK583" i="2"/>
  <c r="BK547" i="2"/>
  <c r="BK512" i="2"/>
  <c r="BK498" i="2"/>
  <c r="BK483" i="2"/>
  <c r="J467" i="2"/>
  <c r="BK446" i="2"/>
  <c r="J344" i="2"/>
  <c r="BK283" i="2"/>
  <c r="BK238" i="2"/>
  <c r="J213" i="2"/>
  <c r="J177" i="2"/>
  <c r="BK765" i="2"/>
  <c r="BK441" i="2"/>
  <c r="J401" i="2"/>
  <c r="J346" i="2"/>
  <c r="BK272" i="2"/>
  <c r="J229" i="2"/>
  <c r="J165" i="2"/>
  <c r="BK767" i="2"/>
  <c r="J682" i="2"/>
  <c r="BK644" i="2"/>
  <c r="J599" i="2"/>
  <c r="BK566" i="2"/>
  <c r="J541" i="2"/>
  <c r="J510" i="2"/>
  <c r="BK499" i="2"/>
  <c r="J479" i="2"/>
  <c r="J465" i="2"/>
  <c r="BK445" i="2"/>
  <c r="BK366" i="2"/>
  <c r="BK336" i="2"/>
  <c r="J267" i="2"/>
  <c r="J244" i="2"/>
  <c r="BK207" i="2"/>
  <c r="BK158" i="2"/>
  <c r="J692" i="2"/>
  <c r="BK642" i="2"/>
  <c r="J633" i="2"/>
  <c r="BK581" i="2"/>
  <c r="J553" i="2"/>
  <c r="J533" i="2"/>
  <c r="J494" i="2"/>
  <c r="BK401" i="2"/>
  <c r="J355" i="2"/>
  <c r="BK315" i="2"/>
  <c r="J272" i="2"/>
  <c r="J240" i="2"/>
  <c r="BK195" i="3"/>
  <c r="J189" i="3"/>
  <c r="J159" i="3"/>
  <c r="J140" i="3"/>
  <c r="J184" i="3"/>
  <c r="BK159" i="3"/>
  <c r="BK141" i="3"/>
  <c r="BK180" i="3"/>
  <c r="BK163" i="3"/>
  <c r="J193" i="3"/>
  <c r="J176" i="3"/>
  <c r="J149" i="3"/>
  <c r="BK176" i="3"/>
  <c r="BK148" i="3"/>
  <c r="BK173" i="3"/>
  <c r="J156" i="3"/>
  <c r="BK145" i="3"/>
  <c r="BK173" i="4"/>
  <c r="J163" i="4"/>
  <c r="J139" i="4"/>
  <c r="BK166" i="4"/>
  <c r="J150" i="4"/>
  <c r="BK139" i="4"/>
  <c r="BK174" i="4"/>
  <c r="J152" i="4"/>
  <c r="J174" i="4"/>
  <c r="BK152" i="4"/>
  <c r="J134" i="4"/>
  <c r="J171" i="4"/>
  <c r="J148" i="4"/>
  <c r="BK134" i="4"/>
  <c r="BK171" i="4"/>
  <c r="BK160" i="4"/>
  <c r="BK144" i="4"/>
  <c r="BK225" i="5"/>
  <c r="J201" i="5"/>
  <c r="J183" i="5"/>
  <c r="J164" i="5"/>
  <c r="J149" i="5"/>
  <c r="J143" i="5"/>
  <c r="BK231" i="5"/>
  <c r="J211" i="5"/>
  <c r="J202" i="5"/>
  <c r="J162" i="5"/>
  <c r="J134" i="5"/>
  <c r="J236" i="5"/>
  <c r="J220" i="5"/>
  <c r="BK202" i="5"/>
  <c r="BK183" i="5"/>
  <c r="BK169" i="5"/>
  <c r="BK161" i="5"/>
  <c r="J151" i="5"/>
  <c r="BK141" i="5"/>
  <c r="J130" i="5"/>
  <c r="J224" i="5"/>
  <c r="BK197" i="5"/>
  <c r="BK171" i="5"/>
  <c r="J146" i="5"/>
  <c r="BK138" i="5"/>
  <c r="J234" i="5"/>
  <c r="BK217" i="5"/>
  <c r="BK210" i="5"/>
  <c r="BK195" i="5"/>
  <c r="J142" i="5"/>
  <c r="J226" i="5"/>
  <c r="J207" i="5"/>
  <c r="BK196" i="5"/>
  <c r="BK180" i="5"/>
  <c r="J171" i="5"/>
  <c r="J160" i="5"/>
  <c r="BK152" i="5"/>
  <c r="J131" i="5"/>
  <c r="J144" i="6"/>
  <c r="J140" i="6"/>
  <c r="J128" i="6"/>
  <c r="BK134" i="6"/>
  <c r="BK145" i="6"/>
  <c r="BK132" i="6"/>
  <c r="BK140" i="6"/>
  <c r="BK130" i="6"/>
  <c r="BK147" i="2" l="1"/>
  <c r="J147" i="2" s="1"/>
  <c r="J100" i="2" s="1"/>
  <c r="T196" i="2"/>
  <c r="P266" i="2"/>
  <c r="R353" i="2"/>
  <c r="BK456" i="2"/>
  <c r="P478" i="2"/>
  <c r="P493" i="2"/>
  <c r="T493" i="2"/>
  <c r="P502" i="2"/>
  <c r="T502" i="2"/>
  <c r="P563" i="2"/>
  <c r="P585" i="2"/>
  <c r="BK611" i="2"/>
  <c r="J611" i="2"/>
  <c r="J117" i="2" s="1"/>
  <c r="R611" i="2"/>
  <c r="R656" i="2"/>
  <c r="T683" i="2"/>
  <c r="BK760" i="2"/>
  <c r="J760" i="2"/>
  <c r="J122" i="2" s="1"/>
  <c r="P766" i="2"/>
  <c r="T138" i="3"/>
  <c r="R146" i="3"/>
  <c r="P158" i="3"/>
  <c r="R171" i="3"/>
  <c r="T175" i="3"/>
  <c r="P186" i="3"/>
  <c r="BK140" i="4"/>
  <c r="J140" i="4"/>
  <c r="J102" i="4" s="1"/>
  <c r="R155" i="4"/>
  <c r="BK179" i="4"/>
  <c r="J179" i="4"/>
  <c r="J107" i="4"/>
  <c r="BK129" i="5"/>
  <c r="R129" i="5"/>
  <c r="T129" i="5"/>
  <c r="T166" i="5"/>
  <c r="P147" i="2"/>
  <c r="P196" i="2"/>
  <c r="P224" i="2"/>
  <c r="T353" i="2"/>
  <c r="P456" i="2"/>
  <c r="T478" i="2"/>
  <c r="P506" i="2"/>
  <c r="T585" i="2"/>
  <c r="T622" i="2"/>
  <c r="P683" i="2"/>
  <c r="P720" i="2"/>
  <c r="T760" i="2"/>
  <c r="R138" i="3"/>
  <c r="T143" i="3"/>
  <c r="P151" i="3"/>
  <c r="P150" i="3" s="1"/>
  <c r="R161" i="3"/>
  <c r="BK179" i="3"/>
  <c r="J179" i="3"/>
  <c r="J112" i="3"/>
  <c r="T186" i="3"/>
  <c r="R140" i="4"/>
  <c r="T155" i="4"/>
  <c r="T179" i="4"/>
  <c r="P129" i="5"/>
  <c r="T135" i="5"/>
  <c r="P174" i="5"/>
  <c r="BK185" i="5"/>
  <c r="J185" i="5" s="1"/>
  <c r="J104" i="5" s="1"/>
  <c r="R237" i="5"/>
  <c r="R196" i="2"/>
  <c r="BK224" i="2"/>
  <c r="J224" i="2"/>
  <c r="J102" i="2"/>
  <c r="R261" i="2"/>
  <c r="BK353" i="2"/>
  <c r="J353" i="2" s="1"/>
  <c r="J106" i="2" s="1"/>
  <c r="R444" i="2"/>
  <c r="R456" i="2"/>
  <c r="R506" i="2"/>
  <c r="T563" i="2"/>
  <c r="P622" i="2"/>
  <c r="P656" i="2"/>
  <c r="BK720" i="2"/>
  <c r="J720" i="2"/>
  <c r="J121" i="2" s="1"/>
  <c r="P760" i="2"/>
  <c r="T766" i="2"/>
  <c r="BK143" i="3"/>
  <c r="J143" i="3"/>
  <c r="J102" i="3"/>
  <c r="P146" i="3"/>
  <c r="T151" i="3"/>
  <c r="T150" i="3" s="1"/>
  <c r="T158" i="3"/>
  <c r="P171" i="3"/>
  <c r="BK175" i="3"/>
  <c r="J175" i="3"/>
  <c r="J111" i="3"/>
  <c r="R186" i="3"/>
  <c r="BK131" i="4"/>
  <c r="J131" i="4" s="1"/>
  <c r="J100" i="4" s="1"/>
  <c r="T140" i="4"/>
  <c r="BK161" i="4"/>
  <c r="J161" i="4"/>
  <c r="J106" i="4"/>
  <c r="R179" i="4"/>
  <c r="BK135" i="5"/>
  <c r="J135" i="5" s="1"/>
  <c r="J101" i="5" s="1"/>
  <c r="P166" i="5"/>
  <c r="BK174" i="5"/>
  <c r="J174" i="5"/>
  <c r="J103" i="5"/>
  <c r="R185" i="5"/>
  <c r="BK237" i="5"/>
  <c r="J237" i="5" s="1"/>
  <c r="J105" i="5" s="1"/>
  <c r="BK129" i="6"/>
  <c r="J129" i="6"/>
  <c r="J99" i="6"/>
  <c r="R129" i="6"/>
  <c r="T137" i="6"/>
  <c r="P142" i="6"/>
  <c r="R147" i="2"/>
  <c r="BK266" i="2"/>
  <c r="J266" i="2"/>
  <c r="J105" i="2"/>
  <c r="T266" i="2"/>
  <c r="T444" i="2"/>
  <c r="T456" i="2"/>
  <c r="BK493" i="2"/>
  <c r="J493" i="2" s="1"/>
  <c r="J112" i="2" s="1"/>
  <c r="R493" i="2"/>
  <c r="BK502" i="2"/>
  <c r="J502" i="2"/>
  <c r="J113" i="2" s="1"/>
  <c r="R502" i="2"/>
  <c r="BK563" i="2"/>
  <c r="J563" i="2" s="1"/>
  <c r="J115" i="2" s="1"/>
  <c r="R585" i="2"/>
  <c r="P611" i="2"/>
  <c r="T611" i="2"/>
  <c r="BK656" i="2"/>
  <c r="J656" i="2" s="1"/>
  <c r="J119" i="2" s="1"/>
  <c r="T720" i="2"/>
  <c r="BK766" i="2"/>
  <c r="J766" i="2"/>
  <c r="J123" i="2"/>
  <c r="P143" i="3"/>
  <c r="T146" i="3"/>
  <c r="BK158" i="3"/>
  <c r="J158" i="3"/>
  <c r="J108" i="3" s="1"/>
  <c r="P161" i="3"/>
  <c r="T171" i="3"/>
  <c r="P179" i="3"/>
  <c r="R179" i="3"/>
  <c r="R131" i="4"/>
  <c r="T161" i="4"/>
  <c r="P135" i="5"/>
  <c r="BK166" i="5"/>
  <c r="J166" i="5"/>
  <c r="J102" i="5"/>
  <c r="R174" i="5"/>
  <c r="T185" i="5"/>
  <c r="T237" i="5"/>
  <c r="BK123" i="6"/>
  <c r="R123" i="6"/>
  <c r="BK137" i="6"/>
  <c r="J137" i="6" s="1"/>
  <c r="J100" i="6" s="1"/>
  <c r="R142" i="6"/>
  <c r="T147" i="2"/>
  <c r="T224" i="2"/>
  <c r="BK261" i="2"/>
  <c r="J261" i="2"/>
  <c r="J104" i="2" s="1"/>
  <c r="T261" i="2"/>
  <c r="P353" i="2"/>
  <c r="P444" i="2"/>
  <c r="P452" i="2"/>
  <c r="T452" i="2"/>
  <c r="R478" i="2"/>
  <c r="T506" i="2"/>
  <c r="BK585" i="2"/>
  <c r="J585" i="2" s="1"/>
  <c r="J116" i="2" s="1"/>
  <c r="R622" i="2"/>
  <c r="T656" i="2"/>
  <c r="R683" i="2"/>
  <c r="R760" i="2"/>
  <c r="BK138" i="3"/>
  <c r="J138" i="3" s="1"/>
  <c r="J101" i="3" s="1"/>
  <c r="R143" i="3"/>
  <c r="BK151" i="3"/>
  <c r="J151" i="3"/>
  <c r="J105" i="3" s="1"/>
  <c r="BK161" i="3"/>
  <c r="J161" i="3"/>
  <c r="J109" i="3" s="1"/>
  <c r="BK171" i="3"/>
  <c r="J171" i="3"/>
  <c r="J110" i="3"/>
  <c r="P175" i="3"/>
  <c r="T179" i="3"/>
  <c r="P131" i="4"/>
  <c r="P140" i="4"/>
  <c r="P155" i="4"/>
  <c r="R161" i="4"/>
  <c r="T123" i="6"/>
  <c r="T129" i="6"/>
  <c r="R137" i="6"/>
  <c r="T142" i="6"/>
  <c r="BK196" i="2"/>
  <c r="J196" i="2"/>
  <c r="J101" i="2" s="1"/>
  <c r="R224" i="2"/>
  <c r="P261" i="2"/>
  <c r="R266" i="2"/>
  <c r="BK444" i="2"/>
  <c r="J444" i="2" s="1"/>
  <c r="J107" i="2" s="1"/>
  <c r="BK452" i="2"/>
  <c r="J452" i="2" s="1"/>
  <c r="J108" i="2" s="1"/>
  <c r="R452" i="2"/>
  <c r="BK478" i="2"/>
  <c r="J478" i="2"/>
  <c r="J111" i="2" s="1"/>
  <c r="BK506" i="2"/>
  <c r="J506" i="2" s="1"/>
  <c r="J114" i="2" s="1"/>
  <c r="R563" i="2"/>
  <c r="BK622" i="2"/>
  <c r="J622" i="2"/>
  <c r="J118" i="2"/>
  <c r="BK683" i="2"/>
  <c r="J683" i="2" s="1"/>
  <c r="J120" i="2" s="1"/>
  <c r="R720" i="2"/>
  <c r="R766" i="2"/>
  <c r="P138" i="3"/>
  <c r="P137" i="3"/>
  <c r="BK146" i="3"/>
  <c r="J146" i="3"/>
  <c r="J103" i="3" s="1"/>
  <c r="R151" i="3"/>
  <c r="R150" i="3" s="1"/>
  <c r="R158" i="3"/>
  <c r="T161" i="3"/>
  <c r="R175" i="3"/>
  <c r="BK186" i="3"/>
  <c r="J186" i="3" s="1"/>
  <c r="J113" i="3" s="1"/>
  <c r="T131" i="4"/>
  <c r="T130" i="4" s="1"/>
  <c r="T129" i="4" s="1"/>
  <c r="BK155" i="4"/>
  <c r="J155" i="4"/>
  <c r="J104" i="4"/>
  <c r="P161" i="4"/>
  <c r="P179" i="4"/>
  <c r="R135" i="5"/>
  <c r="R128" i="5" s="1"/>
  <c r="R127" i="5" s="1"/>
  <c r="R166" i="5"/>
  <c r="T174" i="5"/>
  <c r="P185" i="5"/>
  <c r="P237" i="5"/>
  <c r="P123" i="6"/>
  <c r="P129" i="6"/>
  <c r="P137" i="6"/>
  <c r="BK142" i="6"/>
  <c r="J142" i="6" s="1"/>
  <c r="J101" i="6" s="1"/>
  <c r="BK155" i="3"/>
  <c r="J155" i="3" s="1"/>
  <c r="J106" i="3" s="1"/>
  <c r="BK153" i="4"/>
  <c r="J153" i="4" s="1"/>
  <c r="J103" i="4" s="1"/>
  <c r="BK159" i="4"/>
  <c r="J159" i="4"/>
  <c r="J105" i="4"/>
  <c r="BK258" i="2"/>
  <c r="J258" i="2" s="1"/>
  <c r="J103" i="2" s="1"/>
  <c r="BK138" i="4"/>
  <c r="J138" i="4"/>
  <c r="J101" i="4"/>
  <c r="E111" i="6"/>
  <c r="J118" i="6"/>
  <c r="BE132" i="6"/>
  <c r="BE138" i="6"/>
  <c r="BE143" i="6"/>
  <c r="BE145" i="6"/>
  <c r="J129" i="5"/>
  <c r="J100" i="5"/>
  <c r="J89" i="6"/>
  <c r="BE133" i="6"/>
  <c r="BE141" i="6"/>
  <c r="BE144" i="6"/>
  <c r="F92" i="6"/>
  <c r="BE128" i="6"/>
  <c r="BE134" i="6"/>
  <c r="BE135" i="6"/>
  <c r="BE136" i="6"/>
  <c r="BE127" i="6"/>
  <c r="BE130" i="6"/>
  <c r="BE124" i="6"/>
  <c r="BE125" i="6"/>
  <c r="BE126" i="6"/>
  <c r="BE131" i="6"/>
  <c r="BE139" i="6"/>
  <c r="BE140" i="6"/>
  <c r="E85" i="5"/>
  <c r="F124" i="5"/>
  <c r="BE130" i="5"/>
  <c r="BE141" i="5"/>
  <c r="BE147" i="5"/>
  <c r="BE150" i="5"/>
  <c r="BE151" i="5"/>
  <c r="BE154" i="5"/>
  <c r="BE160" i="5"/>
  <c r="BE170" i="5"/>
  <c r="BE175" i="5"/>
  <c r="BE188" i="5"/>
  <c r="BE191" i="5"/>
  <c r="BE205" i="5"/>
  <c r="BE214" i="5"/>
  <c r="BE223" i="5"/>
  <c r="BE231" i="5"/>
  <c r="BE234" i="5"/>
  <c r="J124" i="5"/>
  <c r="BE131" i="5"/>
  <c r="BE146" i="5"/>
  <c r="BE148" i="5"/>
  <c r="BE192" i="5"/>
  <c r="BE194" i="5"/>
  <c r="BE197" i="5"/>
  <c r="BE198" i="5"/>
  <c r="BE207" i="5"/>
  <c r="BE213" i="5"/>
  <c r="BE216" i="5"/>
  <c r="BE218" i="5"/>
  <c r="BE220" i="5"/>
  <c r="BE221" i="5"/>
  <c r="BE226" i="5"/>
  <c r="BE228" i="5"/>
  <c r="BE232" i="5"/>
  <c r="BE233" i="5"/>
  <c r="BE236" i="5"/>
  <c r="BE134" i="5"/>
  <c r="BE137" i="5"/>
  <c r="BE143" i="5"/>
  <c r="BE153" i="5"/>
  <c r="BE163" i="5"/>
  <c r="BE182" i="5"/>
  <c r="BE196" i="5"/>
  <c r="BE202" i="5"/>
  <c r="BE203" i="5"/>
  <c r="BE204" i="5"/>
  <c r="BE208" i="5"/>
  <c r="BE209" i="5"/>
  <c r="BE211" i="5"/>
  <c r="BE217" i="5"/>
  <c r="BE225" i="5"/>
  <c r="BE227" i="5"/>
  <c r="BE230" i="5"/>
  <c r="BE235" i="5"/>
  <c r="BE239" i="5"/>
  <c r="BE132" i="5"/>
  <c r="BE133" i="5"/>
  <c r="BE138" i="5"/>
  <c r="BE145" i="5"/>
  <c r="BE149" i="5"/>
  <c r="BE155" i="5"/>
  <c r="BE156" i="5"/>
  <c r="BE157" i="5"/>
  <c r="BE168" i="5"/>
  <c r="BE172" i="5"/>
  <c r="BE179" i="5"/>
  <c r="BE180" i="5"/>
  <c r="BE189" i="5"/>
  <c r="BE190" i="5"/>
  <c r="BE193" i="5"/>
  <c r="BE199" i="5"/>
  <c r="BE201" i="5"/>
  <c r="BE212" i="5"/>
  <c r="BE215" i="5"/>
  <c r="BE219" i="5"/>
  <c r="BE229" i="5"/>
  <c r="J121" i="5"/>
  <c r="BE136" i="5"/>
  <c r="BE144" i="5"/>
  <c r="BE161" i="5"/>
  <c r="BE164" i="5"/>
  <c r="BE169" i="5"/>
  <c r="BE173" i="5"/>
  <c r="BE177" i="5"/>
  <c r="BE178" i="5"/>
  <c r="BE183" i="5"/>
  <c r="BE186" i="5"/>
  <c r="BE187" i="5"/>
  <c r="BE222" i="5"/>
  <c r="BE238" i="5"/>
  <c r="BE139" i="5"/>
  <c r="BE140" i="5"/>
  <c r="BE142" i="5"/>
  <c r="BE152" i="5"/>
  <c r="BE158" i="5"/>
  <c r="BE159" i="5"/>
  <c r="BE162" i="5"/>
  <c r="BE165" i="5"/>
  <c r="BE167" i="5"/>
  <c r="BE171" i="5"/>
  <c r="BE176" i="5"/>
  <c r="BE181" i="5"/>
  <c r="BE184" i="5"/>
  <c r="BE195" i="5"/>
  <c r="BE200" i="5"/>
  <c r="BE206" i="5"/>
  <c r="BE210" i="5"/>
  <c r="BE224" i="5"/>
  <c r="BE240" i="5"/>
  <c r="J91" i="4"/>
  <c r="J94" i="4"/>
  <c r="BE139" i="4"/>
  <c r="BE143" i="4"/>
  <c r="BE149" i="4"/>
  <c r="BE152" i="4"/>
  <c r="BE166" i="4"/>
  <c r="BE177" i="4"/>
  <c r="BE178" i="4"/>
  <c r="BE183" i="4"/>
  <c r="E85" i="4"/>
  <c r="BE137" i="4"/>
  <c r="BE154" i="4"/>
  <c r="BE157" i="4"/>
  <c r="BE162" i="4"/>
  <c r="BE167" i="4"/>
  <c r="BE180" i="4"/>
  <c r="F126" i="4"/>
  <c r="BE132" i="4"/>
  <c r="BE163" i="4"/>
  <c r="BE169" i="4"/>
  <c r="BE171" i="4"/>
  <c r="BE172" i="4"/>
  <c r="BE175" i="4"/>
  <c r="BE176" i="4"/>
  <c r="BE145" i="4"/>
  <c r="BE146" i="4"/>
  <c r="BE147" i="4"/>
  <c r="BE150" i="4"/>
  <c r="BE151" i="4"/>
  <c r="BE170" i="4"/>
  <c r="BE173" i="4"/>
  <c r="BE184" i="4"/>
  <c r="BE185" i="4"/>
  <c r="BE186" i="4"/>
  <c r="BE134" i="4"/>
  <c r="BE142" i="4"/>
  <c r="BE148" i="4"/>
  <c r="BE160" i="4"/>
  <c r="BE164" i="4"/>
  <c r="BE174" i="4"/>
  <c r="BE181" i="4"/>
  <c r="BE135" i="4"/>
  <c r="BE136" i="4"/>
  <c r="BE141" i="4"/>
  <c r="BE144" i="4"/>
  <c r="BE156" i="4"/>
  <c r="BE158" i="4"/>
  <c r="BE165" i="4"/>
  <c r="BE168" i="4"/>
  <c r="BE182" i="4"/>
  <c r="F94" i="3"/>
  <c r="BE145" i="3"/>
  <c r="BE154" i="3"/>
  <c r="BE167" i="3"/>
  <c r="BE168" i="3"/>
  <c r="BE181" i="3"/>
  <c r="BE187" i="3"/>
  <c r="BE190" i="3"/>
  <c r="BE193" i="3"/>
  <c r="BE194" i="3"/>
  <c r="BK146" i="2"/>
  <c r="J146" i="2"/>
  <c r="J99" i="2"/>
  <c r="J91" i="3"/>
  <c r="J132" i="3"/>
  <c r="BE141" i="3"/>
  <c r="BE159" i="3"/>
  <c r="BE172" i="3"/>
  <c r="BE174" i="3"/>
  <c r="BE180" i="3"/>
  <c r="BE185" i="3"/>
  <c r="BE191" i="3"/>
  <c r="BE195" i="3"/>
  <c r="BE148" i="3"/>
  <c r="BE153" i="3"/>
  <c r="BE162" i="3"/>
  <c r="BE169" i="3"/>
  <c r="BE177" i="3"/>
  <c r="BE178" i="3"/>
  <c r="BE183" i="3"/>
  <c r="BE188" i="3"/>
  <c r="BE192" i="3"/>
  <c r="J456" i="2"/>
  <c r="J110" i="2" s="1"/>
  <c r="BE142" i="3"/>
  <c r="BE156" i="3"/>
  <c r="BE165" i="3"/>
  <c r="BE176" i="3"/>
  <c r="BE189" i="3"/>
  <c r="E85" i="3"/>
  <c r="BE140" i="3"/>
  <c r="BE144" i="3"/>
  <c r="BE149" i="3"/>
  <c r="BE163" i="3"/>
  <c r="BE166" i="3"/>
  <c r="BE139" i="3"/>
  <c r="BE147" i="3"/>
  <c r="BE152" i="3"/>
  <c r="BE160" i="3"/>
  <c r="BE164" i="3"/>
  <c r="BE170" i="3"/>
  <c r="BE173" i="3"/>
  <c r="BE182" i="3"/>
  <c r="BE184" i="3"/>
  <c r="E133" i="2"/>
  <c r="J142" i="2"/>
  <c r="BE153" i="2"/>
  <c r="BE158" i="2"/>
  <c r="BE199" i="2"/>
  <c r="BE225" i="2"/>
  <c r="BE229" i="2"/>
  <c r="BE235" i="2"/>
  <c r="BE237" i="2"/>
  <c r="BE238" i="2"/>
  <c r="BE283" i="2"/>
  <c r="BE300" i="2"/>
  <c r="BE336" i="2"/>
  <c r="BE342" i="2"/>
  <c r="BE354" i="2"/>
  <c r="BE366" i="2"/>
  <c r="BE379" i="2"/>
  <c r="BE397" i="2"/>
  <c r="BE441" i="2"/>
  <c r="BE445" i="2"/>
  <c r="BE453" i="2"/>
  <c r="BE459" i="2"/>
  <c r="BE472" i="2"/>
  <c r="BE476" i="2"/>
  <c r="BE492" i="2"/>
  <c r="BE495" i="2"/>
  <c r="BE498" i="2"/>
  <c r="BE507" i="2"/>
  <c r="BE509" i="2"/>
  <c r="BE512" i="2"/>
  <c r="BE524" i="2"/>
  <c r="BE533" i="2"/>
  <c r="BE538" i="2"/>
  <c r="BE547" i="2"/>
  <c r="BE561" i="2"/>
  <c r="BE562" i="2"/>
  <c r="BE564" i="2"/>
  <c r="BE583" i="2"/>
  <c r="BE584" i="2"/>
  <c r="BE591" i="2"/>
  <c r="BE593" i="2"/>
  <c r="BE595" i="2"/>
  <c r="BE599" i="2"/>
  <c r="BE600" i="2"/>
  <c r="BE606" i="2"/>
  <c r="BE612" i="2"/>
  <c r="BE620" i="2"/>
  <c r="BE634" i="2"/>
  <c r="BE651" i="2"/>
  <c r="BE652" i="2"/>
  <c r="BE654" i="2"/>
  <c r="BE663" i="2"/>
  <c r="BE665" i="2"/>
  <c r="BE676" i="2"/>
  <c r="BE681" i="2"/>
  <c r="BE684" i="2"/>
  <c r="BE750" i="2"/>
  <c r="J139" i="2"/>
  <c r="BE168" i="2"/>
  <c r="BE187" i="2"/>
  <c r="BE213" i="2"/>
  <c r="BE214" i="2"/>
  <c r="BE227" i="2"/>
  <c r="BE236" i="2"/>
  <c r="BE240" i="2"/>
  <c r="BE304" i="2"/>
  <c r="BE324" i="2"/>
  <c r="BE329" i="2"/>
  <c r="BE338" i="2"/>
  <c r="BE363" i="2"/>
  <c r="BE368" i="2"/>
  <c r="BE369" i="2"/>
  <c r="BE401" i="2"/>
  <c r="BE411" i="2"/>
  <c r="BE413" i="2"/>
  <c r="BE446" i="2"/>
  <c r="BE448" i="2"/>
  <c r="BE463" i="2"/>
  <c r="BE479" i="2"/>
  <c r="BE483" i="2"/>
  <c r="BE484" i="2"/>
  <c r="BE497" i="2"/>
  <c r="BE505" i="2"/>
  <c r="BE510" i="2"/>
  <c r="BE514" i="2"/>
  <c r="BE535" i="2"/>
  <c r="BE536" i="2"/>
  <c r="BE560" i="2"/>
  <c r="BE581" i="2"/>
  <c r="BE607" i="2"/>
  <c r="BE610" i="2"/>
  <c r="BE614" i="2"/>
  <c r="BE615" i="2"/>
  <c r="BE621" i="2"/>
  <c r="BE623" i="2"/>
  <c r="BE625" i="2"/>
  <c r="BE626" i="2"/>
  <c r="BE632" i="2"/>
  <c r="BE633" i="2"/>
  <c r="BE640" i="2"/>
  <c r="BE649" i="2"/>
  <c r="BE671" i="2"/>
  <c r="BE692" i="2"/>
  <c r="BE756" i="2"/>
  <c r="BE767" i="2"/>
  <c r="BE769" i="2"/>
  <c r="BE167" i="2"/>
  <c r="BE173" i="2"/>
  <c r="BE178" i="2"/>
  <c r="BE180" i="2"/>
  <c r="BE184" i="2"/>
  <c r="BE242" i="2"/>
  <c r="BE259" i="2"/>
  <c r="BE310" i="2"/>
  <c r="BE328" i="2"/>
  <c r="BE339" i="2"/>
  <c r="BE360" i="2"/>
  <c r="BE378" i="2"/>
  <c r="BE382" i="2"/>
  <c r="BE384" i="2"/>
  <c r="BE427" i="2"/>
  <c r="BE449" i="2"/>
  <c r="BE451" i="2"/>
  <c r="BE454" i="2"/>
  <c r="BE461" i="2"/>
  <c r="BE764" i="2"/>
  <c r="BE765" i="2"/>
  <c r="F142" i="2"/>
  <c r="BE207" i="2"/>
  <c r="BE216" i="2"/>
  <c r="BE253" i="2"/>
  <c r="BE262" i="2"/>
  <c r="BE297" i="2"/>
  <c r="BE308" i="2"/>
  <c r="BE315" i="2"/>
  <c r="BE356" i="2"/>
  <c r="BE358" i="2"/>
  <c r="BE367" i="2"/>
  <c r="BE372" i="2"/>
  <c r="BE403" i="2"/>
  <c r="BE405" i="2"/>
  <c r="BE415" i="2"/>
  <c r="BE421" i="2"/>
  <c r="BE438" i="2"/>
  <c r="BE465" i="2"/>
  <c r="BE487" i="2"/>
  <c r="BE496" i="2"/>
  <c r="BE537" i="2"/>
  <c r="BE540" i="2"/>
  <c r="BE541" i="2"/>
  <c r="BE566" i="2"/>
  <c r="BE576" i="2"/>
  <c r="BE588" i="2"/>
  <c r="BE602" i="2"/>
  <c r="BE604" i="2"/>
  <c r="BE609" i="2"/>
  <c r="BE636" i="2"/>
  <c r="BE638" i="2"/>
  <c r="BE660" i="2"/>
  <c r="BE707" i="2"/>
  <c r="BE716" i="2"/>
  <c r="BE770" i="2"/>
  <c r="BE172" i="2"/>
  <c r="BE182" i="2"/>
  <c r="BE191" i="2"/>
  <c r="BE195" i="2"/>
  <c r="BE197" i="2"/>
  <c r="BE201" i="2"/>
  <c r="BE220" i="2"/>
  <c r="BE256" i="2"/>
  <c r="BE267" i="2"/>
  <c r="BE274" i="2"/>
  <c r="BE291" i="2"/>
  <c r="BE293" i="2"/>
  <c r="BE295" i="2"/>
  <c r="BE302" i="2"/>
  <c r="BE327" i="2"/>
  <c r="BE346" i="2"/>
  <c r="BE349" i="2"/>
  <c r="BE373" i="2"/>
  <c r="BE377" i="2"/>
  <c r="BE440" i="2"/>
  <c r="BE457" i="2"/>
  <c r="BE467" i="2"/>
  <c r="BE473" i="2"/>
  <c r="BE477" i="2"/>
  <c r="BE480" i="2"/>
  <c r="BE488" i="2"/>
  <c r="BE491" i="2"/>
  <c r="BE494" i="2"/>
  <c r="BE499" i="2"/>
  <c r="BE500" i="2"/>
  <c r="BE501" i="2"/>
  <c r="BE503" i="2"/>
  <c r="BE504" i="2"/>
  <c r="BE515" i="2"/>
  <c r="BE545" i="2"/>
  <c r="BE551" i="2"/>
  <c r="BE553" i="2"/>
  <c r="BE555" i="2"/>
  <c r="BE573" i="2"/>
  <c r="BE575" i="2"/>
  <c r="BE579" i="2"/>
  <c r="BE586" i="2"/>
  <c r="BE642" i="2"/>
  <c r="BE644" i="2"/>
  <c r="BE645" i="2"/>
  <c r="BE648" i="2"/>
  <c r="BE655" i="2"/>
  <c r="BE657" i="2"/>
  <c r="BE659" i="2"/>
  <c r="BE668" i="2"/>
  <c r="BE682" i="2"/>
  <c r="BE694" i="2"/>
  <c r="BE696" i="2"/>
  <c r="BE699" i="2"/>
  <c r="BE701" i="2"/>
  <c r="BE705" i="2"/>
  <c r="BE709" i="2"/>
  <c r="BE718" i="2"/>
  <c r="BE719" i="2"/>
  <c r="BE721" i="2"/>
  <c r="BE731" i="2"/>
  <c r="BE733" i="2"/>
  <c r="BE736" i="2"/>
  <c r="BE748" i="2"/>
  <c r="BE754" i="2"/>
  <c r="BE758" i="2"/>
  <c r="BE759" i="2"/>
  <c r="BE763" i="2"/>
  <c r="BE148" i="2"/>
  <c r="BE161" i="2"/>
  <c r="BE165" i="2"/>
  <c r="BE177" i="2"/>
  <c r="BE218" i="2"/>
  <c r="BE243" i="2"/>
  <c r="BE244" i="2"/>
  <c r="BE246" i="2"/>
  <c r="BE250" i="2"/>
  <c r="BE263" i="2"/>
  <c r="BE272" i="2"/>
  <c r="BE273" i="2"/>
  <c r="BE326" i="2"/>
  <c r="BE344" i="2"/>
  <c r="BE355" i="2"/>
  <c r="BE761" i="2"/>
  <c r="BE762" i="2"/>
  <c r="F39" i="2"/>
  <c r="BD96" i="1" s="1"/>
  <c r="J36" i="5"/>
  <c r="AW99" i="1" s="1"/>
  <c r="F38" i="2"/>
  <c r="BC96" i="1" s="1"/>
  <c r="F37" i="5"/>
  <c r="BB99" i="1" s="1"/>
  <c r="F36" i="6"/>
  <c r="BC100" i="1" s="1"/>
  <c r="F36" i="2"/>
  <c r="BA96" i="1" s="1"/>
  <c r="F36" i="4"/>
  <c r="BA98" i="1" s="1"/>
  <c r="F38" i="5"/>
  <c r="BC99" i="1" s="1"/>
  <c r="J36" i="2"/>
  <c r="AW96" i="1" s="1"/>
  <c r="F39" i="5"/>
  <c r="BD99" i="1" s="1"/>
  <c r="AS94" i="1"/>
  <c r="F36" i="3"/>
  <c r="BA97" i="1"/>
  <c r="F38" i="3"/>
  <c r="BC97" i="1"/>
  <c r="F37" i="3"/>
  <c r="BB97" i="1"/>
  <c r="J36" i="3"/>
  <c r="AW97" i="1"/>
  <c r="F39" i="3"/>
  <c r="BD97" i="1"/>
  <c r="F38" i="4"/>
  <c r="BC98" i="1"/>
  <c r="J36" i="4"/>
  <c r="AW98" i="1"/>
  <c r="F37" i="4"/>
  <c r="BB98" i="1"/>
  <c r="F36" i="5"/>
  <c r="BA99" i="1"/>
  <c r="F37" i="2"/>
  <c r="BB96" i="1" s="1"/>
  <c r="F39" i="4"/>
  <c r="BD98" i="1"/>
  <c r="F34" i="6"/>
  <c r="BA100" i="1" s="1"/>
  <c r="F35" i="6"/>
  <c r="BB100" i="1" s="1"/>
  <c r="J34" i="6"/>
  <c r="AW100" i="1" s="1"/>
  <c r="F37" i="6"/>
  <c r="BD100" i="1" s="1"/>
  <c r="P157" i="3" l="1"/>
  <c r="P136" i="3"/>
  <c r="P135" i="3"/>
  <c r="AU97" i="1"/>
  <c r="P122" i="6"/>
  <c r="P121" i="6" s="1"/>
  <c r="AU100" i="1" s="1"/>
  <c r="P455" i="2"/>
  <c r="P145" i="2" s="1"/>
  <c r="AU96" i="1" s="1"/>
  <c r="BK128" i="5"/>
  <c r="J128" i="5"/>
  <c r="J99" i="5"/>
  <c r="BK455" i="2"/>
  <c r="J455" i="2" s="1"/>
  <c r="J109" i="2" s="1"/>
  <c r="T122" i="6"/>
  <c r="T121" i="6" s="1"/>
  <c r="P130" i="4"/>
  <c r="P129" i="4"/>
  <c r="AU98" i="1"/>
  <c r="P128" i="5"/>
  <c r="P127" i="5" s="1"/>
  <c r="AU99" i="1" s="1"/>
  <c r="T128" i="5"/>
  <c r="T127" i="5"/>
  <c r="P146" i="2"/>
  <c r="R157" i="3"/>
  <c r="T146" i="2"/>
  <c r="T145" i="2" s="1"/>
  <c r="R146" i="2"/>
  <c r="R122" i="6"/>
  <c r="R121" i="6" s="1"/>
  <c r="T455" i="2"/>
  <c r="T157" i="3"/>
  <c r="R137" i="3"/>
  <c r="R136" i="3" s="1"/>
  <c r="R135" i="3" s="1"/>
  <c r="T137" i="3"/>
  <c r="T136" i="3"/>
  <c r="T135" i="3" s="1"/>
  <c r="BK122" i="6"/>
  <c r="J122" i="6" s="1"/>
  <c r="J97" i="6" s="1"/>
  <c r="R130" i="4"/>
  <c r="R129" i="4"/>
  <c r="R455" i="2"/>
  <c r="BK150" i="3"/>
  <c r="J150" i="3" s="1"/>
  <c r="J104" i="3" s="1"/>
  <c r="J123" i="6"/>
  <c r="J98" i="6"/>
  <c r="BK137" i="3"/>
  <c r="J137" i="3"/>
  <c r="J100" i="3"/>
  <c r="BK157" i="3"/>
  <c r="J157" i="3" s="1"/>
  <c r="J107" i="3" s="1"/>
  <c r="BK130" i="4"/>
  <c r="BK129" i="4"/>
  <c r="J129" i="4" s="1"/>
  <c r="J32" i="4" s="1"/>
  <c r="AG98" i="1" s="1"/>
  <c r="BK145" i="2"/>
  <c r="J145" i="2"/>
  <c r="J98" i="2" s="1"/>
  <c r="J35" i="4"/>
  <c r="AV98" i="1" s="1"/>
  <c r="AT98" i="1" s="1"/>
  <c r="BD95" i="1"/>
  <c r="BB95" i="1"/>
  <c r="AX95" i="1"/>
  <c r="F33" i="6"/>
  <c r="AZ100" i="1" s="1"/>
  <c r="F35" i="2"/>
  <c r="AZ96" i="1" s="1"/>
  <c r="F35" i="3"/>
  <c r="AZ97" i="1" s="1"/>
  <c r="F35" i="5"/>
  <c r="AZ99" i="1" s="1"/>
  <c r="J35" i="3"/>
  <c r="AV97" i="1" s="1"/>
  <c r="AT97" i="1" s="1"/>
  <c r="J35" i="5"/>
  <c r="AV99" i="1"/>
  <c r="AT99" i="1" s="1"/>
  <c r="J35" i="2"/>
  <c r="AV96" i="1" s="1"/>
  <c r="AT96" i="1" s="1"/>
  <c r="F35" i="4"/>
  <c r="AZ98" i="1"/>
  <c r="BC95" i="1"/>
  <c r="AY95" i="1"/>
  <c r="BA95" i="1"/>
  <c r="AW95" i="1"/>
  <c r="J33" i="6"/>
  <c r="AV100" i="1" s="1"/>
  <c r="AT100" i="1" s="1"/>
  <c r="R145" i="2" l="1"/>
  <c r="BK127" i="5"/>
  <c r="J127" i="5"/>
  <c r="J98" i="5"/>
  <c r="BK121" i="6"/>
  <c r="J121" i="6" s="1"/>
  <c r="J30" i="6" s="1"/>
  <c r="AG100" i="1" s="1"/>
  <c r="J98" i="4"/>
  <c r="BK136" i="3"/>
  <c r="J136" i="3" s="1"/>
  <c r="J99" i="3" s="1"/>
  <c r="J130" i="4"/>
  <c r="J99" i="4"/>
  <c r="J41" i="4"/>
  <c r="AN98" i="1"/>
  <c r="AU95" i="1"/>
  <c r="AU94" i="1"/>
  <c r="J32" i="2"/>
  <c r="AG96" i="1" s="1"/>
  <c r="AZ95" i="1"/>
  <c r="BD94" i="1"/>
  <c r="W33" i="1" s="1"/>
  <c r="BA94" i="1"/>
  <c r="W30" i="1" s="1"/>
  <c r="BB94" i="1"/>
  <c r="W31" i="1" s="1"/>
  <c r="BC94" i="1"/>
  <c r="W32" i="1"/>
  <c r="J39" i="6" l="1"/>
  <c r="BK135" i="3"/>
  <c r="J135" i="3"/>
  <c r="J98" i="3"/>
  <c r="J96" i="6"/>
  <c r="J41" i="2"/>
  <c r="AN96" i="1"/>
  <c r="AN100" i="1"/>
  <c r="AZ94" i="1"/>
  <c r="AV94" i="1" s="1"/>
  <c r="AK29" i="1" s="1"/>
  <c r="AV95" i="1"/>
  <c r="AT95" i="1"/>
  <c r="AW94" i="1"/>
  <c r="AK30" i="1" s="1"/>
  <c r="J32" i="5"/>
  <c r="AG99" i="1" s="1"/>
  <c r="AN99" i="1" s="1"/>
  <c r="AX94" i="1"/>
  <c r="AY94" i="1"/>
  <c r="J41" i="5" l="1"/>
  <c r="W29" i="1"/>
  <c r="J32" i="3"/>
  <c r="AG97" i="1"/>
  <c r="AG95" i="1"/>
  <c r="AG94" i="1" s="1"/>
  <c r="AT94" i="1"/>
  <c r="AN94" i="1" l="1"/>
  <c r="AK26" i="1"/>
  <c r="J41" i="3"/>
  <c r="AN97" i="1"/>
  <c r="AN95" i="1"/>
  <c r="AK35" i="1"/>
</calcChain>
</file>

<file path=xl/sharedStrings.xml><?xml version="1.0" encoding="utf-8"?>
<sst xmlns="http://schemas.openxmlformats.org/spreadsheetml/2006/main" count="11216" uniqueCount="2178">
  <si>
    <t>Export Komplet</t>
  </si>
  <si>
    <t/>
  </si>
  <si>
    <t>2.0</t>
  </si>
  <si>
    <t>False</t>
  </si>
  <si>
    <t>{892ef8b7-a56b-4f95-8646-7b1dbcc92455}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</si>
  <si>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</si>
  <si>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</si>
  <si>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</si>
  <si>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</si>
  <si>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</si>
  <si>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</si>
  <si>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</si>
  <si>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</si>
  <si>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</si>
  <si>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27112023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</si>
  <si>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</si>
  <si>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</si>
  <si>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úpravy, přístavba a nástavba za účelem změny užívání na obecní klubovnu Čtyřkoly, parc. č. st. 1209, 522-2, k.ú</t>
  </si>
  <si>
    <t>KSO:</t>
  </si>
  <si>
    <t>CC-CZ:</t>
  </si>
  <si>
    <t>Místo:</t>
  </si>
  <si>
    <t>parc. č. st. 1209, 522/2, Čtyřkoly 257 22</t>
  </si>
  <si>
    <t>Datum:</t>
  </si>
  <si>
    <t>10. 1. 2024</t>
  </si>
  <si>
    <t>Zadavatel:</t>
  </si>
  <si>
    <t>IČ:</t>
  </si>
  <si>
    <t>Obec Čtyřkoly</t>
  </si>
  <si>
    <t>DIČ:</t>
  </si>
  <si>
    <t>Uchazeč:</t>
  </si>
  <si>
    <t>Vyplň údaj</t>
  </si>
  <si>
    <t>Projektant:</t>
  </si>
  <si>
    <t>Ing. Eduard Novák, ČKAIT 0012099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</si>
  <si>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</si>
  <si>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</si>
  <si>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</si>
  <si>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</si>
  <si>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</si>
  <si>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</si>
  <si>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</si>
  <si>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</si>
  <si>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</si>
  <si>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</si>
  <si>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</si>
  <si>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</si>
  <si>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</si>
  <si>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</si>
  <si>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</si>
  <si>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</si>
  <si>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</si>
  <si>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</si>
  <si>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</si>
  <si>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</si>
  <si>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</si>
  <si>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</si>
  <si>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</si>
  <si>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</si>
  <si>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</si>
  <si>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</si>
  <si>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</si>
  <si>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</si>
  <si>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</si>
  <si>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</si>
  <si>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</si>
  <si>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</si>
  <si>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</si>
  <si>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</si>
  <si>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</si>
  <si>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</si>
  <si>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</si>
  <si>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</si>
  <si>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</si>
  <si>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</si>
  <si>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</si>
  <si>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</si>
  <si>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</si>
  <si>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</si>
  <si>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</si>
  <si>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</si>
  <si>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</si>
  <si>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</si>
  <si>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>Stavební úpravy, přístavba a nástavba</t>
  </si>
  <si>
    <t>STA</t>
  </si>
  <si>
    <t>1</t>
  </si>
  <si>
    <t>{59ae88f1-c772-450e-8875-1ae5c8ba2593}</t>
  </si>
  <si>
    <t>2</t>
  </si>
  <si>
    <t>/</t>
  </si>
  <si>
    <t>D.1.1-3</t>
  </si>
  <si>
    <t>Architektonicko-stavební část</t>
  </si>
  <si>
    <t>Soupis</t>
  </si>
  <si>
    <t>{3072eb48-295d-43d7-a60d-ce29f4a5cd19}</t>
  </si>
  <si>
    <t>D.1.4.1</t>
  </si>
  <si>
    <t>Zdravoinstalace</t>
  </si>
  <si>
    <t>{e99a1476-f64e-4924-b1de-f26d891baebe}</t>
  </si>
  <si>
    <t>D.1.4.2</t>
  </si>
  <si>
    <t>Vytápění</t>
  </si>
  <si>
    <t>{208f87ad-4a3a-4f83-a6d4-df0a0b2ed3e3}</t>
  </si>
  <si>
    <t>D.1.4.3</t>
  </si>
  <si>
    <t>Silnoproudá elektroinstalace, hromosvod</t>
  </si>
  <si>
    <t>{f93486c8-0347-4de3-8776-31b58c4858bc}</t>
  </si>
  <si>
    <t>VRN</t>
  </si>
  <si>
    <t>Vedlejší rozpočtové náklady</t>
  </si>
  <si>
    <t>{24c1d23d-eee1-47cd-9ff0-4439910fef56}</t>
  </si>
  <si>
    <t>f1</t>
  </si>
  <si>
    <t>plocha nové dlažby</t>
  </si>
  <si>
    <t>m2</t>
  </si>
  <si>
    <t>47,4</t>
  </si>
  <si>
    <t>f2</t>
  </si>
  <si>
    <t>plocha obkladu</t>
  </si>
  <si>
    <t>22,162</t>
  </si>
  <si>
    <t>KRYCÍ LIST SOUPISU PRACÍ</t>
  </si>
  <si>
    <t>f3</t>
  </si>
  <si>
    <t>plocha SDK podhledu</t>
  </si>
  <si>
    <t>37,1</t>
  </si>
  <si>
    <t>Objekt:</t>
  </si>
  <si>
    <t>SO 01 - Stavební úpravy, přístavba a nástavba</t>
  </si>
  <si>
    <t>Soupis:</t>
  </si>
  <si>
    <t>D.1.1-3 - Architektonicko-stavební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</si>
  <si>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</si>
  <si>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</si>
  <si>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</si>
  <si>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</si>
  <si>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</si>
  <si>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</si>
  <si>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</si>
  <si>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</si>
  <si>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</si>
  <si>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</si>
  <si>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</si>
  <si>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</si>
  <si>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</si>
  <si>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</si>
  <si>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</si>
  <si>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</si>
  <si>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</si>
  <si>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</si>
  <si>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725 - Zdravotechnika - zařizovací předměty</t>
  </si>
  <si>
    <t xml:space="preserve">    726 - Zdravotechnika - předstěnové instalace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</si>
  <si>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</si>
  <si>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</si>
  <si>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</si>
  <si>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</si>
  <si>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</si>
  <si>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</si>
  <si>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</si>
  <si>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</si>
  <si>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</si>
  <si>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</si>
  <si>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</si>
  <si>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</si>
  <si>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</si>
  <si>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</si>
  <si>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</si>
  <si>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</si>
  <si>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</si>
  <si>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</si>
  <si>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</si>
  <si>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</si>
  <si>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</si>
  <si>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</si>
  <si>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</si>
  <si>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</si>
  <si>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</si>
  <si>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</si>
  <si>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</si>
  <si>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</si>
  <si>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121151107</t>
  </si>
  <si>
    <t>Sejmutí ornice strojně při souvislé ploše do 100 m2, tl. vrstvy přes 400 do 500 mm</t>
  </si>
  <si>
    <t>CS ÚRS 2024 01</t>
  </si>
  <si>
    <t>4</t>
  </si>
  <si>
    <t>1450444049</t>
  </si>
  <si>
    <t>P</t>
  </si>
  <si>
    <t>Poznámka k položce:_x000D_
sejmutá ornice bude využita pro dorovnávky terénu při terénních úpravách</t>
  </si>
  <si>
    <t>VV</t>
  </si>
  <si>
    <t>14,5*4,8</t>
  </si>
  <si>
    <t>True</t>
  </si>
  <si>
    <t>2,2*4,0</t>
  </si>
  <si>
    <t>Součet</t>
  </si>
  <si>
    <t>131113701</t>
  </si>
  <si>
    <t>Hloubení nezapažených jam ručně s urovnáním dna do předepsaného profilu a spádu v hornině třídy těžitelnosti I skupiny 1 a 2 soudržných</t>
  </si>
  <si>
    <t>m3</t>
  </si>
  <si>
    <t>1368933618</t>
  </si>
  <si>
    <t>Poznámka k položce:_x000D_
vytěžená zemina bude využita pro dorovnávky terénu při terénních úpravách</t>
  </si>
  <si>
    <t>(0,7*0,7*0,505)*4</t>
  </si>
  <si>
    <t>(2,2*0,45*0,455)*2</t>
  </si>
  <si>
    <t>3</t>
  </si>
  <si>
    <t>132112131</t>
  </si>
  <si>
    <t>Hloubení nezapažených rýh šířky do 800 mm ručně s urovnáním dna do předepsaného profilu a spádu v hornině třídy těžitelnosti I skupiny 1 a 2 soudržných</t>
  </si>
  <si>
    <t>1694362214</t>
  </si>
  <si>
    <t>((14,1+4,4+14,1+4,4)*0,6)*0,6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</si>
  <si>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</si>
  <si>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</si>
  <si>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329711848</t>
  </si>
  <si>
    <t>78,4*0,5</t>
  </si>
  <si>
    <t>1,891+13,32</t>
  </si>
  <si>
    <t>5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</si>
  <si>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</si>
  <si>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</si>
  <si>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1324753141</t>
  </si>
  <si>
    <t>54,411*5</t>
  </si>
  <si>
    <t>6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</si>
  <si>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</si>
  <si>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</si>
  <si>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445371619</t>
  </si>
  <si>
    <t>7</t>
  </si>
  <si>
    <t>167151111</t>
  </si>
  <si>
    <t>Nakládání, skládání a překládání neulehlého výkopku nebo sypaniny strojně nakládání, množství přes 100 m3, z hornin třídy těžitelnosti I, skupiny 1 až 3</t>
  </si>
  <si>
    <t>1340889131</t>
  </si>
  <si>
    <t>1,891+13,32+145,86</t>
  </si>
  <si>
    <t>8</t>
  </si>
  <si>
    <t>167151121</t>
  </si>
  <si>
    <t>Nakládání, skládání a překládání neulehlého výkopku nebo sypaniny strojně skládání nebo překládání, z hornin třídy těžitelnosti I, skupiny 1 až 3</t>
  </si>
  <si>
    <t>-868807904</t>
  </si>
  <si>
    <t>9</t>
  </si>
  <si>
    <t>171151101</t>
  </si>
  <si>
    <t>Hutnění boků násypů z hornin soudržných a sypkých pro jakýkoliv sklon, délku a míru zhutnění svahu</t>
  </si>
  <si>
    <t>1132013218</t>
  </si>
  <si>
    <t>(3,35*5,4)*2</t>
  </si>
  <si>
    <t>2,87*15,3</t>
  </si>
  <si>
    <t>10</t>
  </si>
  <si>
    <t>171152501</t>
  </si>
  <si>
    <t>Zhutnění podloží pod násypy z rostlé horniny třídy těžitelnosti I a II, skupiny 1 až 4 z hornin soudružných a nesoudržných</t>
  </si>
  <si>
    <t>1831879233</t>
  </si>
  <si>
    <t>11</t>
  </si>
  <si>
    <t>174111101</t>
  </si>
  <si>
    <t>Zásyp sypaninou z jakékoliv horniny ručně s uložením výkopku ve vrstvách se zhutněním jam, šachet, rýh nebo kolem objektů v těchto vykopávkách</t>
  </si>
  <si>
    <t>-838951252</t>
  </si>
  <si>
    <t>M</t>
  </si>
  <si>
    <t>58344155</t>
  </si>
  <si>
    <t>štěrkodrť frakce 0/22</t>
  </si>
  <si>
    <t>t</t>
  </si>
  <si>
    <t>673196823</t>
  </si>
  <si>
    <t>13,32*1,8</t>
  </si>
  <si>
    <t>13</t>
  </si>
  <si>
    <t>175111201</t>
  </si>
  <si>
    <t>Obsypání objektů nad přilehlým původním terénem ručně sypaninou z vhodných hornin třídy těžitelnosti I a II, skupiny 1 až 4 nebo materiálem uloženým ve vzdálenosti do 3 m od vnějšího kraje objektu pro jakoukoliv míru zhutnění bez prohození sypaniny</t>
  </si>
  <si>
    <t>-114355564</t>
  </si>
  <si>
    <t>145,86</t>
  </si>
  <si>
    <t>14</t>
  </si>
  <si>
    <t>10364100</t>
  </si>
  <si>
    <t>zemina pro terénní úpravy - tříděná</t>
  </si>
  <si>
    <t>302057923</t>
  </si>
  <si>
    <t xml:space="preserve">Poznámka k položce:_x000D_
cena včetně dovozu_x000D_
</t>
  </si>
  <si>
    <t>145,86*1,8 'Přepočtené koeficientem množství</t>
  </si>
  <si>
    <t>15</t>
  </si>
  <si>
    <t>182111121</t>
  </si>
  <si>
    <t>Svahování trvalých svahů do projektovaných profilů ručně s potřebným přemístěním výkopku při svahování v zářezech v hornině třídy těžitelnosti I skupiny 1 až 2</t>
  </si>
  <si>
    <t>1370461883</t>
  </si>
  <si>
    <t>16</t>
  </si>
  <si>
    <t>182311123</t>
  </si>
  <si>
    <t>Rozprostření a urovnání ornice ve svahu sklonu přes 1:5 ručně při souvislé ploše, tl. vrstvy do 200 mm</t>
  </si>
  <si>
    <t>1202117235</t>
  </si>
  <si>
    <t>17</t>
  </si>
  <si>
    <t>00572472</t>
  </si>
  <si>
    <t>osivo směs travní krajinná-rovinná</t>
  </si>
  <si>
    <t>kg</t>
  </si>
  <si>
    <t>-418927503</t>
  </si>
  <si>
    <t>Zakládání</t>
  </si>
  <si>
    <t>18</t>
  </si>
  <si>
    <t>271532212</t>
  </si>
  <si>
    <t>Podsyp pod základové konstrukce se zhutněním a urovnáním povrchu z kameniva hrubého, frakce 16 - 32 mm</t>
  </si>
  <si>
    <t>-2045006031</t>
  </si>
  <si>
    <t>(4,8*14,5)*0,15</t>
  </si>
  <si>
    <t>19</t>
  </si>
  <si>
    <t>271532213</t>
  </si>
  <si>
    <t>Podsyp pod základové konstrukce se zhutněním z hrubého kameniva frakce 4 až 8 mm</t>
  </si>
  <si>
    <t>949885282</t>
  </si>
  <si>
    <t>(4,8*14,5)*0,05</t>
  </si>
  <si>
    <t>20</t>
  </si>
  <si>
    <t>275321511</t>
  </si>
  <si>
    <t>Základy z betonu železového (bez výztuže) patky z betonu bez zvláštních nároků na prostředí tř. C 25/30</t>
  </si>
  <si>
    <t>512486043</t>
  </si>
  <si>
    <t>(0,4*0,4*0,6)*3</t>
  </si>
  <si>
    <t>(0,5*0,5*0,6)*4</t>
  </si>
  <si>
    <t>(0,7*0,7*0,4)*4</t>
  </si>
  <si>
    <t>(2,2*0,45*0,3)*2</t>
  </si>
  <si>
    <t>275351121</t>
  </si>
  <si>
    <t>Bednění základů patek zřízení</t>
  </si>
  <si>
    <t>-457072136</t>
  </si>
  <si>
    <t>(0,4*4*0,6)*3</t>
  </si>
  <si>
    <t>(0,5*4*0,6)*4</t>
  </si>
  <si>
    <t>(0,7*4*0,4)*4</t>
  </si>
  <si>
    <t>(((2,2*2)+(0,45*2))*0,3)*2</t>
  </si>
  <si>
    <t>22</t>
  </si>
  <si>
    <t>275351122</t>
  </si>
  <si>
    <t>Bednění základů patek odstranění</t>
  </si>
  <si>
    <t>104698806</t>
  </si>
  <si>
    <t>23</t>
  </si>
  <si>
    <t>275361821</t>
  </si>
  <si>
    <t>Výztuž základů patek z betonářské oceli 10 505 (R)</t>
  </si>
  <si>
    <t>-2014557065</t>
  </si>
  <si>
    <t>2,266*0,085</t>
  </si>
  <si>
    <t>24</t>
  </si>
  <si>
    <t>279113153</t>
  </si>
  <si>
    <t>Základové zdi z tvárnic ztraceného bednění včetně výplně z betonu bez zvláštních nároků na vliv prostředí třídy C 25/30, tloušťky zdiva přes 200 do 250 mm</t>
  </si>
  <si>
    <t>1098523002</t>
  </si>
  <si>
    <t>2,2*1,25</t>
  </si>
  <si>
    <t>25</t>
  </si>
  <si>
    <t>279113156</t>
  </si>
  <si>
    <t>Základové zdi z tvárnic ztraceného bednění včetně výplně z betonu bez zvláštních nároků na vliv prostředí třídy C 25/30, tloušťky zdiva přes 400 do 500 mm</t>
  </si>
  <si>
    <t>1099583465</t>
  </si>
  <si>
    <t>(1,5*0,5)*4</t>
  </si>
  <si>
    <t>26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</si>
  <si>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</si>
  <si>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</si>
  <si>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-1144710118</t>
  </si>
  <si>
    <t>(1,5*0,5*0,5)*4</t>
  </si>
  <si>
    <t>2,2*1,25*0,25</t>
  </si>
  <si>
    <t>(1,5+0,688)*0,085</t>
  </si>
  <si>
    <t>Svislé a kompletní konstrukce</t>
  </si>
  <si>
    <t>27</t>
  </si>
  <si>
    <t>310238211</t>
  </si>
  <si>
    <t>Zazdívka otvorů ve zdivu nadzákladovém cihlami pálenými plochy přes 0,25 m2 do 1 m2 na maltu vápenocementovou</t>
  </si>
  <si>
    <t>107649552</t>
  </si>
  <si>
    <t>0,36*2,4*0,375</t>
  </si>
  <si>
    <t>28</t>
  </si>
  <si>
    <t>310239211</t>
  </si>
  <si>
    <t>Zazdívka otvorů ve zdivu nadzákladovém cihlami pálenými plochy přes 1 m2 do 4 m2 na maltu vápenocementovou</t>
  </si>
  <si>
    <t>-395427096</t>
  </si>
  <si>
    <t>0,53*2,4*0,375</t>
  </si>
  <si>
    <t>29</t>
  </si>
  <si>
    <t>311272325</t>
  </si>
  <si>
    <t>Zdivo z pórobetonových tvárnic na tenké maltové lože, tl. zdiva 375 mm pevnost tvárnic přes P2 do P4, objemová hmotnost do 450 kg/m3 na pero a drážku</t>
  </si>
  <si>
    <t>1161671895</t>
  </si>
  <si>
    <t>14,1*1,1</t>
  </si>
  <si>
    <t>2,4*0,45</t>
  </si>
  <si>
    <t>3,85*2</t>
  </si>
  <si>
    <t>30</t>
  </si>
  <si>
    <t>317142422</t>
  </si>
  <si>
    <t>Překlady nenosné z pórobetonu osazené do tenkého maltového lože, výšky do 250 mm, šířky překladu 100 mm, délky překladu přes 1000 do 1250 mm</t>
  </si>
  <si>
    <t>kus</t>
  </si>
  <si>
    <t>-1611805940</t>
  </si>
  <si>
    <t>31</t>
  </si>
  <si>
    <t>317143451</t>
  </si>
  <si>
    <t>Překlady nosné z pórobetonu osazené do tenkého maltového lože, pro zdi tl. 300 mm, délky překladu do 1300 mm</t>
  </si>
  <si>
    <t>-738982445</t>
  </si>
  <si>
    <t>32</t>
  </si>
  <si>
    <t>317143452</t>
  </si>
  <si>
    <t>Překlady nosné z pórobetonu osazené do tenkého maltového lože, pro zdi tl. 300 mm, délky překladu přes 1300 do 1500 mm</t>
  </si>
  <si>
    <t>1876372041</t>
  </si>
  <si>
    <t>33</t>
  </si>
  <si>
    <t>317321411</t>
  </si>
  <si>
    <t>Překlady z betonu železového (bez výztuže) tř. C 25/30</t>
  </si>
  <si>
    <t>1842758055</t>
  </si>
  <si>
    <t>(0,295*0,200)*41,5</t>
  </si>
  <si>
    <t>34</t>
  </si>
  <si>
    <t>317351107</t>
  </si>
  <si>
    <t>Bednění klenbových pásů, říms nebo překladů překladů neproměnného nebo proměnného průřezu nebo při tvaru zalomeném půdorysně nebo nárysně včetně podpěrné konstrukce do výše 4 m zřízení</t>
  </si>
  <si>
    <t>-2060791014</t>
  </si>
  <si>
    <t>(0,2+0,2)*41,5</t>
  </si>
  <si>
    <t>35</t>
  </si>
  <si>
    <t>317351108</t>
  </si>
  <si>
    <t>Bednění klenbových pásů, říms nebo překladů překladů neproměnného nebo proměnného průřezu nebo při tvaru zalomeném půdorysně nebo nárysně včetně podpěrné konstrukce do výše 4 m odstranění</t>
  </si>
  <si>
    <t>-669764925</t>
  </si>
  <si>
    <t>36</t>
  </si>
  <si>
    <t>317351109</t>
  </si>
  <si>
    <t>Bednění klenbových pásů, říms nebo překladů překladů neproměnného nebo proměnného průřezu nebo při tvaru zalomeném půdorysně nebo nárysně Příplatek k cenám za podpěrnou konstrukci (zřízení i odstranění), o výšce přes 4 do 6 m</t>
  </si>
  <si>
    <t>534052373</t>
  </si>
  <si>
    <t>37</t>
  </si>
  <si>
    <t>317361821</t>
  </si>
  <si>
    <t>Výztuž překladů, říms, žlabů, žlabových říms, klenbových pásů z betonářské oceli 10 505 (R) nebo BSt 500</t>
  </si>
  <si>
    <t>-1109545887</t>
  </si>
  <si>
    <t>2,449*0,125</t>
  </si>
  <si>
    <t>38</t>
  </si>
  <si>
    <t>342272225</t>
  </si>
  <si>
    <t>Příčky z pórobetonových tvárnic hladkých na tenké maltové lože objemová hmotnost do 500 kg/m3, tloušťka příčky 100 mm</t>
  </si>
  <si>
    <t>1549605160</t>
  </si>
  <si>
    <t>(3,65+3,65+3,075+1,525)*3,146</t>
  </si>
  <si>
    <t>-(0,7*1,97)*5</t>
  </si>
  <si>
    <t>39</t>
  </si>
  <si>
    <t>342291111</t>
  </si>
  <si>
    <t>Ukotvení příček polyuretanovou pěnou, tl. příčky do 100 mm</t>
  </si>
  <si>
    <t>m</t>
  </si>
  <si>
    <t>-1668677289</t>
  </si>
  <si>
    <t>Poznámka k položce:_x000D_
vodorovně u stropní konstrukce</t>
  </si>
  <si>
    <t>(3,65+3,65+3,075+1,525)</t>
  </si>
  <si>
    <t>40</t>
  </si>
  <si>
    <t>342291121</t>
  </si>
  <si>
    <t>Ukotvení příček plochými kotvami, do konstrukce cihelné</t>
  </si>
  <si>
    <t>1436688637</t>
  </si>
  <si>
    <t>Poznámka k položce:_x000D_
svisle ke stávajícímu zdivu</t>
  </si>
  <si>
    <t>3,146*6</t>
  </si>
  <si>
    <t>41</t>
  </si>
  <si>
    <t>346244353</t>
  </si>
  <si>
    <t>Obezdívka konstrukce pro závěsné WC rovných tl 75 mm z pórobetonových přesných tvárnic</t>
  </si>
  <si>
    <t>-360035165</t>
  </si>
  <si>
    <t>(0,6*1,5)*2</t>
  </si>
  <si>
    <t>Vodorovné konstrukce</t>
  </si>
  <si>
    <t>42</t>
  </si>
  <si>
    <t>451577877</t>
  </si>
  <si>
    <t>Podklad nebo lože pod dlažbu (přídlažbu) v ploše vodorovné nebo ve sklonu do 1:5, tloušťky od 30 do 100 mm ze štěrkopísku</t>
  </si>
  <si>
    <t>-574957656</t>
  </si>
  <si>
    <t>(4,8*14,5)</t>
  </si>
  <si>
    <t>Komunikace pozemní</t>
  </si>
  <si>
    <t>43</t>
  </si>
  <si>
    <t>596811221</t>
  </si>
  <si>
    <t>Kladení dlažby z betonových nebo kameninových dlaždic komunikací pro pěší s vyplněním spár a se smetením přebytečného materiálu na vzdálenost do 3 m s ložem z kameniva těženého tl. do 30 mm velikosti dlaždic přes 0,09 m2 do 0,25 m2, pro plochy přes 50 do 100 m2</t>
  </si>
  <si>
    <t>1077860983</t>
  </si>
  <si>
    <t>44</t>
  </si>
  <si>
    <t>59245601</t>
  </si>
  <si>
    <t>dlažba desková betonová tl 50mm přírodní</t>
  </si>
  <si>
    <t>-1676763998</t>
  </si>
  <si>
    <t>69,6*1,15 'Přepočtené koeficientem množství</t>
  </si>
  <si>
    <t>Úpravy povrchů, podlahy a osazování výplní</t>
  </si>
  <si>
    <t>45</t>
  </si>
  <si>
    <t>612142001</t>
  </si>
  <si>
    <t>Potažení vnitřních ploch pletivem v ploše nebo pruzích, na plném podkladu sklovláknitým vtlačením do tmelu stěn</t>
  </si>
  <si>
    <t>-534172229</t>
  </si>
  <si>
    <t>24,29*2</t>
  </si>
  <si>
    <t>30,542*2</t>
  </si>
  <si>
    <t>1,8</t>
  </si>
  <si>
    <t>46</t>
  </si>
  <si>
    <t>612321131</t>
  </si>
  <si>
    <t>Potažení vnitřních ploch vápenocementovým štukem tloušťky do 3 mm svislých konstrukcí stěn</t>
  </si>
  <si>
    <t>1567877504</t>
  </si>
  <si>
    <t>47</t>
  </si>
  <si>
    <t>612321141</t>
  </si>
  <si>
    <t>Omítka vápenocementová vnitřních ploch nanášená ručně dvouvrstvá, tloušťky jádrové omítky do 10 mm a tloušťky štuku do 3 mm štuková svislých konstrukcí stěn</t>
  </si>
  <si>
    <t>1743216623</t>
  </si>
  <si>
    <t>48</t>
  </si>
  <si>
    <t>612325302</t>
  </si>
  <si>
    <t>Vápenocementová omítka ostění nebo nadpraží štuková</t>
  </si>
  <si>
    <t>-944512181</t>
  </si>
  <si>
    <t>(2,0+0,75+0,75)*0,375</t>
  </si>
  <si>
    <t>(0,55+0,75+0,75)*0,375</t>
  </si>
  <si>
    <t>(1,1+0,95+0,95)*0,375</t>
  </si>
  <si>
    <t>(5,0+2,4+2,4)*0,375</t>
  </si>
  <si>
    <t>(1,1+2,4+2,4)*0,375</t>
  </si>
  <si>
    <t>49</t>
  </si>
  <si>
    <t>612325423</t>
  </si>
  <si>
    <t>Oprava vápenocementové omítky vnitřních ploch štukové dvouvrstvé, tloušťky do 20 mm a tloušťky štuku do 3 mm stěn, v rozsahu opravované plochy přes 30 do 50%</t>
  </si>
  <si>
    <t>-677571876</t>
  </si>
  <si>
    <t>(13,35+13,35+3,65+3,65)*2,65</t>
  </si>
  <si>
    <t>-2,0*0,75</t>
  </si>
  <si>
    <t>-(0,55*0,75)*3</t>
  </si>
  <si>
    <t>-1,1*0,95</t>
  </si>
  <si>
    <t>-5,0*2,4</t>
  </si>
  <si>
    <t>-1,1*2,4</t>
  </si>
  <si>
    <t>50</t>
  </si>
  <si>
    <t>612325453</t>
  </si>
  <si>
    <t>Oprava vápenocementové omítky vnitřních ploch Příplatek k cenám za každých dalších 10 mm tloušťky omítky stěn, v rozsahu opravované plochy přes 30 do 50%</t>
  </si>
  <si>
    <t>324310023</t>
  </si>
  <si>
    <t>71,678*3</t>
  </si>
  <si>
    <t>51</t>
  </si>
  <si>
    <t>622131101</t>
  </si>
  <si>
    <t>Podkladní a spojovací vrstva vnějších omítaných ploch cementový postřik nanášený ručně celoplošně stěn</t>
  </si>
  <si>
    <t>217435938</t>
  </si>
  <si>
    <t>91,8+20,79</t>
  </si>
  <si>
    <t>52</t>
  </si>
  <si>
    <t>622131121</t>
  </si>
  <si>
    <t>Podkladní a spojovací vrstva vnějších omítaných ploch penetrace nanášená ručně stěn</t>
  </si>
  <si>
    <t>-1607275003</t>
  </si>
  <si>
    <t>22,2+168,678</t>
  </si>
  <si>
    <t>53</t>
  </si>
  <si>
    <t>622135001</t>
  </si>
  <si>
    <t>Vyrovnání nerovností podkladu vnějších omítaných ploch maltou, tloušťky do 10 mm vápenocementovou stěn</t>
  </si>
  <si>
    <t>504606731</t>
  </si>
  <si>
    <t>Poznámka k položce:_x000D_
vyrovnání podkladu po odstraněném původním KZS</t>
  </si>
  <si>
    <t>54</t>
  </si>
  <si>
    <t>622135091</t>
  </si>
  <si>
    <t>Vyrovnání nerovností podkladu vnějších omítaných ploch tmelem, tloušťky do 2 mm Příplatek k ceně za každých dalších 5 mm tloušťky podkladní vrstvy přes 10 mm maltou vápenocementovou stěn</t>
  </si>
  <si>
    <t>2123737735</t>
  </si>
  <si>
    <t>112,59*6</t>
  </si>
  <si>
    <t>55</t>
  </si>
  <si>
    <t>622211041</t>
  </si>
  <si>
    <t>Montáž kontaktního zateplení lepením a mechanickým kotvením z polystyrenových desek na vnější stěny, na podklad betonový nebo z lehčeného betonu, z tvárnic keramických nebo vápenopískových, tloušťky desek přes 160 do 200 mm</t>
  </si>
  <si>
    <t>-353961948</t>
  </si>
  <si>
    <t>Poznámka k položce:_x000D_
včetně dodávky a montáže profilů různých druhů dle rozsahu stavby</t>
  </si>
  <si>
    <t>56</t>
  </si>
  <si>
    <t>28376448</t>
  </si>
  <si>
    <t>deska XPS hrana rovná a strukturovaný povrch λ=0,034 tl 170mm</t>
  </si>
  <si>
    <t>-1160626448</t>
  </si>
  <si>
    <t>Poznámka k položce:_x000D_
včetně dodávky profilů</t>
  </si>
  <si>
    <t>(14,1+14,1+4,4+4,4)*0,6</t>
  </si>
  <si>
    <t>22,2*1,15 'Přepočtené koeficientem množství</t>
  </si>
  <si>
    <t>57</t>
  </si>
  <si>
    <t>622211042</t>
  </si>
  <si>
    <t>Montáž kontaktního zateplení vnějších stěn lepením a mechanickým kotvením polystyrénových desek do pórobetonu tl do 200 mm</t>
  </si>
  <si>
    <t>1572808073</t>
  </si>
  <si>
    <t>58</t>
  </si>
  <si>
    <t>28375936</t>
  </si>
  <si>
    <t>deska EPS 70 fasádní λ=0,039 tl 80mm</t>
  </si>
  <si>
    <t>-2031985966</t>
  </si>
  <si>
    <t>(14,1+14,1+4,0+4,0)*0,5</t>
  </si>
  <si>
    <t>5,0*0,5</t>
  </si>
  <si>
    <t>20,6*1,15 'Přepočtené koeficientem množství</t>
  </si>
  <si>
    <t>59</t>
  </si>
  <si>
    <t>28375954</t>
  </si>
  <si>
    <t>deska EPS 70 fasádní λ=0,039 tl 200mm</t>
  </si>
  <si>
    <t>949099735</t>
  </si>
  <si>
    <t>(14,1+14,1+4,4+4,4)*4,5</t>
  </si>
  <si>
    <t>148,0775*1,15 'Přepočtené koeficientem množství</t>
  </si>
  <si>
    <t>60</t>
  </si>
  <si>
    <t>622251101</t>
  </si>
  <si>
    <t>Montáž kontaktního zateplení lepením a mechanickým kotvením Příplatek k cenám za zápustnou montáž kotev s použitím tepelněizolačních zátek na vnější stěny z polystyrenu</t>
  </si>
  <si>
    <t>1467471515</t>
  </si>
  <si>
    <t>61</t>
  </si>
  <si>
    <t>622251211</t>
  </si>
  <si>
    <t>Montáž kontaktního zateplení lepením a mechanickým kotvením Příplatek k cenám za zesílené vyztužení druhou vrstvou sklovláknitého pletiva vnějších stěn</t>
  </si>
  <si>
    <t>-542584495</t>
  </si>
  <si>
    <t>62</t>
  </si>
  <si>
    <t>622531022</t>
  </si>
  <si>
    <t>Omítka tenkovrstvá silikonová vnějších ploch probarvená bez penetrace zatíraná (škrábaná), zrnitost 2,0 mm stěn</t>
  </si>
  <si>
    <t>-1784890636</t>
  </si>
  <si>
    <t>63</t>
  </si>
  <si>
    <t>628613611</t>
  </si>
  <si>
    <t>Žárové zinkování ponorem dílů ocelových konstrukcí</t>
  </si>
  <si>
    <t>-515529107</t>
  </si>
  <si>
    <t>64</t>
  </si>
  <si>
    <t>629991011</t>
  </si>
  <si>
    <t>Zakrytí vnějších ploch před znečištěním včetně pozdějšího odkrytí výplní otvorů a svislých ploch fólií přilepenou lepící páskou</t>
  </si>
  <si>
    <t>-624505251</t>
  </si>
  <si>
    <t>2,0*0,75</t>
  </si>
  <si>
    <t>(0,55*0,75)*3</t>
  </si>
  <si>
    <t>1,1*0,95</t>
  </si>
  <si>
    <t>5,0*2,4</t>
  </si>
  <si>
    <t>1,1*2,4</t>
  </si>
  <si>
    <t>65</t>
  </si>
  <si>
    <t>629995101</t>
  </si>
  <si>
    <t>Očištění vnějších ploch tlakovou vodou omytím</t>
  </si>
  <si>
    <t>952367661</t>
  </si>
  <si>
    <t>66</t>
  </si>
  <si>
    <t>629999011</t>
  </si>
  <si>
    <t>Příplatky k cenám úprav vnějších povrchů za zvýšenou pracnost při provádění styku dvou barev nebo struktur na fasádě</t>
  </si>
  <si>
    <t>-1192113690</t>
  </si>
  <si>
    <t>67</t>
  </si>
  <si>
    <t>632451234</t>
  </si>
  <si>
    <t>Potěr cementový samonivelační litý tř. C 25, tl. přes 45 do 50 mm</t>
  </si>
  <si>
    <t>34096545</t>
  </si>
  <si>
    <t>Poznámka k položce:_x000D_
včetně dilatačních pásků a separační fólie</t>
  </si>
  <si>
    <t>3,65*13,35</t>
  </si>
  <si>
    <t>68</t>
  </si>
  <si>
    <t>632451292</t>
  </si>
  <si>
    <t>Potěr cementový samonivelační litý Příplatek k cenám za každých dalších i započatých 5 mm tloušťky přes 50 mm tř. C 25</t>
  </si>
  <si>
    <t>1427609031</t>
  </si>
  <si>
    <t>48,728*1</t>
  </si>
  <si>
    <t>69</t>
  </si>
  <si>
    <t>634111116</t>
  </si>
  <si>
    <t>Obvodová dilatace mezi stěnou a mazaninou nebo potěrem pružnou těsnicí páskou na bázi syntetického kaučuku výšky 150 mm</t>
  </si>
  <si>
    <t>-193707005</t>
  </si>
  <si>
    <t>3,65+3,65+13,35+13,35</t>
  </si>
  <si>
    <t>70</t>
  </si>
  <si>
    <t>637121114</t>
  </si>
  <si>
    <t>Okapový chodník z kameniva s udusáním a urovnáním povrchu z kačírku tl. 250 mm</t>
  </si>
  <si>
    <t>-1527244755</t>
  </si>
  <si>
    <t>Poznámka k položce:_x000D_
včetně podkladní geotextílie</t>
  </si>
  <si>
    <t>(14,1+4,4+14,1+4,4)*0,6</t>
  </si>
  <si>
    <t>71</t>
  </si>
  <si>
    <t>637311122</t>
  </si>
  <si>
    <t>Okapový chodník z obrubníků betonových chodníkových, se zalitím spár cementovou maltou do lože z betonu prostého, z obrubníků stojatých</t>
  </si>
  <si>
    <t>1037451413</t>
  </si>
  <si>
    <t>4,8+4,8+14,5+14,5</t>
  </si>
  <si>
    <t>14,7+5,0+14,7+5,0</t>
  </si>
  <si>
    <t>Ostatní konstrukce a práce, bourání</t>
  </si>
  <si>
    <t>72</t>
  </si>
  <si>
    <t>9.R01</t>
  </si>
  <si>
    <t>Demontáž ZTI, ÚT, VZT, ELE, OST. VYBAVENÍ</t>
  </si>
  <si>
    <t>soubor</t>
  </si>
  <si>
    <t>vlastní</t>
  </si>
  <si>
    <t>-40640918</t>
  </si>
  <si>
    <t>73</t>
  </si>
  <si>
    <t>9.R02</t>
  </si>
  <si>
    <t>Demontáž kuchyňské linky</t>
  </si>
  <si>
    <t>-1017642372</t>
  </si>
  <si>
    <t>74</t>
  </si>
  <si>
    <t>9.R03</t>
  </si>
  <si>
    <t>Bourání stávající střechy až na úroveň stávajících překladů</t>
  </si>
  <si>
    <t>2105986370</t>
  </si>
  <si>
    <t>Poznámka k položce:_x000D_
- demolice_x000D_
- přesun_x000D_
- roztřídění sutě_x000D_
- naložení a odvoz na skládku včetně ekologické likvidace</t>
  </si>
  <si>
    <t>75</t>
  </si>
  <si>
    <t>9.R04</t>
  </si>
  <si>
    <t>Kompletní odstranění stávajícího schodiště</t>
  </si>
  <si>
    <t>-1061927338</t>
  </si>
  <si>
    <t>76</t>
  </si>
  <si>
    <t>941221111</t>
  </si>
  <si>
    <t>Montáž lešení řadového rámového těžkého pracovního s podlahami s provozním zatížením tř. 4 do 300 kg/m2 šířky tř. SW09 od 0,9 do 1,2 m, výšky do 10 m</t>
  </si>
  <si>
    <t>-1063222997</t>
  </si>
  <si>
    <t>Poznámka k položce:_x000D_
lešení musí být uzemněno proti oblesku a provedena revize_x000D_
_x000D_
včetně okopových plechů, vnějšího a vnitřního zábradlí, ukotvení</t>
  </si>
  <si>
    <t>115</t>
  </si>
  <si>
    <t>77</t>
  </si>
  <si>
    <t>941221211</t>
  </si>
  <si>
    <t>Montáž lešení řadového rámového těžkého pracovního s podlahami s provozním zatížením tř. 4 do 300 kg/m2 Příplatek za první a každý další den použití lešení k ceně -1111 nebo -1112</t>
  </si>
  <si>
    <t>-400180917</t>
  </si>
  <si>
    <t xml:space="preserve">Poznámka k položce:_x000D_
nájemné na 30dnů_x000D_
</t>
  </si>
  <si>
    <t>115*30</t>
  </si>
  <si>
    <t>78</t>
  </si>
  <si>
    <t>941221312</t>
  </si>
  <si>
    <t>Odborná prohlídka lešení řadového rámového těžkého pracovního s podlahami s provozním zatížením tř. 4 do 300 kg/m2 šířky tř. SW09 od 0,9 do 1,2 m výšky do 25 m, celkové plochy do 500 m2 zakrytého sítí</t>
  </si>
  <si>
    <t>-6517147</t>
  </si>
  <si>
    <t>79</t>
  </si>
  <si>
    <t>941221811</t>
  </si>
  <si>
    <t>Demontáž lešení řadového rámového těžkého pracovního s provozním zatížením tř. 4 do 300 kg/m2 šířky tř. SW09 od 0,9 do 1,2 m, výšky do 10 m</t>
  </si>
  <si>
    <t>-2114504868</t>
  </si>
  <si>
    <t>80</t>
  </si>
  <si>
    <t>944511111</t>
  </si>
  <si>
    <t>Montáž ochranné sítě zavěšené na konstrukci lešení z textilie z umělých vláken</t>
  </si>
  <si>
    <t>-526720529</t>
  </si>
  <si>
    <t>81</t>
  </si>
  <si>
    <t>944511211</t>
  </si>
  <si>
    <t>Montáž ochranné sítě Příplatek za první a každý další den použití sítě k ceně -1111</t>
  </si>
  <si>
    <t>-2051411307</t>
  </si>
  <si>
    <t>Poznámka k položce:_x000D_
nájemné na 30dnů</t>
  </si>
  <si>
    <t>82</t>
  </si>
  <si>
    <t>944511811</t>
  </si>
  <si>
    <t>Demontáž ochranné sítě zavěšené na konstrukci lešení z textilie z umělých vláken</t>
  </si>
  <si>
    <t>297727201</t>
  </si>
  <si>
    <t>83</t>
  </si>
  <si>
    <t>949101111</t>
  </si>
  <si>
    <t>Lešení pomocné pracovní pro objekty pozemních staveb pro zatížení do 150 kg/m2, o výšce lešeňové podlahy do 1,9 m</t>
  </si>
  <si>
    <t>1377173405</t>
  </si>
  <si>
    <t>4,8*14,5</t>
  </si>
  <si>
    <t>84</t>
  </si>
  <si>
    <t>952901111</t>
  </si>
  <si>
    <t>Vyčištění budov nebo objektů před předáním do užívání budov bytové nebo občanské výstavby, světlé výšky podlaží do 4 m</t>
  </si>
  <si>
    <t>2080363810</t>
  </si>
  <si>
    <t>85</t>
  </si>
  <si>
    <t>953943211</t>
  </si>
  <si>
    <t>Osazování drobných kovových předmětů kotvených do stěny hasicího přístroje</t>
  </si>
  <si>
    <t>-1337272643</t>
  </si>
  <si>
    <t>86</t>
  </si>
  <si>
    <t>44932114</t>
  </si>
  <si>
    <t>přístroj hasicí ruční</t>
  </si>
  <si>
    <t>-1265213743</t>
  </si>
  <si>
    <t>Poznámka k položce:_x000D_
typ dle PBŘ</t>
  </si>
  <si>
    <t>87</t>
  </si>
  <si>
    <t>953961214</t>
  </si>
  <si>
    <t>Kotvy chemickou patronou M 16 hl 150 mm do betonu, ŽB nebo kamene s vyvrtáním otvoru</t>
  </si>
  <si>
    <t>-1547950082</t>
  </si>
  <si>
    <t>Poznámka k položce:_x000D_
včetně ocelových kotevních patek</t>
  </si>
  <si>
    <t>88</t>
  </si>
  <si>
    <t>962031132</t>
  </si>
  <si>
    <t>Bourání příček z cihel, tvárnic nebo příčkovek z cihel pálených, plných nebo dutých na maltu vápennou nebo vápenocementovou, tl. do 100 mm</t>
  </si>
  <si>
    <t>-731249317</t>
  </si>
  <si>
    <t>3,65*2,11</t>
  </si>
  <si>
    <t>-0,7*1,97</t>
  </si>
  <si>
    <t>-0,8*1,97</t>
  </si>
  <si>
    <t>-0,6*1,97</t>
  </si>
  <si>
    <t>1,88*2,11</t>
  </si>
  <si>
    <t>-(0,6*1,97)*2</t>
  </si>
  <si>
    <t>1,2*2,11</t>
  </si>
  <si>
    <t>89</t>
  </si>
  <si>
    <t>962032231</t>
  </si>
  <si>
    <t>Bourání zdiva nadzákladového z cihel nebo tvárnic z cihel pálených nebo vápenopískových, na maltu vápennou nebo vápenocementovou, objemu přes 1 m3</t>
  </si>
  <si>
    <t>-291574482</t>
  </si>
  <si>
    <t>5,0*2,68*0,375</t>
  </si>
  <si>
    <t>-0,98*2,09</t>
  </si>
  <si>
    <t>90</t>
  </si>
  <si>
    <t>962032314</t>
  </si>
  <si>
    <t>Bourání zdiva nadzákladového z cihel nebo tvárnic pilířů cihelných průřezu do 0,36 m2</t>
  </si>
  <si>
    <t>-1963453065</t>
  </si>
  <si>
    <t>(0,5*0,16*2,511)*2</t>
  </si>
  <si>
    <t>91</t>
  </si>
  <si>
    <t>965042241</t>
  </si>
  <si>
    <t>Bourání mazanin betonových nebo z litého asfaltu tl. přes 100 mm, plochy přes 4 m2</t>
  </si>
  <si>
    <t>2018763316</t>
  </si>
  <si>
    <t>(13,35*3,65)*0,15</t>
  </si>
  <si>
    <t>92</t>
  </si>
  <si>
    <t>966080103</t>
  </si>
  <si>
    <t>Bourání kontaktního zateplení včetně povrchové úpravy omítkou nebo nátěrem z polystyrénových desek, tloušťky přes 60 do 120 mm</t>
  </si>
  <si>
    <t>-1389901522</t>
  </si>
  <si>
    <t>10,81"JZ</t>
  </si>
  <si>
    <t>10,81"SV</t>
  </si>
  <si>
    <t>39,73"JV</t>
  </si>
  <si>
    <t>30,45"SZ</t>
  </si>
  <si>
    <t>93</t>
  </si>
  <si>
    <t>966080113</t>
  </si>
  <si>
    <t>Bourání kontaktního zateplení včetně povrchové úpravy omítkou nebo nátěrem z desek z minerální vlny, tloušťky přes 60 do 120 mm</t>
  </si>
  <si>
    <t>-1472106749</t>
  </si>
  <si>
    <t>(14,3+4,6+14,3+4,6)*0,55</t>
  </si>
  <si>
    <t>94</t>
  </si>
  <si>
    <t>967031132</t>
  </si>
  <si>
    <t>Přisekání (špicování) plošné nebo rovných ostění zdiva z cihel pálených rovných ostění, bez odstupu, po hrubém vybourání otvorů, na maltu vápennou nebo vápenocementovou</t>
  </si>
  <si>
    <t>1953062485</t>
  </si>
  <si>
    <t>(2,68+2,68+2,68+2,68+0,95+0,95+0,75+0,75+0,75+0,75+0,75+0,75+0,55+0,55+0,55+0,75+0,75+2,0)*0,375</t>
  </si>
  <si>
    <t>95</t>
  </si>
  <si>
    <t>968072455</t>
  </si>
  <si>
    <t>Vybourání kovových rámů oken s křídly, dveřních zárubní, vrat, stěn, ostění nebo obkladů dveřních zárubní, plochy do 2 m2</t>
  </si>
  <si>
    <t>-319853042</t>
  </si>
  <si>
    <t>0,8*1,97</t>
  </si>
  <si>
    <t>(0,6*1,97)*4</t>
  </si>
  <si>
    <t>0,7*1,97</t>
  </si>
  <si>
    <t>0,98*2,09</t>
  </si>
  <si>
    <t>96</t>
  </si>
  <si>
    <t>968082015</t>
  </si>
  <si>
    <t>Vybourání plastových rámů oken s křídly, dveřních zárubní, vrat rámu oken s křídly, plochy do 1 m2</t>
  </si>
  <si>
    <t>2135414568</t>
  </si>
  <si>
    <t>0,87*0,87</t>
  </si>
  <si>
    <t>0,72*0,87</t>
  </si>
  <si>
    <t>0,87*0,86</t>
  </si>
  <si>
    <t>0,53*0,42</t>
  </si>
  <si>
    <t>97</t>
  </si>
  <si>
    <t>971033651</t>
  </si>
  <si>
    <t>Vybourání otvorů ve zdivu základovém nebo nadzákladovém z cihel, tvárnic, příčkovek z cihel pálených na maltu vápennou nebo vápenocementovou plochy do 4 m2, tl. do 600 mm</t>
  </si>
  <si>
    <t>1720998880</t>
  </si>
  <si>
    <t>2,0*0,75*0,375</t>
  </si>
  <si>
    <t>2,68*1,1*0,375</t>
  </si>
  <si>
    <t>1,6*0,275*0,375</t>
  </si>
  <si>
    <t>0,95*1,1*0,375</t>
  </si>
  <si>
    <t>(0,75*0,55*0,375)*3</t>
  </si>
  <si>
    <t>(1,1*0,321*0,375)*3</t>
  </si>
  <si>
    <t>5,5*0,275*0,375</t>
  </si>
  <si>
    <t xml:space="preserve">(0,6*1,5*0,2)*2"pro -kci závěsného klozetu </t>
  </si>
  <si>
    <t>98</t>
  </si>
  <si>
    <t>978015371</t>
  </si>
  <si>
    <t>Otlučení vápenných nebo vápenocementových omítek vnějších ploch s vyškrabáním spar a s očištěním zdiva stupně členitosti 1 a 2, v rozsahu přes 50 do 65 %</t>
  </si>
  <si>
    <t>488544528</t>
  </si>
  <si>
    <t>99</t>
  </si>
  <si>
    <t>993111111</t>
  </si>
  <si>
    <t>Dovoz a odvoz lešení včetně naložení a složení řadového, na vzdálenost do 10 km</t>
  </si>
  <si>
    <t>1153121239</t>
  </si>
  <si>
    <t>100</t>
  </si>
  <si>
    <t>993111119</t>
  </si>
  <si>
    <t>Dovoz a odvoz lešení včetně naložení a složení řadového, na vzdálenost Příplatek k ceně za každých dalších i započatých 10 km přes 10 km</t>
  </si>
  <si>
    <t>1728437962</t>
  </si>
  <si>
    <t>Poznámka k položce:_x000D_
do 100km od stavby</t>
  </si>
  <si>
    <t>115*9</t>
  </si>
  <si>
    <t>997</t>
  </si>
  <si>
    <t>Přesun sutě</t>
  </si>
  <si>
    <t>101</t>
  </si>
  <si>
    <t>997013153</t>
  </si>
  <si>
    <t>Vnitrostaveništní doprava suti a vybouraných hmot vodorovně do 50 m svisle s omezením mechanizace pro budovy a haly výšky přes 9 do 12 m</t>
  </si>
  <si>
    <t>22308451</t>
  </si>
  <si>
    <t>102</t>
  </si>
  <si>
    <t>997013219</t>
  </si>
  <si>
    <t>Vnitrostaveništní doprava suti a vybouraných hmot vodorovně do 50 m Příplatek k cenám -3111 až -3217 za zvětšenou vodorovnou dopravu přes vymezenou dopravní vzdálenost za každých dalších i započatých 10 m</t>
  </si>
  <si>
    <t>1310396816</t>
  </si>
  <si>
    <t>58,871*15</t>
  </si>
  <si>
    <t>103</t>
  </si>
  <si>
    <t>997013501</t>
  </si>
  <si>
    <t>Odvoz suti a vybouraných hmot na skládku nebo meziskládku se složením, na vzdálenost do 1 km</t>
  </si>
  <si>
    <t>-299386585</t>
  </si>
  <si>
    <t>104</t>
  </si>
  <si>
    <t>997013509</t>
  </si>
  <si>
    <t>Odvoz suti a vybouraných hmot na skládku nebo meziskládku se složením, na vzdálenost Příplatek k ceně za každý další i započatý 1 km přes 1 km</t>
  </si>
  <si>
    <t>1923456588</t>
  </si>
  <si>
    <t>58,871*50</t>
  </si>
  <si>
    <t>105</t>
  </si>
  <si>
    <t>997013609</t>
  </si>
  <si>
    <t>Poplatek za uložení na skládce (skládkovné) veškerého (všech druhů) stavebního odpadu</t>
  </si>
  <si>
    <t>1704288670</t>
  </si>
  <si>
    <t>998</t>
  </si>
  <si>
    <t>Přesun hmot</t>
  </si>
  <si>
    <t>106</t>
  </si>
  <si>
    <t>998011001</t>
  </si>
  <si>
    <t>Přesun hmot pro budovy občanské výstavby, bydlení, výrobu a služby s nosnou svislou konstrukcí zděnou z cihel, tvárnic nebo kamene vodorovná dopravní vzdálenost do 100 m pro budovy výšky do 6 m</t>
  </si>
  <si>
    <t>935486912</t>
  </si>
  <si>
    <t>107</t>
  </si>
  <si>
    <t>998011014</t>
  </si>
  <si>
    <t>Přesun hmot pro budovy občanské výstavby, bydlení, výrobu a služby s nosnou svislou konstrukcí zděnou z cihel, tvárnic nebo kamene Příplatek k cenám za zvětšený přesun přes vymezenou největší dopravní vzdálenost do 500 m</t>
  </si>
  <si>
    <t>2021121868</t>
  </si>
  <si>
    <t>PSV</t>
  </si>
  <si>
    <t>Práce a dodávky PSV</t>
  </si>
  <si>
    <t>711</t>
  </si>
  <si>
    <t>Izolace proti vodě, vlhkosti a plynům</t>
  </si>
  <si>
    <t>108</t>
  </si>
  <si>
    <t>711111001</t>
  </si>
  <si>
    <t>Provedení izolace proti zemní vlhkosti natěradly a tmely za studena na ploše vodorovné V nátěrem penetračním</t>
  </si>
  <si>
    <t>940725001</t>
  </si>
  <si>
    <t>109</t>
  </si>
  <si>
    <t>11163150</t>
  </si>
  <si>
    <t>lak penetrační asfaltový</t>
  </si>
  <si>
    <t>194052204</t>
  </si>
  <si>
    <t>48,7275*0,0003 'Přepočtené koeficientem množství</t>
  </si>
  <si>
    <t>110</t>
  </si>
  <si>
    <t>711112001</t>
  </si>
  <si>
    <t>Provedení izolace proti zemní vlhkosti natěradly a tmely za studena na ploše svislé S nátěrem penetračním</t>
  </si>
  <si>
    <t>-1521487959</t>
  </si>
  <si>
    <t>(14,1+14,1+4,8+1,8)*0,8</t>
  </si>
  <si>
    <t>111</t>
  </si>
  <si>
    <t>-254188976</t>
  </si>
  <si>
    <t>27,84*0,00034 'Přepočtené koeficientem množství</t>
  </si>
  <si>
    <t>112</t>
  </si>
  <si>
    <t>711142559</t>
  </si>
  <si>
    <t>Provedení izolace proti zemní vlhkosti pásy přitavením NAIP</t>
  </si>
  <si>
    <t>-1407027506</t>
  </si>
  <si>
    <t>Poznámka k položce:_x000D_
vodorovné i svislé</t>
  </si>
  <si>
    <t>113</t>
  </si>
  <si>
    <t>62855002</t>
  </si>
  <si>
    <t>pás asfaltový natavitelný modifikovaný SBS s vložkou z polyesterové rohože a spalitelnou PE fólií nebo jemnozrnným minerálním posypem na horním povrchu tl 5,0mm</t>
  </si>
  <si>
    <t>1867998968</t>
  </si>
  <si>
    <t>76,5675*1,1 'Přepočtené koeficientem množství</t>
  </si>
  <si>
    <t>114</t>
  </si>
  <si>
    <t>711161273</t>
  </si>
  <si>
    <t>Provedení izolace proti zemní vlhkosti nopovou fólií na ploše svislé S z nopové fólie</t>
  </si>
  <si>
    <t>-757840475</t>
  </si>
  <si>
    <t>28323509</t>
  </si>
  <si>
    <t>fólie drenážní nopová s textilií v 4mm</t>
  </si>
  <si>
    <t>-1860291062</t>
  </si>
  <si>
    <t>22,2*1,1 'Přepočtené koeficientem množství</t>
  </si>
  <si>
    <t>116</t>
  </si>
  <si>
    <t>998711111</t>
  </si>
  <si>
    <t>Přesun hmot pro izolace proti vodě, vlhkosti a plynům stanovený z hmotnosti přesunovaného materiálu vodorovná dopravní vzdálenost do 50 m s omezením mechanizace v objektech výšky do 6 m</t>
  </si>
  <si>
    <t>1055753912</t>
  </si>
  <si>
    <t>117</t>
  </si>
  <si>
    <t>998711192</t>
  </si>
  <si>
    <t>Přesun hmot pro izolace proti vodě, vlhkosti a plynům stanovený z hmotnosti přesunovaného materiálu Příplatek k cenám za zvětšený přesun přes vymezenou největší dopravní vzdálenost do 100 m</t>
  </si>
  <si>
    <t>1778118452</t>
  </si>
  <si>
    <t>713</t>
  </si>
  <si>
    <t>Izolace tepelné</t>
  </si>
  <si>
    <t>118</t>
  </si>
  <si>
    <t>713121111</t>
  </si>
  <si>
    <t>Montáž tepelné izolace podlah rohožemi, pásy, deskami, dílci, bloky (izolační materiál ve specifikaci) kladenými volně jednovrstvá</t>
  </si>
  <si>
    <t>-2075930462</t>
  </si>
  <si>
    <t>119</t>
  </si>
  <si>
    <t>28372320</t>
  </si>
  <si>
    <t>deska EPS 100 pro konstrukce s běžným zatížením λ=0,037 tl 180mm</t>
  </si>
  <si>
    <t>1781302294</t>
  </si>
  <si>
    <t>48,7275*1,05 'Přepočtené koeficientem množství</t>
  </si>
  <si>
    <t>120</t>
  </si>
  <si>
    <t>713151111</t>
  </si>
  <si>
    <t>Montáž tepelné izolace střech šikmých rohožemi, pásy, deskami (izolační materiál ve specifikaci) kladenými volně mezi krokve</t>
  </si>
  <si>
    <t>-1509306319</t>
  </si>
  <si>
    <t>121</t>
  </si>
  <si>
    <t>63153730</t>
  </si>
  <si>
    <t>deska tepelně izolační minerální univerzální λ=0,036-0,037 tl 200mm</t>
  </si>
  <si>
    <t>175915028</t>
  </si>
  <si>
    <t>(5,3*14,6)</t>
  </si>
  <si>
    <t>77,38*1,02 'Přepočtené koeficientem množství</t>
  </si>
  <si>
    <t>122</t>
  </si>
  <si>
    <t>713151121</t>
  </si>
  <si>
    <t>Montáž tepelné izolace střech šikmých rohožemi, pásy, deskami (izolační materiál ve specifikaci) kladenými volně pod krokve</t>
  </si>
  <si>
    <t>-498575471</t>
  </si>
  <si>
    <t>123</t>
  </si>
  <si>
    <t>63153706</t>
  </si>
  <si>
    <t>deska tepelně izolační minerální univerzální λ=0,036-0,037 tl 100mm</t>
  </si>
  <si>
    <t>845968349</t>
  </si>
  <si>
    <t>77,38*1,05 'Přepočtené koeficientem množství</t>
  </si>
  <si>
    <t>124</t>
  </si>
  <si>
    <t>998713111</t>
  </si>
  <si>
    <t>Přesun hmot pro izolace tepelné stanovený z hmotnosti přesunovaného materiálu vodorovná dopravní vzdálenost do 50 m s omezením mechanizace v objektech výšky do 6 m</t>
  </si>
  <si>
    <t>-1894206180</t>
  </si>
  <si>
    <t>125</t>
  </si>
  <si>
    <t>998713192</t>
  </si>
  <si>
    <t>Přesun hmot pro izolace tepelné stanovený z hmotnosti přesunovaného materiálu Příplatek k cenám za zvětšený přesun přes vymezenou největší dopravní vzdálenost do 100 m</t>
  </si>
  <si>
    <t>-513113514</t>
  </si>
  <si>
    <t>725</t>
  </si>
  <si>
    <t>Zdravotechnika - zařizovací předměty</t>
  </si>
  <si>
    <t>126</t>
  </si>
  <si>
    <t>725112022</t>
  </si>
  <si>
    <t>Zařízení záchodů klozety keramické závěsné na nosné stěny s hlubokým splachováním odpad vodorovný</t>
  </si>
  <si>
    <t>-975913968</t>
  </si>
  <si>
    <t>127</t>
  </si>
  <si>
    <t>725.R01</t>
  </si>
  <si>
    <t>Umyvadlo dvojité keramické bílé šířky 1000 mm bez krytu na sifon připevněné na stěnu šrouby</t>
  </si>
  <si>
    <t>-375951777</t>
  </si>
  <si>
    <t>128</t>
  </si>
  <si>
    <t>725813111</t>
  </si>
  <si>
    <t>Ventily rohové bez připojovací trubičky nebo flexi hadičky G 1/2"</t>
  </si>
  <si>
    <t>-1791753480</t>
  </si>
  <si>
    <t>129</t>
  </si>
  <si>
    <t>725822611</t>
  </si>
  <si>
    <t>Baterie umyvadlové stojánkové pákové bez výpusti</t>
  </si>
  <si>
    <t>2064412224</t>
  </si>
  <si>
    <t>130</t>
  </si>
  <si>
    <t>725851325</t>
  </si>
  <si>
    <t>Ventily odpadní pro zařizovací předměty umyvadlové bez přepadu G 5/4"</t>
  </si>
  <si>
    <t>-759814408</t>
  </si>
  <si>
    <t>131</t>
  </si>
  <si>
    <t>725861102</t>
  </si>
  <si>
    <t>Zápachové uzávěrky zařizovacích předmětů pro umyvadla DN 40</t>
  </si>
  <si>
    <t>-2135735125</t>
  </si>
  <si>
    <t>132</t>
  </si>
  <si>
    <t>998725111</t>
  </si>
  <si>
    <t>Přesun hmot pro zařizovací předměty stanovený z hmotnosti přesunovaného materiálu vodorovná dopravní vzdálenost do 50 m s omezením mechanizace v objektech výšky do 6 m</t>
  </si>
  <si>
    <t>874257357</t>
  </si>
  <si>
    <t>133</t>
  </si>
  <si>
    <t>998725192</t>
  </si>
  <si>
    <t>Přesun hmot pro zařizovací předměty stanovený z hmotnosti přesunovaného materiálu Příplatek k cenám za zvětšený přesun přes vymezenou největší dopravní vzdálenost do 100 m</t>
  </si>
  <si>
    <t>1117974255</t>
  </si>
  <si>
    <t>726</t>
  </si>
  <si>
    <t>Zdravotechnika - předstěnové instalace</t>
  </si>
  <si>
    <t>134</t>
  </si>
  <si>
    <t>726111031</t>
  </si>
  <si>
    <t>Předstěnové instalační systémy pro zazdění do masivních zděných konstrukcí pro závěsné klozety ovládání zepředu, stavební výška 1080 mm</t>
  </si>
  <si>
    <t>41065073</t>
  </si>
  <si>
    <t>135</t>
  </si>
  <si>
    <t>998726121</t>
  </si>
  <si>
    <t>Přesun hmot pro instalační prefabrikáty stanovený z hmotnosti přesunovaného materiálu vodorovná dopravní vzdálenost do 50 m s omezením mechanizace v objektech výšky do 6 m</t>
  </si>
  <si>
    <t>1588011992</t>
  </si>
  <si>
    <t>136</t>
  </si>
  <si>
    <t>998726192</t>
  </si>
  <si>
    <t>Přesun hmot pro instalační prefabrikáty stanovený z hmotnosti přesunovaného materiálu Příplatek k cenám za zvětšený přesun přes vymezenou největší dopravní vzdálenost do 100 m</t>
  </si>
  <si>
    <t>-773286395</t>
  </si>
  <si>
    <t>762</t>
  </si>
  <si>
    <t>Konstrukce tesařské</t>
  </si>
  <si>
    <t>137</t>
  </si>
  <si>
    <t>762081150</t>
  </si>
  <si>
    <t>Hoblování hraněného řeziva přímo na staveništi ve staveništní dílně</t>
  </si>
  <si>
    <t>-459083560</t>
  </si>
  <si>
    <t>1,24+5,337+0,679</t>
  </si>
  <si>
    <t>138</t>
  </si>
  <si>
    <t>762083122</t>
  </si>
  <si>
    <t>Impregnace řeziva máčením proti dřevokaznému hmyzu, houbám a plísním, třída ohrožení 3 a 4 (dřevo v exteriéru)</t>
  </si>
  <si>
    <t>1681792</t>
  </si>
  <si>
    <t>139</t>
  </si>
  <si>
    <t>762222141</t>
  </si>
  <si>
    <t>Montáž zábradlí osové vzdálenosti sloupků do 1500 mm rovného</t>
  </si>
  <si>
    <t>819496803</t>
  </si>
  <si>
    <t>5,8+5,8+4,4+4,4</t>
  </si>
  <si>
    <t>140</t>
  </si>
  <si>
    <t>60512126</t>
  </si>
  <si>
    <t>hranol stavební řezivo průřezu do 120cm2 dl 6-8m</t>
  </si>
  <si>
    <t>1123468632</t>
  </si>
  <si>
    <t>0,1*0,1*124</t>
  </si>
  <si>
    <t>141</t>
  </si>
  <si>
    <t>762295001</t>
  </si>
  <si>
    <t>Spojovací prostředky schodišť a zábradlí hřebíky, svory, fixační prkna, vruty</t>
  </si>
  <si>
    <t>-806251826</t>
  </si>
  <si>
    <t>142</t>
  </si>
  <si>
    <t>762333542</t>
  </si>
  <si>
    <t>Montáž vázaných konstrukcí krovů střech pultových, sedlových, valbových, stanových nepravidelného půdorysu z řeziva hoblovaného s použitím ocelových spojek (spojky ve specifikaci) průřezové plochy přes 120 do 224 cm2</t>
  </si>
  <si>
    <t>978566095</t>
  </si>
  <si>
    <t>14,1"pozednice</t>
  </si>
  <si>
    <t>(5,35*12)"kleštiny</t>
  </si>
  <si>
    <t>(5,1*28)"krokev</t>
  </si>
  <si>
    <t>14,1"trám terasa</t>
  </si>
  <si>
    <t>(2,2*4)"stojna terasy</t>
  </si>
  <si>
    <t>(2,2*10)"stojna terasy</t>
  </si>
  <si>
    <t>143</t>
  </si>
  <si>
    <t>60512132</t>
  </si>
  <si>
    <t>hranol stavební řezivo průřezu do 224cm2 přes dl 8m</t>
  </si>
  <si>
    <t>-1414252520</t>
  </si>
  <si>
    <t>(0,16*0,12)*14,1"pozednice</t>
  </si>
  <si>
    <t>(0,08*0,18)*(5,35*12)"kleštiny</t>
  </si>
  <si>
    <t>(0,1*0,2)*(5,1*28)"krokev</t>
  </si>
  <si>
    <t>(0,15*0,22)*14,1"trám terasa</t>
  </si>
  <si>
    <t>(0,15*0,25)*(2,2*4)"stojna terasy</t>
  </si>
  <si>
    <t>(0,1*0,1)*(2,2*10)"stojna terasy</t>
  </si>
  <si>
    <t>144</t>
  </si>
  <si>
    <t>762341024</t>
  </si>
  <si>
    <t>Bednění střech střech rovných sklonu do 60° s vyřezáním otvorů z dřevoštěpkových desek OSB šroubovaných na krokve na pero a drážku, tloušťky desky 18 mm</t>
  </si>
  <si>
    <t>-1977851457</t>
  </si>
  <si>
    <t>145</t>
  </si>
  <si>
    <t>762342211</t>
  </si>
  <si>
    <t>Montáž laťování střech jednoduchých sklonu do 60° při osové vzdálenosti latí do 150 mm</t>
  </si>
  <si>
    <t>-1933682067</t>
  </si>
  <si>
    <t>146</t>
  </si>
  <si>
    <t>762342511</t>
  </si>
  <si>
    <t>Montáž laťování montáž kontralatí na podklad bez tepelné izolace</t>
  </si>
  <si>
    <t>1510875289</t>
  </si>
  <si>
    <t>147</t>
  </si>
  <si>
    <t>60514114</t>
  </si>
  <si>
    <t>řezivo jehličnaté lať impregnovaná dl 4 m</t>
  </si>
  <si>
    <t>856524333</t>
  </si>
  <si>
    <t>148</t>
  </si>
  <si>
    <t>762395000</t>
  </si>
  <si>
    <t>Spojovací prostředky krovů, bednění a laťování, nadstřešních konstrukcí svory, prkna, hřebíky, pásová ocel, vruty</t>
  </si>
  <si>
    <t>1641918007</t>
  </si>
  <si>
    <t>1,24+5,337+0,489</t>
  </si>
  <si>
    <t>149</t>
  </si>
  <si>
    <t>762841310</t>
  </si>
  <si>
    <t>Montáž podbíjení stropů a střech vodorovných z hoblovaných prken z palubek</t>
  </si>
  <si>
    <t>-1926522505</t>
  </si>
  <si>
    <t>150</t>
  </si>
  <si>
    <t>61191172</t>
  </si>
  <si>
    <t>palubky obkladové smrk profil klasický 15x121mm jakost A/B</t>
  </si>
  <si>
    <t>1127113640</t>
  </si>
  <si>
    <t>-17,013</t>
  </si>
  <si>
    <t>151</t>
  </si>
  <si>
    <t>762951001</t>
  </si>
  <si>
    <t>Montáž terasy podkladního roštu, z profilů dřevěných, osové vzdálenosti podpěr do 300 mm</t>
  </si>
  <si>
    <t>-1014293697</t>
  </si>
  <si>
    <t>152</t>
  </si>
  <si>
    <t>60512125</t>
  </si>
  <si>
    <t>hranol stavební řezivo průřezu do 120cm2 do dl 6m</t>
  </si>
  <si>
    <t>1309672757</t>
  </si>
  <si>
    <t>Poznámka k položce:_x000D_
podkladní hranol 50/40</t>
  </si>
  <si>
    <t>(0,05*0,04)*(150+145)</t>
  </si>
  <si>
    <t>0,59*1,15 'Přepočtené koeficientem množství</t>
  </si>
  <si>
    <t>153</t>
  </si>
  <si>
    <t>762951103</t>
  </si>
  <si>
    <t>Montáž terasy Příplatek k cenám za výškové vyrovnání podkladního roštu pomocí vyrovnávacích terčů přes 100 do 160 mm</t>
  </si>
  <si>
    <t>1539534424</t>
  </si>
  <si>
    <t>Poznámka k položce:_x000D_
včetně vyrovnávacích terčů</t>
  </si>
  <si>
    <t>154</t>
  </si>
  <si>
    <t>762952012</t>
  </si>
  <si>
    <t>Montáž terasy nášlapné vrstvy z prken z dřevin tvrdých nebo neobyčejně tvrdých, s broušením, omytím a kartáčováním, bez povrchové úpravy, spojovaných šroubováním, šířky přes 90 do 120 mm</t>
  </si>
  <si>
    <t>1713466737</t>
  </si>
  <si>
    <t>155</t>
  </si>
  <si>
    <t>60791110</t>
  </si>
  <si>
    <t>prkno terasové dřevoplastové š 140 mm tl 24mm</t>
  </si>
  <si>
    <t>1921135051</t>
  </si>
  <si>
    <t>Poznámka k položce:_x000D_
WPC prkna</t>
  </si>
  <si>
    <t>4,8/0,14</t>
  </si>
  <si>
    <t>35*14,5</t>
  </si>
  <si>
    <t>507,5*1,15 'Přepočtené koeficientem množství</t>
  </si>
  <si>
    <t>156</t>
  </si>
  <si>
    <t>762953002</t>
  </si>
  <si>
    <t>Montáž terasy nátěr dřevěných teras olejem, včetně očištění dvojnásobně</t>
  </si>
  <si>
    <t>525018586</t>
  </si>
  <si>
    <t>157</t>
  </si>
  <si>
    <t>998762111</t>
  </si>
  <si>
    <t>Přesun hmot pro konstrukce tesařské stanovený z hmotnosti přesunovaného materiálu vodorovná dopravní vzdálenost do 50 m s omezením mechanizace v objektech výšky do 6 m</t>
  </si>
  <si>
    <t>809076624</t>
  </si>
  <si>
    <t>158</t>
  </si>
  <si>
    <t>998762194</t>
  </si>
  <si>
    <t>Přesun hmot pro konstrukce tesařské stanovený z hmotnosti přesunovaného materiálu Příplatek k cenám za zvětšený přesun přes vymezenou největší dopravní vzdálenost do 1000 m</t>
  </si>
  <si>
    <t>-1844433134</t>
  </si>
  <si>
    <t>763</t>
  </si>
  <si>
    <t>Konstrukce suché výstavby</t>
  </si>
  <si>
    <t>159</t>
  </si>
  <si>
    <t>763131411</t>
  </si>
  <si>
    <t>Podhled ze sádrokartonových desek dvouvrstvá zavěšená spodní konstrukce z ocelových profilů CD, UD jednoduše opláštěná deskou standardní A, tl. 12,5 mm, bez izolace</t>
  </si>
  <si>
    <t>-860606931</t>
  </si>
  <si>
    <t>37,1"m.č. 1.01</t>
  </si>
  <si>
    <t>160</t>
  </si>
  <si>
    <t>763131451</t>
  </si>
  <si>
    <t>Podhled ze sádrokartonových desek dvouvrstvá zavěšená spodní konstrukce z ocelových profilů CD, UD jednoduše opláštěná deskou impregnovanou H2, tl. 12,5 mm, bez izolace</t>
  </si>
  <si>
    <t>-26726131</t>
  </si>
  <si>
    <t>3,0"m.č. 1.02</t>
  </si>
  <si>
    <t>1,5"m.č. 1.03</t>
  </si>
  <si>
    <t>1,5"m.č. 1.04</t>
  </si>
  <si>
    <t>2,1"m.č. 1.05</t>
  </si>
  <si>
    <t>2,2"m.č. 1.06</t>
  </si>
  <si>
    <t>161</t>
  </si>
  <si>
    <t>763131714</t>
  </si>
  <si>
    <t>Podhled ze sádrokartonových desek ostatní práce a konstrukce na podhledech ze sádrokartonových desek základní penetrační nátěr</t>
  </si>
  <si>
    <t>-1035034556</t>
  </si>
  <si>
    <t>f3+10,3</t>
  </si>
  <si>
    <t>162</t>
  </si>
  <si>
    <t>763131751</t>
  </si>
  <si>
    <t>Podhled ze sádrokartonových desek ostatní práce a konstrukce na podhledech ze sádrokartonových desek montáž parotěsné zábrany</t>
  </si>
  <si>
    <t>-1985591494</t>
  </si>
  <si>
    <t>163</t>
  </si>
  <si>
    <t>28329274</t>
  </si>
  <si>
    <t>fólie PE vyztužená pro parotěsnou vrstvu (reakce na oheň - třída E) 110g/m2</t>
  </si>
  <si>
    <t>2013808121</t>
  </si>
  <si>
    <t>47,4*1,1235 'Přepočtené koeficientem množství</t>
  </si>
  <si>
    <t>164</t>
  </si>
  <si>
    <t>763131771</t>
  </si>
  <si>
    <t>Podhled ze sádrokartonových desek Příplatek k cenám za rovinnost kvality speciální tmelení kvality Q3</t>
  </si>
  <si>
    <t>-767519094</t>
  </si>
  <si>
    <t>165</t>
  </si>
  <si>
    <t>763131821</t>
  </si>
  <si>
    <t>Demontáž podhledu nebo samostatného požárního předělu ze sádrokartonových desek s nosnou konstrukcí dvouvrstvou z ocelových profilů, opláštění jednoduché</t>
  </si>
  <si>
    <t>-1885576383</t>
  </si>
  <si>
    <t>13,35*3,65</t>
  </si>
  <si>
    <t>166</t>
  </si>
  <si>
    <t>998763110</t>
  </si>
  <si>
    <t>Přesun hmot pro dřevostavby stanovený z hmotnosti přesunovaného materiálu vodorovná dopravní vzdálenost do 50 m s omezením mechanizace v objektech výšky do 6 m</t>
  </si>
  <si>
    <t>1813101596</t>
  </si>
  <si>
    <t>167</t>
  </si>
  <si>
    <t>998763194</t>
  </si>
  <si>
    <t>Přesun hmot pro dřevostavby stanovený z hmotnosti přesunovaného materiálu Příplatek k ceně za zvětšený přesun přes vymezenou největší dopravní vzdálenost do 100 m</t>
  </si>
  <si>
    <t>655948921</t>
  </si>
  <si>
    <t>764</t>
  </si>
  <si>
    <t>Konstrukce klempířské</t>
  </si>
  <si>
    <t>168</t>
  </si>
  <si>
    <t>764002851</t>
  </si>
  <si>
    <t>Demontáž klempířských konstrukcí oplechování parapetů do suti</t>
  </si>
  <si>
    <t>1924056863</t>
  </si>
  <si>
    <t>0,53+0,87+0,98+0,72+0,87</t>
  </si>
  <si>
    <t>169</t>
  </si>
  <si>
    <t>764004801</t>
  </si>
  <si>
    <t>Demontáž klempířských konstrukcí žlabu podokapního do suti</t>
  </si>
  <si>
    <t>418768207</t>
  </si>
  <si>
    <t>Poznámka k položce:_x000D_
včetně kotlíku</t>
  </si>
  <si>
    <t>14,3</t>
  </si>
  <si>
    <t>170</t>
  </si>
  <si>
    <t>764004863</t>
  </si>
  <si>
    <t>Demontáž klempířských konstrukcí svodu k dalšímu použití</t>
  </si>
  <si>
    <t>1365856905</t>
  </si>
  <si>
    <t>2,71</t>
  </si>
  <si>
    <t>171</t>
  </si>
  <si>
    <t>764011611</t>
  </si>
  <si>
    <t>Podkladní plech z pozinkovaného plechu s povrchovou úpravou do rš 150 mm</t>
  </si>
  <si>
    <t>-2115512861</t>
  </si>
  <si>
    <t>14,6+14,6</t>
  </si>
  <si>
    <t>172</t>
  </si>
  <si>
    <t>764111641</t>
  </si>
  <si>
    <t>Krytina střechy plech falcovaný z Pz plechu s povrchovou úpravou sklonu do 30° včetně klempířského zapravení u okapů, prostupů a výčnělků střechy</t>
  </si>
  <si>
    <t>1160262573</t>
  </si>
  <si>
    <t>(10,6*14,6)</t>
  </si>
  <si>
    <t>-5,3*3,21"odečet plochy polykarbonát</t>
  </si>
  <si>
    <t>173</t>
  </si>
  <si>
    <t>764211614</t>
  </si>
  <si>
    <t>Oplechování střešních prvků z pozinkovaného plechu s povrchovou úpravou hřebene větraného s použitím hřebenového plechu s těsněním a perforovaným plechem do rš 330 mm</t>
  </si>
  <si>
    <t>-397797978</t>
  </si>
  <si>
    <t>174</t>
  </si>
  <si>
    <t>764212634</t>
  </si>
  <si>
    <t>Oplechování střešních prvků z pozinkovaného plechu s povrchovou úpravou štítu závětrnou lištou rš 330 mm</t>
  </si>
  <si>
    <t>753189896</t>
  </si>
  <si>
    <t>5,3*4</t>
  </si>
  <si>
    <t>175</t>
  </si>
  <si>
    <t>764216644</t>
  </si>
  <si>
    <t>Oplechování rovných parapetů celoplošně lepené z Pz s povrchovou úpravou do rš 330 mm</t>
  </si>
  <si>
    <t>-1625099711</t>
  </si>
  <si>
    <t>2,0+0,55+0,55+0,55+1,1</t>
  </si>
  <si>
    <t>176</t>
  </si>
  <si>
    <t>764511602</t>
  </si>
  <si>
    <t>Žlab podokapní z pozinkovaného plechu s povrchovou úpravou včetně háků a čel půlkruhový rš 330 mm</t>
  </si>
  <si>
    <t>-2027172923</t>
  </si>
  <si>
    <t>177</t>
  </si>
  <si>
    <t>764511642</t>
  </si>
  <si>
    <t>Žlab podokapní z pozinkovaného plechu s povrchovou úpravou včetně háků a čel kotlík oválný (trychtýřový), rš žlabu/průměr svodu 330/100 mm</t>
  </si>
  <si>
    <t>-23618717</t>
  </si>
  <si>
    <t>178</t>
  </si>
  <si>
    <t>764518622</t>
  </si>
  <si>
    <t>Svod z pozinkovaného plechu s upraveným povrchem včetně objímek, kolen a odskoků kruhový, průměru 100 mm</t>
  </si>
  <si>
    <t>-1332766193</t>
  </si>
  <si>
    <t>2,635*4</t>
  </si>
  <si>
    <t>179</t>
  </si>
  <si>
    <t>998764111</t>
  </si>
  <si>
    <t>Přesun hmot pro konstrukce klempířské stanovený z hmotnosti přesunovaného materiálu vodorovná dopravní vzdálenost do 50 m s omezením mechanizace v objektech výšky do 6 m</t>
  </si>
  <si>
    <t>-510727674</t>
  </si>
  <si>
    <t>180</t>
  </si>
  <si>
    <t>998764192</t>
  </si>
  <si>
    <t>Přesun hmot pro konstrukce klempířské stanovený z hmotnosti přesunovaného materiálu Příplatek k cenám za zvětšený přesun přes vymezenou největší dopravní vzdálenost do 100 m</t>
  </si>
  <si>
    <t>-560770603</t>
  </si>
  <si>
    <t>765</t>
  </si>
  <si>
    <t>Krytina skládaná</t>
  </si>
  <si>
    <t>181</t>
  </si>
  <si>
    <t>765144022</t>
  </si>
  <si>
    <t>Krytina z polykarbonátových desek komůrkových rovných, na konstrukci dřevěnou, tloušťky 6 mm</t>
  </si>
  <si>
    <t>1599422406</t>
  </si>
  <si>
    <t>5,3*3,21</t>
  </si>
  <si>
    <t>182</t>
  </si>
  <si>
    <t>765191021</t>
  </si>
  <si>
    <t>Montáž pojistné hydroizolační nebo parotěsné fólie kladené ve sklonu přes 20° s lepenými přesahy na krokve</t>
  </si>
  <si>
    <t>766208188</t>
  </si>
  <si>
    <t>183</t>
  </si>
  <si>
    <t>28329036</t>
  </si>
  <si>
    <t>fólie kontaktní difuzně propustná pro doplňkovou hydroizolační vrstvu, třívrstvá mikroporézní PP 150g/m2 s integrovanou samolepící páskou</t>
  </si>
  <si>
    <t>1104434370</t>
  </si>
  <si>
    <t>(10,6*14,6)*2</t>
  </si>
  <si>
    <t>292,507*1,1 'Přepočtené koeficientem množství</t>
  </si>
  <si>
    <t>184</t>
  </si>
  <si>
    <t>998765111</t>
  </si>
  <si>
    <t>Přesun hmot pro krytiny skládané stanovený z hmotnosti přesunovaného materiálu vodorovná dopravní vzdálenost do 50 m s omezením mechanizace na objektech výšky do 6 m</t>
  </si>
  <si>
    <t>-97492085</t>
  </si>
  <si>
    <t>185</t>
  </si>
  <si>
    <t>998765192</t>
  </si>
  <si>
    <t>Přesun hmot pro krytiny skládané stanovený z hmotnosti přesunovaného materiálu Příplatek k cenám za zvětšený přesun přes vymezenou největší dopravní vzdálenost do 100 m</t>
  </si>
  <si>
    <t>329034655</t>
  </si>
  <si>
    <t>766</t>
  </si>
  <si>
    <t>Konstrukce truhlářské</t>
  </si>
  <si>
    <t>186</t>
  </si>
  <si>
    <t>766.R01</t>
  </si>
  <si>
    <t>Kuchyňská linka, l=3650mm</t>
  </si>
  <si>
    <t>-1185842904</t>
  </si>
  <si>
    <t>Poznámka k položce:_x000D_
obsahuje:_x000D_
- veškerý materiál včetně kotevního_x000D_
- výroba a přeprava na stavbu_x000D_
- sestavení, seřízení, zprovoznění, zapojení_x000D_
- dřez, baterii, rohové ventily, zápachovou uzávěrku_x000D_
- myčka 9 sad nádobí včetně zápachové uzávěrky, ventilu_x000D_
- sporák_x000D_
- kombinovaná chladnička s mrazákem_x000D_
- deska, horní/spodní skříňky_x000D_
- barevný vzhled/rozmístění kuchyňlské linky bude upřesněno investorem po předložení knihy vzorků zhotovitelem</t>
  </si>
  <si>
    <t>187</t>
  </si>
  <si>
    <t>766622131</t>
  </si>
  <si>
    <t>Montáž oken plastových včetně montáže rámu plochy přes 1 m2 otevíravých do zdiva, výšky do 1,5 m</t>
  </si>
  <si>
    <t>789508004</t>
  </si>
  <si>
    <t>188</t>
  </si>
  <si>
    <t>61140052</t>
  </si>
  <si>
    <t>okno plastové otevíravé/sklopné přes plochu 1m2 do v 1,5m</t>
  </si>
  <si>
    <t>-2073886790</t>
  </si>
  <si>
    <t>Poznámka k položce:_x000D_
OZN. O2, O3, O4:_x000D_
- výplň trojsklo_x000D_
- rám 5ti komorový_x000D_
- barva int/ext: bílá/antracit_x000D_
- součinitel prostupu tepla: 0,8 W/(m2K)_x000D_
- včetně vnitřních parapetů</t>
  </si>
  <si>
    <t>1,1*0,95"OZN O2</t>
  </si>
  <si>
    <t>(0,55*0,75)*3"OZN O3</t>
  </si>
  <si>
    <t>2,0*0,75"OZN O4</t>
  </si>
  <si>
    <t>189</t>
  </si>
  <si>
    <t>766660171</t>
  </si>
  <si>
    <t>Montáž dveřních křídel dřevěných nebo plastových otevíravých do obložkové zárubně povrchově upravených jednokřídlových, šířky do 800 mm</t>
  </si>
  <si>
    <t>-1881348575</t>
  </si>
  <si>
    <t>190</t>
  </si>
  <si>
    <t>766682111</t>
  </si>
  <si>
    <t>Montáž zárubní dřevěných, plastových nebo z lamina obložkových, pro dveře jednokřídlové, tloušťky stěny do 170 mm</t>
  </si>
  <si>
    <t>-287766763</t>
  </si>
  <si>
    <t>191</t>
  </si>
  <si>
    <t>766.R011</t>
  </si>
  <si>
    <t>vnitřní dveře, rozměr 700x1970mm, OZN. 01/D01</t>
  </si>
  <si>
    <t>-929955133</t>
  </si>
  <si>
    <t>Poznámka k položce:_x000D_
HPL laminátové/plné (dřevěný rám)_x000D_
L - levé_x000D_
obložková zárubeň lamino_x000D_
oboustranný dozický zámek_x000D_
bez požární odolnosti_x000D_
klika/klika_x000D_
dveřní štítky</t>
  </si>
  <si>
    <t>192</t>
  </si>
  <si>
    <t>766.R02</t>
  </si>
  <si>
    <t>vnitřní dveře, rozměr 700x1970mm, OZN. 01/D02</t>
  </si>
  <si>
    <t>736847819</t>
  </si>
  <si>
    <t>Poznámka k položce:_x000D_
HPL laminátové/plné (dřevěný rám)_x000D_
P - pravé_x000D_
obložková zárubeň lamino_x000D_
oboustranný cylindrický zámek_x000D_
bez požární odolnosti_x000D_
klika/klika_x000D_
dveřní štítky</t>
  </si>
  <si>
    <t>193</t>
  </si>
  <si>
    <t>766.R03</t>
  </si>
  <si>
    <t>vnitřní dveře, rozměr 700x1970mm, OZN. 01/D03</t>
  </si>
  <si>
    <t>1064911066</t>
  </si>
  <si>
    <t>194</t>
  </si>
  <si>
    <t>766.R04</t>
  </si>
  <si>
    <t>vnitřní dveře, rozměr 700x1970mm, OZN. 01/D04</t>
  </si>
  <si>
    <t>1411434389</t>
  </si>
  <si>
    <t>Poznámka k položce:_x000D_
HPL laminátové/plné (dřevěný rám)_x000D_
P - pravé_x000D_
obložková zárubeň lamino_x000D_
jednostranné uzamykání WC zámek_x000D_
bez požární odolnosti_x000D_
klika/klika_x000D_
dveřní štítky</t>
  </si>
  <si>
    <t>195</t>
  </si>
  <si>
    <t>766.R05</t>
  </si>
  <si>
    <t>vnitřní dveře, rozměr 700x1970mm, OZN. 01/D05</t>
  </si>
  <si>
    <t>-802043651</t>
  </si>
  <si>
    <t>Poznámka k položce:_x000D_
HPL laminátové/plné (dřevěný rám)_x000D_
L - levé_x000D_
obložková zárubeň_x000D_
jednostranné uzamykání WC zámek_x000D_
bez požární odolnosti_x000D_
klika/klika_x000D_
dveřní štítky</t>
  </si>
  <si>
    <t>196</t>
  </si>
  <si>
    <t>766660411</t>
  </si>
  <si>
    <t>Montáž dveřních křídel dřevěných nebo plastových vchodových dveří včetně rámu do zdiva jednokřídlových bez nadsvětlíku</t>
  </si>
  <si>
    <t>-1404032650</t>
  </si>
  <si>
    <t>197</t>
  </si>
  <si>
    <t>61140500R.01</t>
  </si>
  <si>
    <t>dveře jednokřídlé plastové prosklené izolačním trojsklem</t>
  </si>
  <si>
    <t>-311274683</t>
  </si>
  <si>
    <t>Poznámka k položce:_x000D_
OZN. D1_x000D_
- výplň trojsklo_x000D_
- rám 5ti komorový_x000D_
- barva int/ext: bílá/antracit_x000D_
- součinitel prostupu tepla: 1,1 W/(m2K)_x000D_
dveře opatřeny klikou s panikovou funkcí dle ČSN EN 179_x000D_
rám/zárubeň, kování a zámek v ceně</t>
  </si>
  <si>
    <t>2,4*1,1"OZN D1</t>
  </si>
  <si>
    <t>198</t>
  </si>
  <si>
    <t>766.R01-02</t>
  </si>
  <si>
    <t>Montáž portálového vstupu do 15 m2</t>
  </si>
  <si>
    <t>1754014581</t>
  </si>
  <si>
    <t>199</t>
  </si>
  <si>
    <t>766.R01-01</t>
  </si>
  <si>
    <t>HS Portál dvoudílný, rozměr 5000x2400mm</t>
  </si>
  <si>
    <t>-373096283</t>
  </si>
  <si>
    <t xml:space="preserve">Poznámka k položce:_x000D_
OZN. O1_x000D_
- výplň trojsklo_x000D_
- rám 5ti komorový_x000D_
- barva int/ext: bílá/antracit_x000D_
- součinitel prostupu tepla: 0,9 W/(m2K)_x000D_
 </t>
  </si>
  <si>
    <t>200</t>
  </si>
  <si>
    <t>766671005</t>
  </si>
  <si>
    <t>Montáž střešních oken dřevěných nebo plastových kyvných, výklopných/kyvných s okenním rámem a lemováním, s plisovaným límcem, s napojením na krytinu do krytiny ploché, rozměru 78 x 140 cm</t>
  </si>
  <si>
    <t>1760580965</t>
  </si>
  <si>
    <t>201</t>
  </si>
  <si>
    <t>61124585</t>
  </si>
  <si>
    <t>okno střešní dřevěné bílé PU povrch výklopně-kyvné, izolační trojsklo 78x140cm, Uw=1,1W/m2K Al oplechování</t>
  </si>
  <si>
    <t>-1762256091</t>
  </si>
  <si>
    <t>Poznámka k položce:_x000D_
OZN. O5_x000D_
kompletní dodávka včetně příslušenství - zateplovací sada, lemování apod.</t>
  </si>
  <si>
    <t>202</t>
  </si>
  <si>
    <t>998766111</t>
  </si>
  <si>
    <t>Přesun hmot pro konstrukce truhlářské stanovený z hmotnosti přesunovaného materiálu vodorovná dopravní vzdálenost do 50 m s omezením mechanizace v objektech výšky do 6 m</t>
  </si>
  <si>
    <t>-23736796</t>
  </si>
  <si>
    <t>203</t>
  </si>
  <si>
    <t>998766192</t>
  </si>
  <si>
    <t>Přesun hmot pro konstrukce truhlářské stanovený z hmotnosti přesunovaného materiálu Příplatek k ceně za zvětšený přesun přes vymezenou největší dopravní vzdálenost do 100 m</t>
  </si>
  <si>
    <t>-433238479</t>
  </si>
  <si>
    <t>767</t>
  </si>
  <si>
    <t>Konstrukce zámečnické</t>
  </si>
  <si>
    <t>204</t>
  </si>
  <si>
    <t>767162812</t>
  </si>
  <si>
    <t>Demontáž zábradlí včetně výplně dl přes 3,0 do 6,0 m</t>
  </si>
  <si>
    <t>-724261796</t>
  </si>
  <si>
    <t>4"5,37+1,408+1,408+2,78+2,78</t>
  </si>
  <si>
    <t>205</t>
  </si>
  <si>
    <t>767163211</t>
  </si>
  <si>
    <t>Montáž kompletního kovového zábradlí přímého/lomeného z dílců na schodišti kotveného do ocelové/betonové konstrukce</t>
  </si>
  <si>
    <t>369045959</t>
  </si>
  <si>
    <t>206</t>
  </si>
  <si>
    <t>55342285</t>
  </si>
  <si>
    <t>zábradlí ocelové pozinkované s tyčovou výplní, horní madlo</t>
  </si>
  <si>
    <t>-1130283493</t>
  </si>
  <si>
    <t>Poznámka k položce:_x000D_
- veškeré prvky zábradlí budou pozinkované_x000D_
- cena obsahuje veškerý materiál v rozsahu uvedeném v PD + výroba, povrchová úprava, přeprava, osazení na místě, dílenská dokumentace včetně kotevního materiálu</t>
  </si>
  <si>
    <t>2,65*2</t>
  </si>
  <si>
    <t>207</t>
  </si>
  <si>
    <t>767211312</t>
  </si>
  <si>
    <t>Montáž kovového venkovního schodiště bez zábradlí, pro šířku stupně do 2400 mm rovného, kotveného na ocelovou/betonovou konstrukci</t>
  </si>
  <si>
    <t>1755077784</t>
  </si>
  <si>
    <t>2,85</t>
  </si>
  <si>
    <t>208</t>
  </si>
  <si>
    <t>55342013</t>
  </si>
  <si>
    <t>schodiště venkovní přímé, schodnice z WPC prken, bez zábradlí, do výšky 2000mm, 8 stupňů</t>
  </si>
  <si>
    <t>-2006943872</t>
  </si>
  <si>
    <t xml:space="preserve">Poznámka k položce:_x000D_
- veškeré prvky schodiště budou pozinkované_x000D_
- cena obsahuje veškerý materiál v rozsahu uvedeném v PD + výroba, povrchová úprava, přeprava, osazení na místě, dílenská dokumentace včetně kotevního materiálu_x000D_
</t>
  </si>
  <si>
    <t>209</t>
  </si>
  <si>
    <t>767995113</t>
  </si>
  <si>
    <t>Montáž ostatních atypických zámečnických konstrukcí hmotnosti přes 10 do 20 kg</t>
  </si>
  <si>
    <t>-1135410601</t>
  </si>
  <si>
    <t>Poznámka k položce:_x000D_
včetně kotevního materiálu</t>
  </si>
  <si>
    <t>104+341</t>
  </si>
  <si>
    <t>210</t>
  </si>
  <si>
    <t>13010930</t>
  </si>
  <si>
    <t>ocel profilová jakost S235JR (11 375) průřez UPE 120</t>
  </si>
  <si>
    <t>-262937977</t>
  </si>
  <si>
    <t>Poznámka k položce:_x000D_
Hmotnost: 12,40 kg/m_x000D_
nosná -kce venkovního schodiště, pozinkovat</t>
  </si>
  <si>
    <t>2,8*3</t>
  </si>
  <si>
    <t>8,4*12,4</t>
  </si>
  <si>
    <t>104,16/1000</t>
  </si>
  <si>
    <t>211</t>
  </si>
  <si>
    <t>13010942</t>
  </si>
  <si>
    <t>ocel profilová jakost S235JR (11 375) průřez UPE 240</t>
  </si>
  <si>
    <t>-1678533976</t>
  </si>
  <si>
    <t>Poznámka k položce:_x000D_
Hmotnost: 31,00 kg/m_x000D_
včetně nátěrů ocelových konstrukcí: 2xzákladní nátěr+2xvrchní syntetický nátěr_x000D_
včetně vybetonování meziprostoru</t>
  </si>
  <si>
    <t>5,5*2</t>
  </si>
  <si>
    <t>11*31</t>
  </si>
  <si>
    <t>341/1000</t>
  </si>
  <si>
    <t>212</t>
  </si>
  <si>
    <t>998767111</t>
  </si>
  <si>
    <t>Přesun hmot pro zámečnické konstrukce stanovený z hmotnosti přesunovaného materiálu vodorovná dopravní vzdálenost do 50 m s omezením mechanizace v objektech výšky do 6 m</t>
  </si>
  <si>
    <t>1683930221</t>
  </si>
  <si>
    <t>213</t>
  </si>
  <si>
    <t>998767192</t>
  </si>
  <si>
    <t>Přesun hmot pro zámečnické konstrukce stanovený z hmotnosti přesunovaného materiálu Příplatek k cenám za zvětšený přesun přes vymezenou největší dopravní vzdálenost do 100 m</t>
  </si>
  <si>
    <t>-853188539</t>
  </si>
  <si>
    <t>771</t>
  </si>
  <si>
    <t>Podlahy z dlaždic</t>
  </si>
  <si>
    <t>214</t>
  </si>
  <si>
    <t>771111011</t>
  </si>
  <si>
    <t>Příprava podkladu před provedením dlažby vysátí podlah</t>
  </si>
  <si>
    <t>-924614295</t>
  </si>
  <si>
    <t>215</t>
  </si>
  <si>
    <t>771121011</t>
  </si>
  <si>
    <t>Příprava podkladu před provedením dlažby nátěr penetrační na podlahu</t>
  </si>
  <si>
    <t>-462738133</t>
  </si>
  <si>
    <t>216</t>
  </si>
  <si>
    <t>771151021</t>
  </si>
  <si>
    <t>Příprava podkladu před provedením dlažby samonivelační stěrka min.pevnosti 30 MPa, tloušťky do 3 mm</t>
  </si>
  <si>
    <t>-242243631</t>
  </si>
  <si>
    <t>217</t>
  </si>
  <si>
    <t>771571810</t>
  </si>
  <si>
    <t>Demontáž podlah z dlaždic keramických kladených do malty</t>
  </si>
  <si>
    <t>1492193013</t>
  </si>
  <si>
    <t>Poznámka k položce:_x000D_
včetně odstranění soklíků, lišt</t>
  </si>
  <si>
    <t>218</t>
  </si>
  <si>
    <t>771574536</t>
  </si>
  <si>
    <t>Montáž podlah z dlaždic keramických lepených cementovým flexibilním rychletuhnoucím lepidlem reliéfních nebo z dekorů, tloušťky do 10 mm přes 9 do 12 ks/m2</t>
  </si>
  <si>
    <t>1047906761</t>
  </si>
  <si>
    <t>Poznámka k položce:_x000D_
včetně montáže soklíků, silikonování</t>
  </si>
  <si>
    <t>219</t>
  </si>
  <si>
    <t>59761151</t>
  </si>
  <si>
    <t>dlažba keramická slinutá mrazuvzdorná do interiéru i exteriéru R9 povrch reliéfní/matný tl do 10mm přes 9 do 12ks/m2</t>
  </si>
  <si>
    <t>-761463896</t>
  </si>
  <si>
    <t>Poznámka k položce:_x000D_
včetně dodávky soklíků</t>
  </si>
  <si>
    <t>47,4*1,25 'Přepočtené koeficientem množství</t>
  </si>
  <si>
    <t>220</t>
  </si>
  <si>
    <t>771577222</t>
  </si>
  <si>
    <t>Montáž podlah z dlaždic keramických lepených cementovým flexibilním rychletuhnoucím lepidlem Příplatek k cenám za podlahy v omezeném prostoru</t>
  </si>
  <si>
    <t>1327754537</t>
  </si>
  <si>
    <t>221</t>
  </si>
  <si>
    <t>771577223</t>
  </si>
  <si>
    <t>Montáž podlah z dlaždic keramických lepených cementovým flexibilním rychletuhnoucím lepidlem Příplatek k cenám za pokládku na koso</t>
  </si>
  <si>
    <t>-1483817869</t>
  </si>
  <si>
    <t>222</t>
  </si>
  <si>
    <t>771591112</t>
  </si>
  <si>
    <t>Izolace podlahy pod dlažbu nátěrem nebo stěrkou ve dvou vrstvách</t>
  </si>
  <si>
    <t>1827575202</t>
  </si>
  <si>
    <t>223</t>
  </si>
  <si>
    <t>771592011</t>
  </si>
  <si>
    <t>Čištění vnitřních ploch po položení dlažby podlah nebo schodišť chemickými prostředky</t>
  </si>
  <si>
    <t>1202382454</t>
  </si>
  <si>
    <t>224</t>
  </si>
  <si>
    <t>998771111</t>
  </si>
  <si>
    <t>Přesun hmot pro podlahy z dlaždic stanovený z hmotnosti přesunovaného materiálu vodorovná dopravní vzdálenost do 50 m s omezením mechanizace v objektech výšky do 6 m</t>
  </si>
  <si>
    <t>772366833</t>
  </si>
  <si>
    <t>225</t>
  </si>
  <si>
    <t>998771192</t>
  </si>
  <si>
    <t>Přesun hmot pro podlahy z dlaždic stanovený z hmotnosti přesunovaného materiálu Příplatek k ceně za zvětšený přesun přes vymezenou největší dopravní vzdálenost do 100 m</t>
  </si>
  <si>
    <t>1476312991</t>
  </si>
  <si>
    <t>781</t>
  </si>
  <si>
    <t>Dokončovací práce - obklady</t>
  </si>
  <si>
    <t>226</t>
  </si>
  <si>
    <t>781111011</t>
  </si>
  <si>
    <t>Příprava podkladu před provedením obkladu oprášení (ometení) stěny</t>
  </si>
  <si>
    <t>952584105</t>
  </si>
  <si>
    <t>(1,25+1,45)*2,05"m.č. 1.02</t>
  </si>
  <si>
    <t>-1,1*0,6</t>
  </si>
  <si>
    <t>(1,525+1,0+1,525+1,0)*2,05"m.č. 1.04</t>
  </si>
  <si>
    <t>-0,55*0,6</t>
  </si>
  <si>
    <t>(1,525+1,0+1,525+1,0)*2,05"m.č. 1.03</t>
  </si>
  <si>
    <t>227</t>
  </si>
  <si>
    <t>781121011</t>
  </si>
  <si>
    <t>Příprava podkladu před provedením obkladu nátěr penetrační na stěnu</t>
  </si>
  <si>
    <t>255421869</t>
  </si>
  <si>
    <t>228</t>
  </si>
  <si>
    <t>781131112</t>
  </si>
  <si>
    <t>Izolace stěny pod obklad izolace nátěrem nebo stěrkou ve dvou vrstvách</t>
  </si>
  <si>
    <t>-441929298</t>
  </si>
  <si>
    <t xml:space="preserve">Poznámka k položce:_x000D_
včetně těsnících pásků v rozích a prostupech </t>
  </si>
  <si>
    <t>(1,25)*2,05"m.č. 1.02</t>
  </si>
  <si>
    <t>229</t>
  </si>
  <si>
    <t>781471810</t>
  </si>
  <si>
    <t>Demontáž obkladů z dlaždic keramických kladených do malty</t>
  </si>
  <si>
    <t>-1988572661</t>
  </si>
  <si>
    <t>(1,18+1,18+1,18+1,875+2,875)*1,8"m.č. 1.06</t>
  </si>
  <si>
    <t>-0,6*1,8</t>
  </si>
  <si>
    <t>(1,3)*1,8"m.č. 1.03</t>
  </si>
  <si>
    <t>(0,9+0,9+1,2+1,2+0,9+0,9)*1,8"m.č. 1.05</t>
  </si>
  <si>
    <t>(0,9+0,9+1,2+1,2+0,9+0,9)*1,8"m.č. 1.04</t>
  </si>
  <si>
    <t>(3,65+3,65+1,55+1,55)*2,1"m.č. 1.07</t>
  </si>
  <si>
    <t>-0,53*0,42</t>
  </si>
  <si>
    <t>230</t>
  </si>
  <si>
    <t>781474112</t>
  </si>
  <si>
    <t>Montáž obkladů vnitřních stěn z dlaždic keramických lepených flexibilním lepidlem maloformátových hladkých přes 9 do 12 ks/m2</t>
  </si>
  <si>
    <t>1695481338</t>
  </si>
  <si>
    <t>Poznámka k položce:_x000D_
včetně montáže profilů, silikonování</t>
  </si>
  <si>
    <t>231</t>
  </si>
  <si>
    <t>59761026</t>
  </si>
  <si>
    <t>obklad keramický hladký do 12ks/m2</t>
  </si>
  <si>
    <t>1637817864</t>
  </si>
  <si>
    <t>Poznámka k položce:_x000D_
včetně dodávky profilů._x000D_
zhotovitel předloží knihu vzorků objednateli k odsouhlasení před dodáním.</t>
  </si>
  <si>
    <t>22,162*1,1 'Přepočtené koeficientem množství</t>
  </si>
  <si>
    <t>232</t>
  </si>
  <si>
    <t>781477112</t>
  </si>
  <si>
    <t>Montáž obkladů vnitřních stěn z dlaždic keramických Příplatek k cenám za obklady v omezeném prostoru</t>
  </si>
  <si>
    <t>-1318525148</t>
  </si>
  <si>
    <t>233</t>
  </si>
  <si>
    <t>781495211</t>
  </si>
  <si>
    <t>Čištění vnitřních ploch po provedení obkladu stěn chemickými prostředky</t>
  </si>
  <si>
    <t>1174951854</t>
  </si>
  <si>
    <t>234</t>
  </si>
  <si>
    <t>998781111</t>
  </si>
  <si>
    <t>Přesun hmot pro obklady keramické stanovený z hmotnosti přesunovaného materiálu vodorovná dopravní vzdálenost do 50 m s omezením mechanizace v objektech výšky do 6 m</t>
  </si>
  <si>
    <t>-1647770252</t>
  </si>
  <si>
    <t>235</t>
  </si>
  <si>
    <t>998781192</t>
  </si>
  <si>
    <t>Přesun hmot pro obklady keramické stanovený z hmotnosti přesunovaného materiálu Příplatek k cenám za zvětšený přesun přes vymezenou největší dopravní vzdálenost do 100 m</t>
  </si>
  <si>
    <t>487942817</t>
  </si>
  <si>
    <t>783</t>
  </si>
  <si>
    <t>Dokončovací práce - nátěry</t>
  </si>
  <si>
    <t>236</t>
  </si>
  <si>
    <t>783201201</t>
  </si>
  <si>
    <t>Příprava podkladu tesařských konstrukcí před provedením nátěru broušení</t>
  </si>
  <si>
    <t>258920335</t>
  </si>
  <si>
    <t>237</t>
  </si>
  <si>
    <t>783213101</t>
  </si>
  <si>
    <t>Napouštěcí nátěr tesařských konstrukcí zabudovaných do konstrukce jednonásobný syntetický</t>
  </si>
  <si>
    <t>1284743708</t>
  </si>
  <si>
    <t>238</t>
  </si>
  <si>
    <t>783214101</t>
  </si>
  <si>
    <t>Základní nátěr tesařských konstrukcí jednonásobný syntetický</t>
  </si>
  <si>
    <t>1464701723</t>
  </si>
  <si>
    <t>239</t>
  </si>
  <si>
    <t>783217101</t>
  </si>
  <si>
    <t>Krycí nátěr tesařských konstrukcí jednonásobný syntetický</t>
  </si>
  <si>
    <t>640681981</t>
  </si>
  <si>
    <t>240</t>
  </si>
  <si>
    <t>783218211</t>
  </si>
  <si>
    <t>Lakovací nátěr tesařských konstrukcí dvojnásobný s mezibroušením syntetický</t>
  </si>
  <si>
    <t>1132954010</t>
  </si>
  <si>
    <t>784</t>
  </si>
  <si>
    <t>Dokončovací práce - malby a tapety</t>
  </si>
  <si>
    <t>241</t>
  </si>
  <si>
    <t>784111001</t>
  </si>
  <si>
    <t>Oprášení (ometení) podkladu v místnostech výšky do 3,80 m</t>
  </si>
  <si>
    <t>-445644792</t>
  </si>
  <si>
    <t>111,464+8,6+10,631+71,678+47,4</t>
  </si>
  <si>
    <t>242</t>
  </si>
  <si>
    <t>784181101</t>
  </si>
  <si>
    <t>Penetrace podkladu jednonásobná základní akrylátová bezbarvá v místnostech výšky do 3,80 m</t>
  </si>
  <si>
    <t>2045625987</t>
  </si>
  <si>
    <t>243</t>
  </si>
  <si>
    <t>784331001</t>
  </si>
  <si>
    <t>Malby protiplísňové dvojnásobné, bílé v místnostech výšky do 3,80 m</t>
  </si>
  <si>
    <t>-919686111</t>
  </si>
  <si>
    <t>D.1.4.1 - Zdravoinstalace</t>
  </si>
  <si>
    <t xml:space="preserve">    D1-1 - Kanalizace splašková</t>
  </si>
  <si>
    <t xml:space="preserve">      D2 - Potrubí</t>
  </si>
  <si>
    <t xml:space="preserve">      D3 - Armatury</t>
  </si>
  <si>
    <t xml:space="preserve">      D4 - Tvarovky</t>
  </si>
  <si>
    <t xml:space="preserve">    D1-2 - Kanalizace dešťová</t>
  </si>
  <si>
    <t xml:space="preserve">      D2-1 - Potrubí</t>
  </si>
  <si>
    <t xml:space="preserve">      D5 - Zařízení</t>
  </si>
  <si>
    <t xml:space="preserve">    D1-3 - Vodovod</t>
  </si>
  <si>
    <t xml:space="preserve">      D5-1 - Zařízení</t>
  </si>
  <si>
    <t xml:space="preserve">      D3-1 - Armatury</t>
  </si>
  <si>
    <t xml:space="preserve">      D2-1-1 - Potrubí</t>
  </si>
  <si>
    <t xml:space="preserve">      D6 - Tepelné izolace</t>
  </si>
  <si>
    <t xml:space="preserve">    D8 - Zemní práce</t>
  </si>
  <si>
    <t xml:space="preserve">    D9 - Ostatní</t>
  </si>
  <si>
    <t>D1-1</t>
  </si>
  <si>
    <t>Kanalizace splašková</t>
  </si>
  <si>
    <t>D2</t>
  </si>
  <si>
    <t>Potrubí</t>
  </si>
  <si>
    <t>Pol48</t>
  </si>
  <si>
    <t>Kanalizační potrubí PVC-KGEM DN110, včetně tvarovek a instalačního materiálu</t>
  </si>
  <si>
    <t>171525606</t>
  </si>
  <si>
    <t>Pol49</t>
  </si>
  <si>
    <t>Kanalizační potrubí PP-HTEM DN75, včetně tvarovek a instalačního materiálu</t>
  </si>
  <si>
    <t>-1960849686</t>
  </si>
  <si>
    <t>Pol50</t>
  </si>
  <si>
    <t>Kanalizační potrubí PP-HTEM DN50, včetně tvarovek a instalačního materiálu</t>
  </si>
  <si>
    <t>-1149076456</t>
  </si>
  <si>
    <t>Pol51</t>
  </si>
  <si>
    <t>Kanalizační potrubí PP-HTEM DN40, včetně tvarovek a instalačního materiálu</t>
  </si>
  <si>
    <t>-735795288</t>
  </si>
  <si>
    <t>D3</t>
  </si>
  <si>
    <t>Armatury</t>
  </si>
  <si>
    <t>Pol52</t>
  </si>
  <si>
    <t>Větrací hlavice, DN75, včetně ochranné mřížky, klempířský prvek</t>
  </si>
  <si>
    <t>711824515</t>
  </si>
  <si>
    <t>Pol53</t>
  </si>
  <si>
    <t>Přivzdušňovací ventil HTEM DN50</t>
  </si>
  <si>
    <t>-244641663</t>
  </si>
  <si>
    <t>D4</t>
  </si>
  <si>
    <t>Tvarovky</t>
  </si>
  <si>
    <t>Pol54</t>
  </si>
  <si>
    <t>Odpadní sifon PP-HTEM DN100</t>
  </si>
  <si>
    <t>-295176605</t>
  </si>
  <si>
    <t>Pol55</t>
  </si>
  <si>
    <t>Odpadní sifon PP-HTEM DN50</t>
  </si>
  <si>
    <t>1878586658</t>
  </si>
  <si>
    <t>Pol56</t>
  </si>
  <si>
    <t>Odpadní sifon PP-HTEM DN40</t>
  </si>
  <si>
    <t>-1205107953</t>
  </si>
  <si>
    <t>D1-2</t>
  </si>
  <si>
    <t>Kanalizace dešťová</t>
  </si>
  <si>
    <t>D2-1</t>
  </si>
  <si>
    <t>494714047</t>
  </si>
  <si>
    <t>Pol57</t>
  </si>
  <si>
    <t>Kanalizační potrubí PVC-KGEM DN125, včetně tvarovek a instalačního materiálu</t>
  </si>
  <si>
    <t>-1703268699</t>
  </si>
  <si>
    <t>Pol58</t>
  </si>
  <si>
    <t>Drenážní PVC potrubí DN50, včetně tvarovek a spojovacího materiálu</t>
  </si>
  <si>
    <t>1383988727</t>
  </si>
  <si>
    <t>D5</t>
  </si>
  <si>
    <t>Zařízení</t>
  </si>
  <si>
    <t>Pol59</t>
  </si>
  <si>
    <t>Lapač střešních splavenin - geiger - litinový DN100/110</t>
  </si>
  <si>
    <t>-864838004</t>
  </si>
  <si>
    <t>D1-3</t>
  </si>
  <si>
    <t>Vodovod</t>
  </si>
  <si>
    <t>D5-1</t>
  </si>
  <si>
    <t>Pol60</t>
  </si>
  <si>
    <t>Elektrický průtokový ohřívač teplé vody-pro jedno odběrné místo, P=2,0 kW, objem 10 litrů, Tmax=75°C, napětí 230V</t>
  </si>
  <si>
    <t>57048451</t>
  </si>
  <si>
    <t>Pol61</t>
  </si>
  <si>
    <t>Elektrický průtokový ohřívač teplé vody-pro dvě odběrná místa, P=4,5 kW, objem 10 litrů, Tmax=75°C, napětí 2x230V</t>
  </si>
  <si>
    <t>469501063</t>
  </si>
  <si>
    <t>D3-1</t>
  </si>
  <si>
    <t>Pol62</t>
  </si>
  <si>
    <t>Kohout kulový-voda, DN 25, PN16</t>
  </si>
  <si>
    <t>1664659416</t>
  </si>
  <si>
    <t>Pol63</t>
  </si>
  <si>
    <t>Kohout kulový-voda, DN 20, PN16</t>
  </si>
  <si>
    <t>-741888927</t>
  </si>
  <si>
    <t>Pol64</t>
  </si>
  <si>
    <t>Vypouštěcí kulový kohout DN15, PN16 se zátkou</t>
  </si>
  <si>
    <t>-1605450999</t>
  </si>
  <si>
    <t>Pol65</t>
  </si>
  <si>
    <t>Filtr závitový DN 25, PN16</t>
  </si>
  <si>
    <t>1990678471</t>
  </si>
  <si>
    <t>Pol66</t>
  </si>
  <si>
    <t>Klapka zpětná pružinová, závitová,  DN 20, PN16</t>
  </si>
  <si>
    <t>-2143345665</t>
  </si>
  <si>
    <t>Pol67</t>
  </si>
  <si>
    <t>Klapka zpětná pružinová, závitová,  DN 25, PN16</t>
  </si>
  <si>
    <t>-1457225329</t>
  </si>
  <si>
    <t>Pol68</t>
  </si>
  <si>
    <t>Redukční ventil, závitový, DN20, PN16</t>
  </si>
  <si>
    <t>1042490254</t>
  </si>
  <si>
    <t>Pol69</t>
  </si>
  <si>
    <t>Systémový oddělovač BA, závitový DN20, PN10</t>
  </si>
  <si>
    <t>822294282</t>
  </si>
  <si>
    <t>Pol70</t>
  </si>
  <si>
    <t>Tlaková hadička pancéřová 3/8-1/2", délka L=300mm</t>
  </si>
  <si>
    <t>-574265566</t>
  </si>
  <si>
    <t>D2-1-1</t>
  </si>
  <si>
    <t>Pol71</t>
  </si>
  <si>
    <t>Potrubí předizolovené PE-HD 25x2,3, včetně tvarovek a instalačního materiálu</t>
  </si>
  <si>
    <t>-1098213064</t>
  </si>
  <si>
    <t>Pol72</t>
  </si>
  <si>
    <t>Potrubí plastové PP-RCT 20x2,3, včetně tvarovek a instalačního materiálu</t>
  </si>
  <si>
    <t>-44601060</t>
  </si>
  <si>
    <t>Pol73</t>
  </si>
  <si>
    <t>Potrubí plastové PP-RCT 25x2,8, včetně tvarovek a instalačního materiálu</t>
  </si>
  <si>
    <t>1407310858</t>
  </si>
  <si>
    <t>D6</t>
  </si>
  <si>
    <t>Tepelné izolace</t>
  </si>
  <si>
    <t>Pol74</t>
  </si>
  <si>
    <t>Tep. izolace z PE trubic včetně příslušenství tl.20/9mm</t>
  </si>
  <si>
    <t>2052710566</t>
  </si>
  <si>
    <t>Pol75</t>
  </si>
  <si>
    <t>Tep. izolace z PE trubic včetně příslušenství tl.25/9mm</t>
  </si>
  <si>
    <t>-1984199095</t>
  </si>
  <si>
    <t>Pol76</t>
  </si>
  <si>
    <t>Tep. izolace z PE trubic včetně příslušenství tl.20/20mm</t>
  </si>
  <si>
    <t>-561205827</t>
  </si>
  <si>
    <t>D8</t>
  </si>
  <si>
    <t>Pol77</t>
  </si>
  <si>
    <t>Hloubení rýh š do 2000 mm v hornině tř. 3 objemu do 100 m3</t>
  </si>
  <si>
    <t>2031291149</t>
  </si>
  <si>
    <t>Pol78</t>
  </si>
  <si>
    <t>Vodorovné přemístění výkopku z horniny tř. 1 až 4 stavebním kolečkem do 10 m</t>
  </si>
  <si>
    <t>457031753</t>
  </si>
  <si>
    <t>Pol79</t>
  </si>
  <si>
    <t>Uložení sypaniny na skládky</t>
  </si>
  <si>
    <t>873275121</t>
  </si>
  <si>
    <t>Pol80</t>
  </si>
  <si>
    <t>Obsypání potrubí ručně sypaninou</t>
  </si>
  <si>
    <t>1861302072</t>
  </si>
  <si>
    <t>Pol81</t>
  </si>
  <si>
    <t>Štěrkopísek zásypový materiál</t>
  </si>
  <si>
    <t>-1802957588</t>
  </si>
  <si>
    <t>Pol82</t>
  </si>
  <si>
    <t>Lože pod potrubí otevřený výkop ze štěrkopísku</t>
  </si>
  <si>
    <t>931031297</t>
  </si>
  <si>
    <t>D9</t>
  </si>
  <si>
    <t>Ostatní</t>
  </si>
  <si>
    <t>Pol83</t>
  </si>
  <si>
    <t>Ocelová chránička d=100mm, délka L=1,0m</t>
  </si>
  <si>
    <t>262144</t>
  </si>
  <si>
    <t>1830190894</t>
  </si>
  <si>
    <t>Pol84</t>
  </si>
  <si>
    <t>Revize stávajícího čerpacího zařízení a tlakové nádoby pitné vody ve studni</t>
  </si>
  <si>
    <t>-1123205730</t>
  </si>
  <si>
    <t>Pol85</t>
  </si>
  <si>
    <t>Kolaudační zkouška, vyhotovení revize, včetně zpráv a protokolů</t>
  </si>
  <si>
    <t>2054884441</t>
  </si>
  <si>
    <t>Pol86</t>
  </si>
  <si>
    <t>Uvedení do provozu, zaškolení obsluhy</t>
  </si>
  <si>
    <t>469301748</t>
  </si>
  <si>
    <t>Pol87</t>
  </si>
  <si>
    <t>Zkouška těsnosti vodovodního potrubí do DN50</t>
  </si>
  <si>
    <t>226246137</t>
  </si>
  <si>
    <t>Pol88</t>
  </si>
  <si>
    <t>Proplach a dezinfekce vodovodního potrubí do DN50</t>
  </si>
  <si>
    <t>-87352286</t>
  </si>
  <si>
    <t>Pol89</t>
  </si>
  <si>
    <t>Zkouška těsnosti kanalizačního potrubí do DN150</t>
  </si>
  <si>
    <t>-1624308182</t>
  </si>
  <si>
    <t>Pol90</t>
  </si>
  <si>
    <t>Prostup konstrukcí (stěnou,základem) do tl. 300 mm , průměr do 150 mm, jádrové vrtání, včetně povrchových úprav a začištění po montáží potrubí</t>
  </si>
  <si>
    <t>1127238391</t>
  </si>
  <si>
    <t>Pol90-1</t>
  </si>
  <si>
    <t>Zařizovací předměty jsou součástí stavební části</t>
  </si>
  <si>
    <t>poz</t>
  </si>
  <si>
    <t>1644246358</t>
  </si>
  <si>
    <t>D.1.4.2 - Vytápění</t>
  </si>
  <si>
    <t xml:space="preserve">    D1 - Zařízení</t>
  </si>
  <si>
    <t xml:space="preserve">    D2 - Oběhová čerpadla</t>
  </si>
  <si>
    <t xml:space="preserve">    D3 - Armatury</t>
  </si>
  <si>
    <t xml:space="preserve">    D4 - Ventily</t>
  </si>
  <si>
    <t xml:space="preserve">    D5 - Potrubí</t>
  </si>
  <si>
    <t xml:space="preserve">    D6 - Tepelné izolace</t>
  </si>
  <si>
    <t xml:space="preserve">    D7 - Podlahové vytápění</t>
  </si>
  <si>
    <t xml:space="preserve">    D8 - Ostatní</t>
  </si>
  <si>
    <t>D1</t>
  </si>
  <si>
    <t>Pol1</t>
  </si>
  <si>
    <t>Tepelné čerpadlo vzduch-voda, Qt=2,32kW, COP=4,2 (A2/W35), P=0,55kW - max. teplota topné vody +58°C, maximální provozní tlak 6 bar,  napájecí napětí 230V, chladivo R410A, hadice pro odvod kondenzátu a sifon</t>
  </si>
  <si>
    <t>-559733329</t>
  </si>
  <si>
    <t>Poznámka k položce:_x000D_
včetně betonového základu</t>
  </si>
  <si>
    <t>Pol2</t>
  </si>
  <si>
    <t>Vnitřní modul TČ -split box - max. teplota topné vody +58°C, maximální provozní tlak 6 bar, kompatibilní s venkovní jednotkou TČ, připojení chladiva 6/12", včetně nástěnných konzol</t>
  </si>
  <si>
    <t>470191436</t>
  </si>
  <si>
    <t>Pol3</t>
  </si>
  <si>
    <t>Nástěnný regulátor TČ, včetně příslušentsví a kabeláže</t>
  </si>
  <si>
    <t>1519452222</t>
  </si>
  <si>
    <t>Pol4</t>
  </si>
  <si>
    <t>Uvedení  TČ vzduch/voda do provozu autorizovanou osobou, včetně dopravy osob</t>
  </si>
  <si>
    <t>1366728967</t>
  </si>
  <si>
    <t>Pol5</t>
  </si>
  <si>
    <t>Expanzní nádoba okruhu vytápění objem V=12 l, 6 bar</t>
  </si>
  <si>
    <t>1446776539</t>
  </si>
  <si>
    <t>Oběhová čerpadla</t>
  </si>
  <si>
    <t>Pol6</t>
  </si>
  <si>
    <t>Č.1 - Oběhové čerpadlo elektronické, závitové,  vestavěný snímač dif. tlaku, měření průtoku, LED displej, včetně izolačního krytu, Qmax=0,4m3/h, H=2,5 m, P=715 W, 230 V/50Hz, včetně kabeláže</t>
  </si>
  <si>
    <t>681817650</t>
  </si>
  <si>
    <t>Pol9</t>
  </si>
  <si>
    <t>Manometr spodní připojení G1/2", pr.100, p=0-600 kPa</t>
  </si>
  <si>
    <t>-2059907205</t>
  </si>
  <si>
    <t>Pol10</t>
  </si>
  <si>
    <t>Sestava pro připojení manometru- uzavírací ventil zkušební se vzorkovací koncovkou, tlakoměrná smyčka varná, těsnění , včetně montáže</t>
  </si>
  <si>
    <t>1499118068</t>
  </si>
  <si>
    <t>Pol11</t>
  </si>
  <si>
    <t>Teploměr technický -20 až +40 °C, pr. 100, včetně jímky a návarku</t>
  </si>
  <si>
    <t>-137298660</t>
  </si>
  <si>
    <t>Pol12</t>
  </si>
  <si>
    <t>Servisní armatura expanzní nádoby, uzavření, vypouštění, DN15, PN16, pojistka proti uzavření</t>
  </si>
  <si>
    <t>519019433</t>
  </si>
  <si>
    <t>Pol13</t>
  </si>
  <si>
    <t>Automatický odvzdušňovací ventil DN15</t>
  </si>
  <si>
    <t>-1876094592</t>
  </si>
  <si>
    <t>Pol14</t>
  </si>
  <si>
    <t>Návarek G1/2 pro čidlo ( tlak, teplota)</t>
  </si>
  <si>
    <t>-248137479</t>
  </si>
  <si>
    <t>Pol15</t>
  </si>
  <si>
    <t>1005892314</t>
  </si>
  <si>
    <t>Pol16</t>
  </si>
  <si>
    <t>Filtr závitový DN 20, PN16</t>
  </si>
  <si>
    <t>-1839650791</t>
  </si>
  <si>
    <t>Pol17</t>
  </si>
  <si>
    <t>-264233270</t>
  </si>
  <si>
    <t>Pol18</t>
  </si>
  <si>
    <t>Venkovní ekvitermní čidlo, včetně kabeláže</t>
  </si>
  <si>
    <t>-964077263</t>
  </si>
  <si>
    <t>Pol7</t>
  </si>
  <si>
    <t>Pojistný ventil pružinový, 1/2-3/4", ot. Přetlak 3,0 bar</t>
  </si>
  <si>
    <t>-238962594</t>
  </si>
  <si>
    <t>Pol8</t>
  </si>
  <si>
    <t>-446854672</t>
  </si>
  <si>
    <t>Ventily</t>
  </si>
  <si>
    <t>Pol19</t>
  </si>
  <si>
    <t>Trojcestný směšovací ventil, včetně servopohonu, Q=0,4 m3/h, kv=1,6, včetně kabeláže</t>
  </si>
  <si>
    <t>1974725698</t>
  </si>
  <si>
    <t>Pol20</t>
  </si>
  <si>
    <t>Systémové měděné potrubí chladírenské, pár potrubí 6/12x1, včetně systémové tepelné izolace  a PE povrchovou vrstvou, pro chladivo R410a - propojení jednotky TČ</t>
  </si>
  <si>
    <t>-329906492</t>
  </si>
  <si>
    <t>Pol21</t>
  </si>
  <si>
    <t>Potrubí z měděných trub hladkých, spojovaných měkkým pájením rozměr 22x1, včetvě tvarovek, spojovacího materiálu, konzol, kluzných podpěr a závěsů</t>
  </si>
  <si>
    <t>1753822097</t>
  </si>
  <si>
    <t>Pol22</t>
  </si>
  <si>
    <t>Potrubí z měděných trub hladkých, spojovaných měkkým pájením rozměr 15x1, včetvě tvarovek, spojovacího materiálu, konzol, kluzných podpěr a závěsů</t>
  </si>
  <si>
    <t>1232590000</t>
  </si>
  <si>
    <t>Pol23</t>
  </si>
  <si>
    <t>Tep. izolace z PE trubic, vniřní pr./tl.  22/25 mm</t>
  </si>
  <si>
    <t>1748788375</t>
  </si>
  <si>
    <t>D7</t>
  </si>
  <si>
    <t>Podlahové vytápění</t>
  </si>
  <si>
    <t>Pol24</t>
  </si>
  <si>
    <t>Sestava rozdělovač-sběrač pro okruhy podlahového vytápění 7-cestná, osazena uzavíracími ventily a regulačním šroubením s průtokoměrem, konzolou, držáky, kulovými uzávěry se šroubením, průchozím kusem s automatickým odvzdušňovacím ventilem, otočným vypouštěcím ventilem a teploměry</t>
  </si>
  <si>
    <t>1665758746</t>
  </si>
  <si>
    <t>Pol25</t>
  </si>
  <si>
    <t>Příslušenství pro instalaci systémového podlahového vytápění - středový dilatační pás samolepicí s folií, ochranná hadice - chránička)</t>
  </si>
  <si>
    <t>131637698</t>
  </si>
  <si>
    <t>Pol26</t>
  </si>
  <si>
    <t>Polyethylenové potrubí PeX-a, dimenze 17x2mm, zesítěný polyetylén s kyslíkovou bariérou, kladení do systémové desky s výstupky</t>
  </si>
  <si>
    <t>1576363863</t>
  </si>
  <si>
    <t>Pol27</t>
  </si>
  <si>
    <t>Systémová deska podlahového vytápění,  pokládací rozteč 50/100/150/200/250/300 mm, pochúzná tvrzená krycí fólie s montážními výstupky pro potrubí 16 - 18 mm, bez tepelné izolace, tl. folie 1 mm, výška celková 51 mm</t>
  </si>
  <si>
    <t>-1972650366</t>
  </si>
  <si>
    <t>Pol28</t>
  </si>
  <si>
    <t>Polyethylenové tepelně izolační návleky, pro plastové potrubí, včetně spojovacího a instalačního materiálu, vnější průměr 17mm, tl. 15 mm</t>
  </si>
  <si>
    <t>-1982858320</t>
  </si>
  <si>
    <t>Pol29</t>
  </si>
  <si>
    <t>Ochranná trubka pro trubku 17x2mm</t>
  </si>
  <si>
    <t>-1710085046</t>
  </si>
  <si>
    <t>Pol30</t>
  </si>
  <si>
    <t>Svěrné šroubení pro napojení potrubí Pex-a 16x1,5 na rozdělovač, sběrač podlahového vytápění</t>
  </si>
  <si>
    <t>-407388660</t>
  </si>
  <si>
    <t>Pol31</t>
  </si>
  <si>
    <t>Dilatační profil systémové desky podlahového vytápění</t>
  </si>
  <si>
    <t>-991717376</t>
  </si>
  <si>
    <t>Pol32</t>
  </si>
  <si>
    <t>Okrajová dilatanční páska PE s folií 8/150mm</t>
  </si>
  <si>
    <t>-925391397</t>
  </si>
  <si>
    <t>Pol33</t>
  </si>
  <si>
    <t>Spojovací pás 0,04ks na m2 desky</t>
  </si>
  <si>
    <t>1209181286</t>
  </si>
  <si>
    <t>Pol34</t>
  </si>
  <si>
    <t>Upevňovací prvek 4ks na m2 desky</t>
  </si>
  <si>
    <t>1887136556</t>
  </si>
  <si>
    <t>Pol35</t>
  </si>
  <si>
    <t>Ukončovací pás 0,18 ks na m2 desky</t>
  </si>
  <si>
    <t>1628285327</t>
  </si>
  <si>
    <t>Pol36</t>
  </si>
  <si>
    <t>Upevňovací skoba</t>
  </si>
  <si>
    <t>-1818313325</t>
  </si>
  <si>
    <t>Pol37</t>
  </si>
  <si>
    <t>Koordinace se zhotovitelem stavební části před zalitím podlahového vytápění betonovou mazaninou</t>
  </si>
  <si>
    <t>1126651103</t>
  </si>
  <si>
    <t>Pol38</t>
  </si>
  <si>
    <t>Propláchnutí systému podlahového vytápění jednotlivých okruhů</t>
  </si>
  <si>
    <t>1136235257</t>
  </si>
  <si>
    <t>Pol39</t>
  </si>
  <si>
    <t>Tlaková zkouška systému podlahového vytápění</t>
  </si>
  <si>
    <t>1036148064</t>
  </si>
  <si>
    <t>Pol40</t>
  </si>
  <si>
    <t>Vyregulování okruhu podlahového vytápění- nastavení průtoku</t>
  </si>
  <si>
    <t>2126660346</t>
  </si>
  <si>
    <t>Pol41</t>
  </si>
  <si>
    <t>Propláchnutí systému- objem do 0,5 m3</t>
  </si>
  <si>
    <t>45479832</t>
  </si>
  <si>
    <t>Pol42</t>
  </si>
  <si>
    <t>Napuštění otopné soustavy vodou o předepsaných parametrech - objem do 0,5 m3</t>
  </si>
  <si>
    <t>-161563045</t>
  </si>
  <si>
    <t>Pol43</t>
  </si>
  <si>
    <t>Odvzdušnění otopné soustavy</t>
  </si>
  <si>
    <t>-286064291</t>
  </si>
  <si>
    <t>Pol44</t>
  </si>
  <si>
    <t>Topná a tlaková zkouška dle ČSN 060310</t>
  </si>
  <si>
    <t>1042094080</t>
  </si>
  <si>
    <t>Pol45</t>
  </si>
  <si>
    <t>Zaškolení obsluhy, uvedení systému do provozu</t>
  </si>
  <si>
    <t>kpl</t>
  </si>
  <si>
    <t>-1743207650</t>
  </si>
  <si>
    <t>Pol46</t>
  </si>
  <si>
    <t>Vyregulování otopné soustavy během zkušebního provozu- včetně dopravy osob</t>
  </si>
  <si>
    <t>147993236</t>
  </si>
  <si>
    <t>Pol47</t>
  </si>
  <si>
    <t>Přesuny hmot technologie ÚT do technické místnosti</t>
  </si>
  <si>
    <t>561266792</t>
  </si>
  <si>
    <t>D.1.4.3 - Silnoproudá elektroinstalace, hromosvod</t>
  </si>
  <si>
    <t xml:space="preserve">    001 - Bourací práce</t>
  </si>
  <si>
    <t xml:space="preserve">    002 - Elektromontáže</t>
  </si>
  <si>
    <t xml:space="preserve">    003 - Hromosvod</t>
  </si>
  <si>
    <t xml:space="preserve">    004 - Revize, DSPS, zkoušky</t>
  </si>
  <si>
    <t xml:space="preserve">    005 - Materiály</t>
  </si>
  <si>
    <t xml:space="preserve">    006 - Ostatní</t>
  </si>
  <si>
    <t>001</t>
  </si>
  <si>
    <t>Bourací práce</t>
  </si>
  <si>
    <t>0000000001</t>
  </si>
  <si>
    <t>Drážkování</t>
  </si>
  <si>
    <t>1245023936</t>
  </si>
  <si>
    <t>0000000001.1</t>
  </si>
  <si>
    <t>Krabice (KP, KO, KR, KT)</t>
  </si>
  <si>
    <t>366873769</t>
  </si>
  <si>
    <t>0000000001.2</t>
  </si>
  <si>
    <t>Provrtání do vel. 40</t>
  </si>
  <si>
    <t>1767573569</t>
  </si>
  <si>
    <t>0000000001.3</t>
  </si>
  <si>
    <t>Rozvaděč - vybourání + vyspravení</t>
  </si>
  <si>
    <t>-1251890830</t>
  </si>
  <si>
    <t>0000000001.4</t>
  </si>
  <si>
    <t>Výsprava drážek vč. materiálu</t>
  </si>
  <si>
    <t>-367577357</t>
  </si>
  <si>
    <t>002</t>
  </si>
  <si>
    <t>Elektromontáže</t>
  </si>
  <si>
    <t>210010002</t>
  </si>
  <si>
    <t>trubka plastová ohebná instalační průměr 16mm (PO)</t>
  </si>
  <si>
    <t>1009913558</t>
  </si>
  <si>
    <t>210010003</t>
  </si>
  <si>
    <t>trubka plastová ohebná instalační průměr 23mm (PO)</t>
  </si>
  <si>
    <t>978051763</t>
  </si>
  <si>
    <t>210010006</t>
  </si>
  <si>
    <t>trubka plastová ohebná instalační průměr 48mm (PO)</t>
  </si>
  <si>
    <t>1636470697</t>
  </si>
  <si>
    <t>210010046</t>
  </si>
  <si>
    <t>trubka KOPODUR 63, volně</t>
  </si>
  <si>
    <t>1132481370</t>
  </si>
  <si>
    <t>210010301</t>
  </si>
  <si>
    <t>krabice přístrojová (1901, KU 68/1, KP 67, KP 68; KZ 3) bez zapojení</t>
  </si>
  <si>
    <t>563515741</t>
  </si>
  <si>
    <t>210010311</t>
  </si>
  <si>
    <t>krabice odbočná s víčkem (1902, KO 68, KU 68) kruhová bez zapojení</t>
  </si>
  <si>
    <t>433116167</t>
  </si>
  <si>
    <t>210010321</t>
  </si>
  <si>
    <t>krabice odbočná s víčkem a svork. (1903, KR 68) kruhová vč. zapojení</t>
  </si>
  <si>
    <t>1895853753</t>
  </si>
  <si>
    <t>210100001</t>
  </si>
  <si>
    <t>ukončení vodiče v rozvaděči vč. zapojení a koncovky do 2.5mm2</t>
  </si>
  <si>
    <t>636627468</t>
  </si>
  <si>
    <t>210100002</t>
  </si>
  <si>
    <t>ukončení vodiče v rozvaděči vč. zapojení a koncovky do 6mm2</t>
  </si>
  <si>
    <t>-1599278195</t>
  </si>
  <si>
    <t>210100003</t>
  </si>
  <si>
    <t>ukončení vodiče v rozvaděči vč. zapojení a koncovky do 16mm2</t>
  </si>
  <si>
    <t>-900169436</t>
  </si>
  <si>
    <t>210110001</t>
  </si>
  <si>
    <t>spínač nástěnný prostředí obyčejné 1-pólový řazení 1</t>
  </si>
  <si>
    <t>-1069853156</t>
  </si>
  <si>
    <t>210110003</t>
  </si>
  <si>
    <t>sériový přepínač nástěnný prostředí obyčejné řazení 5</t>
  </si>
  <si>
    <t>1998527967</t>
  </si>
  <si>
    <t>210111021</t>
  </si>
  <si>
    <t>zásuvka v krabici prostředí obyčejné 10/16A 250V 2P+Z</t>
  </si>
  <si>
    <t>906720640</t>
  </si>
  <si>
    <t>210111021.1</t>
  </si>
  <si>
    <t>zásuvka v krabici prostředí vlhké 10/16A 250V 2P+Z</t>
  </si>
  <si>
    <t>-41047369</t>
  </si>
  <si>
    <t>210190005</t>
  </si>
  <si>
    <t>montáž oceloplech. rozvodnic do 20kg</t>
  </si>
  <si>
    <t>383292375</t>
  </si>
  <si>
    <t>210200027</t>
  </si>
  <si>
    <t>montáž LED pásku</t>
  </si>
  <si>
    <t>-302617904</t>
  </si>
  <si>
    <t>210200027.1</t>
  </si>
  <si>
    <t>montáž svítidla</t>
  </si>
  <si>
    <t>126195496</t>
  </si>
  <si>
    <t>210220361</t>
  </si>
  <si>
    <t>tyčový zemnič vč. zaražení do země a připojení do 2m</t>
  </si>
  <si>
    <t>-376526109</t>
  </si>
  <si>
    <t>210800101</t>
  </si>
  <si>
    <t>CYKY 2Ax1.5mm2 (CYKY 2O1.5) 750V (PO)</t>
  </si>
  <si>
    <t>-1783517727</t>
  </si>
  <si>
    <t>210800105</t>
  </si>
  <si>
    <t>CYKY 3Bx1.5mm2 (CYKY 3J1.5) 750V (PO)</t>
  </si>
  <si>
    <t>2016032494</t>
  </si>
  <si>
    <t>210800106</t>
  </si>
  <si>
    <t>CYKY 3Cx2.5mm2 (CYKY 3J2.5) 750V (PO)</t>
  </si>
  <si>
    <t>-850561440</t>
  </si>
  <si>
    <t>210800113</t>
  </si>
  <si>
    <t>CYKY 4Bx10mm2 (CYKY 4J10) 750V (PO)</t>
  </si>
  <si>
    <t>-1928450137</t>
  </si>
  <si>
    <t>210800115</t>
  </si>
  <si>
    <t>CYKY 5Cx1.5mm2 (CYKY 5J1.5) 750V (PO)</t>
  </si>
  <si>
    <t>1707592569</t>
  </si>
  <si>
    <t>210800116</t>
  </si>
  <si>
    <t>CYKY 5Cx2.5mm2 (CYKY 5J2.5) 750V (PO)</t>
  </si>
  <si>
    <t>1938188464</t>
  </si>
  <si>
    <t>210800525</t>
  </si>
  <si>
    <t>CY 2.5mm2 (H07V-U) zelenožlutý (VU)</t>
  </si>
  <si>
    <t>942349212</t>
  </si>
  <si>
    <t>210800526</t>
  </si>
  <si>
    <t>CY 4mm2 (H07V-U) zelenožlutý (VU)</t>
  </si>
  <si>
    <t>-1423511092</t>
  </si>
  <si>
    <t>210800529</t>
  </si>
  <si>
    <t>CY 16mm2 (H07V-U) zelenožlutý (VU)</t>
  </si>
  <si>
    <t>858926667</t>
  </si>
  <si>
    <t>220280511.1</t>
  </si>
  <si>
    <t>vodič UTP Cat.6</t>
  </si>
  <si>
    <t>-2127022099</t>
  </si>
  <si>
    <t>220730001</t>
  </si>
  <si>
    <t>datová zásuvka RJ 45</t>
  </si>
  <si>
    <t>1070067831</t>
  </si>
  <si>
    <t>220730231</t>
  </si>
  <si>
    <t>vodič JYTY 4x1</t>
  </si>
  <si>
    <t>379128416</t>
  </si>
  <si>
    <t>003</t>
  </si>
  <si>
    <t>Hromosvod</t>
  </si>
  <si>
    <t>210220022</t>
  </si>
  <si>
    <t>uzemění v zemi FeZn 10 a FeZn 30/4 vč. svorek, propojení a izolace spojů</t>
  </si>
  <si>
    <t>-574486917</t>
  </si>
  <si>
    <t>210220301</t>
  </si>
  <si>
    <t>svorky hromosvodové do 2 šroubu (SS, SR 03)</t>
  </si>
  <si>
    <t>1828345592</t>
  </si>
  <si>
    <t>210220302</t>
  </si>
  <si>
    <t>svorky hromosvodové nad 2 šrouby (ST, SJ, SK, SZ, SR01, 02)</t>
  </si>
  <si>
    <t>1497345095</t>
  </si>
  <si>
    <t>210220372</t>
  </si>
  <si>
    <t>ochranný úhelník nebo trubka s držáky do cihel</t>
  </si>
  <si>
    <t>426404842</t>
  </si>
  <si>
    <t>210220401</t>
  </si>
  <si>
    <t>označení svodu štítky smalt/umělá hmota</t>
  </si>
  <si>
    <t>-929077085</t>
  </si>
  <si>
    <t>210220431</t>
  </si>
  <si>
    <t>tvarováni mont. dílu - jímače, ochranné trubky, úhelníky</t>
  </si>
  <si>
    <t>1260222366</t>
  </si>
  <si>
    <t>216220003</t>
  </si>
  <si>
    <t>montáž uzemňovacího drátu AlMgSi průměr 8mm vč. podpěr</t>
  </si>
  <si>
    <t>1118308930</t>
  </si>
  <si>
    <t>004</t>
  </si>
  <si>
    <t>Revize, DSPS, zkoušky</t>
  </si>
  <si>
    <t>320410001</t>
  </si>
  <si>
    <t>Celk.prohl.el.zaříz.a vyhot.rev.zp.do 50.tis.mont. - hromosvod</t>
  </si>
  <si>
    <t>-743631897</t>
  </si>
  <si>
    <t>320410002</t>
  </si>
  <si>
    <t>Celk.prohl.el.zař.a vyhot.zpr.do 250.tis.mont.pr.</t>
  </si>
  <si>
    <t>1649954132</t>
  </si>
  <si>
    <t>320410018</t>
  </si>
  <si>
    <t>Doprava materiálu</t>
  </si>
  <si>
    <t>-114066076</t>
  </si>
  <si>
    <t>320410018.1</t>
  </si>
  <si>
    <t>Hrubý úklid - 4 hodiny</t>
  </si>
  <si>
    <t>-789424266</t>
  </si>
  <si>
    <t>320410018.2</t>
  </si>
  <si>
    <t>Koordinace na stavbě</t>
  </si>
  <si>
    <t>709018409</t>
  </si>
  <si>
    <t>320410018.3</t>
  </si>
  <si>
    <t>Měření zemního odporu pro 1 zemnič</t>
  </si>
  <si>
    <t>2115269976</t>
  </si>
  <si>
    <t>320410018.4</t>
  </si>
  <si>
    <t>Protokol měření osvětlení</t>
  </si>
  <si>
    <t>-514469752</t>
  </si>
  <si>
    <t>320410018.5</t>
  </si>
  <si>
    <t>Přesuny materiálu</t>
  </si>
  <si>
    <t>1194761782</t>
  </si>
  <si>
    <t>320410018.6</t>
  </si>
  <si>
    <t>Recyklační poplatky</t>
  </si>
  <si>
    <t>934213898</t>
  </si>
  <si>
    <t>320410018.7</t>
  </si>
  <si>
    <t>Zaměření a rozkreslení koncových prvků</t>
  </si>
  <si>
    <t>786994338</t>
  </si>
  <si>
    <t>005</t>
  </si>
  <si>
    <t>Materiály</t>
  </si>
  <si>
    <t>000002</t>
  </si>
  <si>
    <t>elektroměrový rozvaděč ER 222</t>
  </si>
  <si>
    <t>1952980333</t>
  </si>
  <si>
    <t>000002.1</t>
  </si>
  <si>
    <t>LED pásek</t>
  </si>
  <si>
    <t>-547059674</t>
  </si>
  <si>
    <t>000002.2</t>
  </si>
  <si>
    <t>LED svítidlo - ozn. A ; 1 x LED, 37,1W, 5070lm, Ra80, 4000K</t>
  </si>
  <si>
    <t>1488222434</t>
  </si>
  <si>
    <t>000002.3</t>
  </si>
  <si>
    <t>LED svítidlo - ozn. E ; 1 x LED, 15W, 1590lm, Ra80, 4000K</t>
  </si>
  <si>
    <t>1493489541</t>
  </si>
  <si>
    <t>000002.4</t>
  </si>
  <si>
    <t>LED svítidlo - ozn. G ; 1 x LED, 16,1W, 2160lm, Ra80, 4000K</t>
  </si>
  <si>
    <t>-214561795</t>
  </si>
  <si>
    <t>000002.5</t>
  </si>
  <si>
    <t>MEB</t>
  </si>
  <si>
    <t>1790691737</t>
  </si>
  <si>
    <t>000002.6</t>
  </si>
  <si>
    <t>rozvaděč R-KLUB</t>
  </si>
  <si>
    <t>-440250684</t>
  </si>
  <si>
    <t>000002.7</t>
  </si>
  <si>
    <t>rozvaděč R-TČ</t>
  </si>
  <si>
    <t>1903313357</t>
  </si>
  <si>
    <t>000002.8</t>
  </si>
  <si>
    <t>stropní svítidlo venkovní,  LED svítidlo, 20 W</t>
  </si>
  <si>
    <t>-1231345499</t>
  </si>
  <si>
    <t>000002.9</t>
  </si>
  <si>
    <t>zdroj 12 V</t>
  </si>
  <si>
    <t>1200661125</t>
  </si>
  <si>
    <t>00201</t>
  </si>
  <si>
    <t>trubka ohebná instal. PVC 2316 průměr 16mm</t>
  </si>
  <si>
    <t>1829017423</t>
  </si>
  <si>
    <t>00202</t>
  </si>
  <si>
    <t>trubka ohebná instal. PVC 2323 průměr 23</t>
  </si>
  <si>
    <t>-1517586595</t>
  </si>
  <si>
    <t>00205</t>
  </si>
  <si>
    <t>trubka ohebná instal. PVC 2348 průměr 48mm</t>
  </si>
  <si>
    <t>969369396</t>
  </si>
  <si>
    <t>00240</t>
  </si>
  <si>
    <t>trubka ohebná KOPODUR 63</t>
  </si>
  <si>
    <t>1240317541</t>
  </si>
  <si>
    <t>00302</t>
  </si>
  <si>
    <t>krabice KO 68</t>
  </si>
  <si>
    <t>-669608817</t>
  </si>
  <si>
    <t>00303</t>
  </si>
  <si>
    <t>krabice KR 68</t>
  </si>
  <si>
    <t>-1457325088</t>
  </si>
  <si>
    <t>00313</t>
  </si>
  <si>
    <t>krabice KU 68/1</t>
  </si>
  <si>
    <t>-1812638424</t>
  </si>
  <si>
    <t>00700</t>
  </si>
  <si>
    <t>spínač kolébkový č. 1</t>
  </si>
  <si>
    <t>-118614166</t>
  </si>
  <si>
    <t>00702</t>
  </si>
  <si>
    <t>spínač kolébkový č. 5</t>
  </si>
  <si>
    <t>-409355968</t>
  </si>
  <si>
    <t>00768</t>
  </si>
  <si>
    <t>zásuvka 16A, 230 V IP44</t>
  </si>
  <si>
    <t>718466682</t>
  </si>
  <si>
    <t>00775</t>
  </si>
  <si>
    <t>zásuvka v krabici prost.obyč.10/16A 250V 2P+Z</t>
  </si>
  <si>
    <t>-1697891067</t>
  </si>
  <si>
    <t>01403</t>
  </si>
  <si>
    <t>drát AlMgSi 8</t>
  </si>
  <si>
    <t>-1817416399</t>
  </si>
  <si>
    <t>01403.1</t>
  </si>
  <si>
    <t>FeZn průměr 10mm</t>
  </si>
  <si>
    <t>-1958602301</t>
  </si>
  <si>
    <t>01424</t>
  </si>
  <si>
    <t>zemní tyč ZT 2000x28mm</t>
  </si>
  <si>
    <t>-932732167</t>
  </si>
  <si>
    <t>01466</t>
  </si>
  <si>
    <t>ochranný úhelník OU</t>
  </si>
  <si>
    <t>562183270</t>
  </si>
  <si>
    <t>01467</t>
  </si>
  <si>
    <t>držák DUz do železa</t>
  </si>
  <si>
    <t>-803882431</t>
  </si>
  <si>
    <t>01473</t>
  </si>
  <si>
    <t>gumoasfalt</t>
  </si>
  <si>
    <t>627319634</t>
  </si>
  <si>
    <t>01473.1</t>
  </si>
  <si>
    <t>jímací tyč, délka 1,0 m</t>
  </si>
  <si>
    <t>-1926966527</t>
  </si>
  <si>
    <t>01473.2</t>
  </si>
  <si>
    <t>svorka jímací SJ02</t>
  </si>
  <si>
    <t>-1465369322</t>
  </si>
  <si>
    <t>01473.3</t>
  </si>
  <si>
    <t>svorka křížová - SK</t>
  </si>
  <si>
    <t>772140869</t>
  </si>
  <si>
    <t>01473.4</t>
  </si>
  <si>
    <t>svorka zkušební - SZ</t>
  </si>
  <si>
    <t>-381943952</t>
  </si>
  <si>
    <t>01488</t>
  </si>
  <si>
    <t>označovací štítek</t>
  </si>
  <si>
    <t>774676374</t>
  </si>
  <si>
    <t>01488.1</t>
  </si>
  <si>
    <t>podpěra vedení PV 01</t>
  </si>
  <si>
    <t>-109204791</t>
  </si>
  <si>
    <t>01488.2</t>
  </si>
  <si>
    <t>podpěra vedení PV 22</t>
  </si>
  <si>
    <t>1225040651</t>
  </si>
  <si>
    <t>01488.3</t>
  </si>
  <si>
    <t>podpěra vedení PV 32</t>
  </si>
  <si>
    <t>755356298</t>
  </si>
  <si>
    <t>01488.4</t>
  </si>
  <si>
    <t>sada pojistek do pjistkové skříně</t>
  </si>
  <si>
    <t>-605559866</t>
  </si>
  <si>
    <t>01488.5</t>
  </si>
  <si>
    <t>svorka spojovací - SS</t>
  </si>
  <si>
    <t>1274055069</t>
  </si>
  <si>
    <t>02900</t>
  </si>
  <si>
    <t>CYKY 2Ax1.5mm2 (CYKY 2O1.5)</t>
  </si>
  <si>
    <t>-294939584</t>
  </si>
  <si>
    <t>02944</t>
  </si>
  <si>
    <t>CYKY 4Bx10mm2 (CYKY 4J10)</t>
  </si>
  <si>
    <t>-1992645730</t>
  </si>
  <si>
    <t>02960</t>
  </si>
  <si>
    <t>CYKY 5Cx1.5mm2 (CYKY 5J1.5)</t>
  </si>
  <si>
    <t>527881738</t>
  </si>
  <si>
    <t>02961</t>
  </si>
  <si>
    <t>CYKY 5Cx2.5mm2 (CYKY 5J2.5)</t>
  </si>
  <si>
    <t>1782869735</t>
  </si>
  <si>
    <t>06170</t>
  </si>
  <si>
    <t>svorka k zemnící tyči SJ 02</t>
  </si>
  <si>
    <t>-103174898</t>
  </si>
  <si>
    <t>10052</t>
  </si>
  <si>
    <t>1578462770</t>
  </si>
  <si>
    <t>11000</t>
  </si>
  <si>
    <t>-2040212158</t>
  </si>
  <si>
    <t>11005</t>
  </si>
  <si>
    <t>vodič SYKFY 5x2x0,5</t>
  </si>
  <si>
    <t>1579978494</t>
  </si>
  <si>
    <t>33726</t>
  </si>
  <si>
    <t>CY  2.5mm2 (H07V-U) zelenožlutý</t>
  </si>
  <si>
    <t>593581450</t>
  </si>
  <si>
    <t>33736</t>
  </si>
  <si>
    <t>CY  4mm2 (H07V-U) zelenožlutý</t>
  </si>
  <si>
    <t>-64693658</t>
  </si>
  <si>
    <t>33766</t>
  </si>
  <si>
    <t>CY 16mm2 (H07V-U) zelenožlutý</t>
  </si>
  <si>
    <t>-1719015965</t>
  </si>
  <si>
    <t>33912</t>
  </si>
  <si>
    <t>CYKY 3Bx1.5mm2 (CYKY 3J1.5)</t>
  </si>
  <si>
    <t>1698147358</t>
  </si>
  <si>
    <t>33918</t>
  </si>
  <si>
    <t>CYKY 3Cx2.5mm2 (CYKY 3J2.5)</t>
  </si>
  <si>
    <t>-1990657066</t>
  </si>
  <si>
    <t>33918.r01</t>
  </si>
  <si>
    <t>Prořez</t>
  </si>
  <si>
    <t>-1795327093</t>
  </si>
  <si>
    <t>006</t>
  </si>
  <si>
    <t>OST.r01</t>
  </si>
  <si>
    <t>Podíl přidružených výkonů elektromontáže</t>
  </si>
  <si>
    <t>512</t>
  </si>
  <si>
    <t>1630500682</t>
  </si>
  <si>
    <t>OST.r02</t>
  </si>
  <si>
    <t>Podružný materiál</t>
  </si>
  <si>
    <t>-1202338285</t>
  </si>
  <si>
    <t>OST.r03</t>
  </si>
  <si>
    <t>1128121138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</si>
  <si>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</si>
  <si>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</si>
  <si>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</si>
  <si>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</si>
  <si>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</si>
  <si>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VRN1</t>
  </si>
  <si>
    <t>Průzkumné, geodetické a projektové práce</t>
  </si>
  <si>
    <t>011464000</t>
  </si>
  <si>
    <t>Měření (monitoring) úrovně osvětlení</t>
  </si>
  <si>
    <t>…</t>
  </si>
  <si>
    <t>1024</t>
  </si>
  <si>
    <t>-215974832</t>
  </si>
  <si>
    <t>012103000</t>
  </si>
  <si>
    <t>Geodetické práce před výstavbou</t>
  </si>
  <si>
    <t>-2069990531</t>
  </si>
  <si>
    <t>012203000</t>
  </si>
  <si>
    <t>Geodetické práce při provádění stavby</t>
  </si>
  <si>
    <t>-149436442</t>
  </si>
  <si>
    <t>012303000</t>
  </si>
  <si>
    <t>Geodetické práce po výstavbě</t>
  </si>
  <si>
    <t>439353007</t>
  </si>
  <si>
    <t>013254000</t>
  </si>
  <si>
    <t>Dokumentace skutečného provedení stavby</t>
  </si>
  <si>
    <t>1978080080</t>
  </si>
  <si>
    <t>VRN3</t>
  </si>
  <si>
    <t>Zařízení staveniště</t>
  </si>
  <si>
    <t>032103000</t>
  </si>
  <si>
    <t>Náklady na stavební buňky</t>
  </si>
  <si>
    <t>528330516</t>
  </si>
  <si>
    <t>032503000</t>
  </si>
  <si>
    <t>Skládky na staveništi</t>
  </si>
  <si>
    <t>1740373913</t>
  </si>
  <si>
    <t>033103000</t>
  </si>
  <si>
    <t>Připojení energií</t>
  </si>
  <si>
    <t>-792659843</t>
  </si>
  <si>
    <t>033203000</t>
  </si>
  <si>
    <t>Energie pro zařízení staveniště</t>
  </si>
  <si>
    <t>-1153697921</t>
  </si>
  <si>
    <t>034103000</t>
  </si>
  <si>
    <t>Oplocení staveniště</t>
  </si>
  <si>
    <t>-1238369742</t>
  </si>
  <si>
    <t>039103000</t>
  </si>
  <si>
    <t>Rozebrání, bourání a odvoz zařízení staveniště</t>
  </si>
  <si>
    <t>1658683211</t>
  </si>
  <si>
    <t>039203000</t>
  </si>
  <si>
    <t>Úprava terénu po zrušení zařízení staveniště</t>
  </si>
  <si>
    <t>-203801371</t>
  </si>
  <si>
    <t>VRN4</t>
  </si>
  <si>
    <t>Inženýrská činnost</t>
  </si>
  <si>
    <t>041403000</t>
  </si>
  <si>
    <t>Koordinátor BOZP na staveništi</t>
  </si>
  <si>
    <t>-1090329415</t>
  </si>
  <si>
    <t>042503000</t>
  </si>
  <si>
    <t>Plán BOZP na staveništi</t>
  </si>
  <si>
    <t>1221498140</t>
  </si>
  <si>
    <t>042603000</t>
  </si>
  <si>
    <t>Plán zkoušek</t>
  </si>
  <si>
    <t>1688137608</t>
  </si>
  <si>
    <t>044003000</t>
  </si>
  <si>
    <t>Revize dočasných objektů nebo zařízení staveniště</t>
  </si>
  <si>
    <t>-839766833</t>
  </si>
  <si>
    <t>VRN9</t>
  </si>
  <si>
    <t>Ostatní náklady</t>
  </si>
  <si>
    <t>092203000</t>
  </si>
  <si>
    <t>Náklady na zaškolení</t>
  </si>
  <si>
    <t>-603035619</t>
  </si>
  <si>
    <t>094103000</t>
  </si>
  <si>
    <t>Náklady na plánované vyklizení objektu</t>
  </si>
  <si>
    <t>991755533</t>
  </si>
  <si>
    <t>094104000</t>
  </si>
  <si>
    <t>Náklady na opatření BOZP</t>
  </si>
  <si>
    <t>-566181830</t>
  </si>
  <si>
    <t>SEZNAM FIGUR</t>
  </si>
  <si>
    <t>Výměra</t>
  </si>
  <si>
    <t xml:space="preserve"> SO 01/ D.1.1-3</t>
  </si>
  <si>
    <t>Použití figury:</t>
  </si>
  <si>
    <t>Vysátí podkladu před pokládkou dlažby</t>
  </si>
  <si>
    <t>Nátěr penetrační na podlahu</t>
  </si>
  <si>
    <t>Samonivelační stěrka podlah pevnosti 30 MPa tl 3 mm</t>
  </si>
  <si>
    <t>Příplatek k montáži podlah keramických lepených cementovým flexibilním rychletuhnoucím lepidlem za omezený prostor</t>
  </si>
  <si>
    <t>Příplatek k montáži podlah keramických lepených cementovým flexibilním rychletuhnoucím lepidlem za pokládku na koso</t>
  </si>
  <si>
    <t>Čištění vnitřních ploch podlah nebo schodišť po položení dlažby chemickými prostředky</t>
  </si>
  <si>
    <t>Ometení (oprášení) stěny při přípravě podkladu</t>
  </si>
  <si>
    <t>Nátěr penetrační na stěnu</t>
  </si>
  <si>
    <t>Montáž obkladů vnitřních keramických hladkých přes 9 do 12 ks/m2 lepených flexibilním lepidlem</t>
  </si>
  <si>
    <t>Příplatek k montáži obkladů vnitřních keramických hladkých za omezený prostor</t>
  </si>
  <si>
    <t>Čištění vnitřních ploch stěn po provedení obkladu chemickými prostředky</t>
  </si>
  <si>
    <t>SDK podhled desky 1xA 12,5 bez izolace dvouvrstvá spodní kce profil CD+UD</t>
  </si>
  <si>
    <t>SDK podhled základní penetrační nátěr</t>
  </si>
  <si>
    <t>Příplatek k SDK podhledu za rovinnost kvality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</si>
</sst>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06" t="s">
        <v>5</v>
      </c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s="1" customFormat="1" ht="12" customHeight="1">
      <c r="B5" s="19"/>
      <c r="D5" s="23" t="s">
        <v>13</v>
      </c>
      <c r="K5" s="218" t="s">
        <v>14</v>
      </c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R5" s="19"/>
      <c r="BE5" s="215" t="s">
        <v>15</v>
      </c>
      <c r="BS5" s="16" t="s">
        <v>6</v>
      </c>
    </row>
    <row r="6" spans="1:74" s="1" customFormat="1" ht="36.950000000000003" customHeight="1">
      <c r="B6" s="19"/>
      <c r="D6" s="25" t="s">
        <v>16</v>
      </c>
      <c r="K6" s="219" t="s">
        <v>17</v>
      </c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R6" s="19"/>
      <c r="BE6" s="216"/>
      <c r="BS6" s="16" t="s">
        <v>6</v>
      </c>
    </row>
    <row r="7" spans="1:74" s="1" customFormat="1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6"/>
      <c r="BS7" s="16" t="s">
        <v>6</v>
      </c>
    </row>
    <row r="8" spans="1:74" s="1" customFormat="1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16"/>
      <c r="BS8" s="16" t="s">
        <v>6</v>
      </c>
    </row>
    <row r="9" spans="1:74" s="1" customFormat="1" ht="14.45" customHeight="1">
      <c r="B9" s="19"/>
      <c r="AR9" s="19"/>
      <c r="BE9" s="216"/>
      <c r="BS9" s="16" t="s">
        <v>6</v>
      </c>
    </row>
    <row r="10" spans="1:74" s="1" customFormat="1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16"/>
      <c r="BS10" s="16" t="s">
        <v>6</v>
      </c>
    </row>
    <row r="11" spans="1:74" s="1" customFormat="1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16"/>
      <c r="BS11" s="16" t="s">
        <v>6</v>
      </c>
    </row>
    <row r="12" spans="1:74" s="1" customFormat="1" ht="6.95" customHeight="1">
      <c r="B12" s="19"/>
      <c r="AR12" s="19"/>
      <c r="BE12" s="216"/>
      <c r="BS12" s="16" t="s">
        <v>6</v>
      </c>
    </row>
    <row r="13" spans="1:74" s="1" customFormat="1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16"/>
      <c r="BS13" s="16" t="s">
        <v>6</v>
      </c>
    </row>
    <row r="14" spans="1:74" ht="12.75">
      <c r="B14" s="19"/>
      <c r="E14" s="220" t="s">
        <v>29</v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6" t="s">
        <v>27</v>
      </c>
      <c r="AN14" s="28" t="s">
        <v>29</v>
      </c>
      <c r="AR14" s="19"/>
      <c r="BE14" s="216"/>
      <c r="BS14" s="16" t="s">
        <v>6</v>
      </c>
    </row>
    <row r="15" spans="1:74" s="1" customFormat="1" ht="6.95" customHeight="1">
      <c r="B15" s="19"/>
      <c r="AR15" s="19"/>
      <c r="BE15" s="216"/>
      <c r="BS15" s="16" t="s">
        <v>3</v>
      </c>
    </row>
    <row r="16" spans="1:74" s="1" customFormat="1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16"/>
      <c r="BS16" s="16" t="s">
        <v>3</v>
      </c>
    </row>
    <row r="17" spans="1:71" s="1" customFormat="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16"/>
      <c r="BS17" s="16" t="s">
        <v>3</v>
      </c>
    </row>
    <row r="18" spans="1:71" s="1" customFormat="1" ht="6.95" customHeight="1">
      <c r="B18" s="19"/>
      <c r="AR18" s="19"/>
      <c r="BE18" s="216"/>
      <c r="BS18" s="16" t="s">
        <v>6</v>
      </c>
    </row>
    <row r="19" spans="1:71" s="1" customFormat="1" ht="12" customHeight="1">
      <c r="B19" s="19"/>
      <c r="D19" s="26" t="s">
        <v>32</v>
      </c>
      <c r="AK19" s="26" t="s">
        <v>25</v>
      </c>
      <c r="AN19" s="24" t="s">
        <v>1</v>
      </c>
      <c r="AR19" s="19"/>
      <c r="BE19" s="216"/>
      <c r="BS19" s="16" t="s">
        <v>6</v>
      </c>
    </row>
    <row r="20" spans="1:71" s="1" customFormat="1" ht="18.399999999999999" customHeight="1">
      <c r="B20" s="19"/>
      <c r="E20" s="24" t="s">
        <v>33</v>
      </c>
      <c r="AK20" s="26" t="s">
        <v>27</v>
      </c>
      <c r="AN20" s="24" t="s">
        <v>1</v>
      </c>
      <c r="AR20" s="19"/>
      <c r="BE20" s="216"/>
      <c r="BS20" s="16" t="s">
        <v>3</v>
      </c>
    </row>
    <row r="21" spans="1:71" s="1" customFormat="1" ht="6.95" customHeight="1">
      <c r="B21" s="19"/>
      <c r="AR21" s="19"/>
      <c r="BE21" s="216"/>
    </row>
    <row r="22" spans="1:71" s="1" customFormat="1" ht="12" customHeight="1">
      <c r="B22" s="19"/>
      <c r="D22" s="26" t="s">
        <v>34</v>
      </c>
      <c r="AR22" s="19"/>
      <c r="BE22" s="216"/>
    </row>
    <row r="23" spans="1:71" s="1" customFormat="1" ht="16.5" customHeight="1">
      <c r="B23" s="19"/>
      <c r="E23" s="222" t="s">
        <v>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R23" s="19"/>
      <c r="BE23" s="216"/>
    </row>
    <row r="24" spans="1:71" s="1" customFormat="1" ht="6.95" customHeight="1">
      <c r="B24" s="19"/>
      <c r="AR24" s="19"/>
      <c r="BE24" s="216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6"/>
    </row>
    <row r="26" spans="1:71" s="2" customFormat="1" ht="25.9" customHeight="1">
      <c r="A26" s="31"/>
      <c r="B26" s="32"/>
      <c r="C26" s="31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3">
        <f>ROUND(AG94,2)</f>
        <v>0</v>
      </c>
      <c r="AL26" s="224"/>
      <c r="AM26" s="224"/>
      <c r="AN26" s="224"/>
      <c r="AO26" s="224"/>
      <c r="AP26" s="31"/>
      <c r="AQ26" s="31"/>
      <c r="AR26" s="32"/>
      <c r="BE26" s="216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16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25" t="s">
        <v>36</v>
      </c>
      <c r="M28" s="225"/>
      <c r="N28" s="225"/>
      <c r="O28" s="225"/>
      <c r="P28" s="225"/>
      <c r="Q28" s="31"/>
      <c r="R28" s="31"/>
      <c r="S28" s="31"/>
      <c r="T28" s="31"/>
      <c r="U28" s="31"/>
      <c r="V28" s="31"/>
      <c r="W28" s="225" t="s">
        <v>37</v>
      </c>
      <c r="X28" s="225"/>
      <c r="Y28" s="225"/>
      <c r="Z28" s="225"/>
      <c r="AA28" s="225"/>
      <c r="AB28" s="225"/>
      <c r="AC28" s="225"/>
      <c r="AD28" s="225"/>
      <c r="AE28" s="225"/>
      <c r="AF28" s="31"/>
      <c r="AG28" s="31"/>
      <c r="AH28" s="31"/>
      <c r="AI28" s="31"/>
      <c r="AJ28" s="31"/>
      <c r="AK28" s="225" t="s">
        <v>38</v>
      </c>
      <c r="AL28" s="225"/>
      <c r="AM28" s="225"/>
      <c r="AN28" s="225"/>
      <c r="AO28" s="225"/>
      <c r="AP28" s="31"/>
      <c r="AQ28" s="31"/>
      <c r="AR28" s="32"/>
      <c r="BE28" s="216"/>
    </row>
    <row r="29" spans="1:71" s="3" customFormat="1" ht="14.45" customHeight="1">
      <c r="B29" s="36"/>
      <c r="D29" s="26" t="s">
        <v>39</v>
      </c>
      <c r="F29" s="26" t="s">
        <v>40</v>
      </c>
      <c r="L29" s="208">
        <v>0.21</v>
      </c>
      <c r="M29" s="209"/>
      <c r="N29" s="209"/>
      <c r="O29" s="209"/>
      <c r="P29" s="209"/>
      <c r="W29" s="210">
        <f>ROUND(AZ94, 2)</f>
        <v>0</v>
      </c>
      <c r="X29" s="209"/>
      <c r="Y29" s="209"/>
      <c r="Z29" s="209"/>
      <c r="AA29" s="209"/>
      <c r="AB29" s="209"/>
      <c r="AC29" s="209"/>
      <c r="AD29" s="209"/>
      <c r="AE29" s="209"/>
      <c r="AK29" s="210">
        <f>ROUND(AV94, 2)</f>
        <v>0</v>
      </c>
      <c r="AL29" s="209"/>
      <c r="AM29" s="209"/>
      <c r="AN29" s="209"/>
      <c r="AO29" s="209"/>
      <c r="AR29" s="36"/>
      <c r="BE29" s="217"/>
    </row>
    <row r="30" spans="1:71" s="3" customFormat="1" ht="14.45" customHeight="1">
      <c r="B30" s="36"/>
      <c r="F30" s="26" t="s">
        <v>41</v>
      </c>
      <c r="L30" s="208">
        <v>0.12</v>
      </c>
      <c r="M30" s="209"/>
      <c r="N30" s="209"/>
      <c r="O30" s="209"/>
      <c r="P30" s="209"/>
      <c r="W30" s="210">
        <f>ROUND(BA94, 2)</f>
        <v>0</v>
      </c>
      <c r="X30" s="209"/>
      <c r="Y30" s="209"/>
      <c r="Z30" s="209"/>
      <c r="AA30" s="209"/>
      <c r="AB30" s="209"/>
      <c r="AC30" s="209"/>
      <c r="AD30" s="209"/>
      <c r="AE30" s="209"/>
      <c r="AK30" s="210">
        <f>ROUND(AW94, 2)</f>
        <v>0</v>
      </c>
      <c r="AL30" s="209"/>
      <c r="AM30" s="209"/>
      <c r="AN30" s="209"/>
      <c r="AO30" s="209"/>
      <c r="AR30" s="36"/>
      <c r="BE30" s="217"/>
    </row>
    <row r="31" spans="1:71" s="3" customFormat="1" ht="14.45" hidden="1" customHeight="1">
      <c r="B31" s="36"/>
      <c r="F31" s="26" t="s">
        <v>42</v>
      </c>
      <c r="L31" s="208">
        <v>0.21</v>
      </c>
      <c r="M31" s="209"/>
      <c r="N31" s="209"/>
      <c r="O31" s="209"/>
      <c r="P31" s="209"/>
      <c r="W31" s="210">
        <f>ROUND(BB94, 2)</f>
        <v>0</v>
      </c>
      <c r="X31" s="209"/>
      <c r="Y31" s="209"/>
      <c r="Z31" s="209"/>
      <c r="AA31" s="209"/>
      <c r="AB31" s="209"/>
      <c r="AC31" s="209"/>
      <c r="AD31" s="209"/>
      <c r="AE31" s="209"/>
      <c r="AK31" s="210">
        <v>0</v>
      </c>
      <c r="AL31" s="209"/>
      <c r="AM31" s="209"/>
      <c r="AN31" s="209"/>
      <c r="AO31" s="209"/>
      <c r="AR31" s="36"/>
      <c r="BE31" s="217"/>
    </row>
    <row r="32" spans="1:71" s="3" customFormat="1" ht="14.45" hidden="1" customHeight="1">
      <c r="B32" s="36"/>
      <c r="F32" s="26" t="s">
        <v>43</v>
      </c>
      <c r="L32" s="208">
        <v>0.12</v>
      </c>
      <c r="M32" s="209"/>
      <c r="N32" s="209"/>
      <c r="O32" s="209"/>
      <c r="P32" s="209"/>
      <c r="W32" s="210">
        <f>ROUND(BC94, 2)</f>
        <v>0</v>
      </c>
      <c r="X32" s="209"/>
      <c r="Y32" s="209"/>
      <c r="Z32" s="209"/>
      <c r="AA32" s="209"/>
      <c r="AB32" s="209"/>
      <c r="AC32" s="209"/>
      <c r="AD32" s="209"/>
      <c r="AE32" s="209"/>
      <c r="AK32" s="210">
        <v>0</v>
      </c>
      <c r="AL32" s="209"/>
      <c r="AM32" s="209"/>
      <c r="AN32" s="209"/>
      <c r="AO32" s="209"/>
      <c r="AR32" s="36"/>
      <c r="BE32" s="217"/>
    </row>
    <row r="33" spans="1:57" s="3" customFormat="1" ht="14.45" hidden="1" customHeight="1">
      <c r="B33" s="36"/>
      <c r="F33" s="26" t="s">
        <v>44</v>
      </c>
      <c r="L33" s="208">
        <v>0</v>
      </c>
      <c r="M33" s="209"/>
      <c r="N33" s="209"/>
      <c r="O33" s="209"/>
      <c r="P33" s="209"/>
      <c r="W33" s="210">
        <f>ROUND(BD94, 2)</f>
        <v>0</v>
      </c>
      <c r="X33" s="209"/>
      <c r="Y33" s="209"/>
      <c r="Z33" s="209"/>
      <c r="AA33" s="209"/>
      <c r="AB33" s="209"/>
      <c r="AC33" s="209"/>
      <c r="AD33" s="209"/>
      <c r="AE33" s="209"/>
      <c r="AK33" s="210">
        <v>0</v>
      </c>
      <c r="AL33" s="209"/>
      <c r="AM33" s="209"/>
      <c r="AN33" s="209"/>
      <c r="AO33" s="209"/>
      <c r="AR33" s="36"/>
      <c r="BE33" s="217"/>
    </row>
    <row r="34" spans="1:57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216"/>
    </row>
    <row r="35" spans="1:57" s="2" customFormat="1" ht="25.9" customHeight="1">
      <c r="A35" s="31"/>
      <c r="B35" s="32"/>
      <c r="C35" s="37"/>
      <c r="D35" s="38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46</v>
      </c>
      <c r="U35" s="39"/>
      <c r="V35" s="39"/>
      <c r="W35" s="39"/>
      <c r="X35" s="214" t="s">
        <v>47</v>
      </c>
      <c r="Y35" s="212"/>
      <c r="Z35" s="212"/>
      <c r="AA35" s="212"/>
      <c r="AB35" s="212"/>
      <c r="AC35" s="39"/>
      <c r="AD35" s="39"/>
      <c r="AE35" s="39"/>
      <c r="AF35" s="39"/>
      <c r="AG35" s="39"/>
      <c r="AH35" s="39"/>
      <c r="AI35" s="39"/>
      <c r="AJ35" s="39"/>
      <c r="AK35" s="211">
        <f>SUM(AK26:AK33)</f>
        <v>0</v>
      </c>
      <c r="AL35" s="212"/>
      <c r="AM35" s="212"/>
      <c r="AN35" s="212"/>
      <c r="AO35" s="213"/>
      <c r="AP35" s="37"/>
      <c r="AQ35" s="37"/>
      <c r="AR35" s="32"/>
      <c r="BE35" s="31"/>
    </row>
    <row r="36" spans="1:57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1"/>
      <c r="D49" s="42" t="s">
        <v>48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49</v>
      </c>
      <c r="AI49" s="43"/>
      <c r="AJ49" s="43"/>
      <c r="AK49" s="43"/>
      <c r="AL49" s="43"/>
      <c r="AM49" s="43"/>
      <c r="AN49" s="43"/>
      <c r="AO49" s="43"/>
      <c r="AR49" s="41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75">
      <c r="A60" s="31"/>
      <c r="B60" s="32"/>
      <c r="C60" s="31"/>
      <c r="D60" s="44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50</v>
      </c>
      <c r="AI60" s="34"/>
      <c r="AJ60" s="34"/>
      <c r="AK60" s="34"/>
      <c r="AL60" s="34"/>
      <c r="AM60" s="44" t="s">
        <v>51</v>
      </c>
      <c r="AN60" s="34"/>
      <c r="AO60" s="34"/>
      <c r="AP60" s="31"/>
      <c r="AQ60" s="31"/>
      <c r="AR60" s="32"/>
      <c r="BE60" s="31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2.75">
      <c r="A64" s="31"/>
      <c r="B64" s="32"/>
      <c r="C64" s="31"/>
      <c r="D64" s="42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53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75">
      <c r="A75" s="31"/>
      <c r="B75" s="32"/>
      <c r="C75" s="31"/>
      <c r="D75" s="44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50</v>
      </c>
      <c r="AI75" s="34"/>
      <c r="AJ75" s="34"/>
      <c r="AK75" s="34"/>
      <c r="AL75" s="34"/>
      <c r="AM75" s="44" t="s">
        <v>51</v>
      </c>
      <c r="AN75" s="34"/>
      <c r="AO75" s="34"/>
      <c r="AP75" s="31"/>
      <c r="AQ75" s="31"/>
      <c r="AR75" s="32"/>
      <c r="BE75" s="31"/>
    </row>
    <row r="76" spans="1:57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1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1" s="2" customFormat="1" ht="24.95" customHeight="1">
      <c r="A82" s="31"/>
      <c r="B82" s="32"/>
      <c r="C82" s="20" t="s">
        <v>54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0"/>
      <c r="C84" s="26" t="s">
        <v>13</v>
      </c>
      <c r="L84" s="4" t="str">
        <f>K5</f>
        <v>27112023</v>
      </c>
      <c r="AR84" s="50"/>
    </row>
    <row r="85" spans="1:91" s="5" customFormat="1" ht="36.950000000000003" customHeight="1">
      <c r="B85" s="51"/>
      <c r="C85" s="52" t="s">
        <v>16</v>
      </c>
      <c r="L85" s="240" t="str">
        <f>K6</f>
        <v>Stavební úpravy, přístavba a nástavba za účelem změny užívání na obecní klubovnu Čtyřkoly, parc. č. st. 1209, 522-2, k.ú</v>
      </c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R85" s="51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6" t="s">
        <v>20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>parc. č. st. 1209, 522/2, Čtyřkoly 257 22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22</v>
      </c>
      <c r="AJ87" s="31"/>
      <c r="AK87" s="31"/>
      <c r="AL87" s="31"/>
      <c r="AM87" s="242" t="str">
        <f>IF(AN8= "","",AN8)</f>
        <v>10. 1. 2024</v>
      </c>
      <c r="AN87" s="242"/>
      <c r="AO87" s="31"/>
      <c r="AP87" s="31"/>
      <c r="AQ87" s="31"/>
      <c r="AR87" s="32"/>
      <c r="BE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25.7" customHeight="1">
      <c r="A89" s="31"/>
      <c r="B89" s="32"/>
      <c r="C89" s="26" t="s">
        <v>24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Obec Čtyřkoly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30</v>
      </c>
      <c r="AJ89" s="31"/>
      <c r="AK89" s="31"/>
      <c r="AL89" s="31"/>
      <c r="AM89" s="247" t="str">
        <f>IF(E17="","",E17)</f>
        <v>Ing. Eduard Novák, ČKAIT 0012099</v>
      </c>
      <c r="AN89" s="248"/>
      <c r="AO89" s="248"/>
      <c r="AP89" s="248"/>
      <c r="AQ89" s="31"/>
      <c r="AR89" s="32"/>
      <c r="AS89" s="243" t="s">
        <v>55</v>
      </c>
      <c r="AT89" s="244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1" s="2" customFormat="1" ht="15.2" customHeight="1">
      <c r="A90" s="31"/>
      <c r="B90" s="32"/>
      <c r="C90" s="26" t="s">
        <v>28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32</v>
      </c>
      <c r="AJ90" s="31"/>
      <c r="AK90" s="31"/>
      <c r="AL90" s="31"/>
      <c r="AM90" s="247" t="str">
        <f>IF(E20="","",E20)</f>
        <v xml:space="preserve"> </v>
      </c>
      <c r="AN90" s="248"/>
      <c r="AO90" s="248"/>
      <c r="AP90" s="248"/>
      <c r="AQ90" s="31"/>
      <c r="AR90" s="32"/>
      <c r="AS90" s="245"/>
      <c r="AT90" s="246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1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45"/>
      <c r="AT91" s="246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1" s="2" customFormat="1" ht="29.25" customHeight="1">
      <c r="A92" s="31"/>
      <c r="B92" s="32"/>
      <c r="C92" s="234" t="s">
        <v>56</v>
      </c>
      <c r="D92" s="235"/>
      <c r="E92" s="235"/>
      <c r="F92" s="235"/>
      <c r="G92" s="235"/>
      <c r="H92" s="59"/>
      <c r="I92" s="237" t="s">
        <v>57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6" t="s">
        <v>58</v>
      </c>
      <c r="AH92" s="235"/>
      <c r="AI92" s="235"/>
      <c r="AJ92" s="235"/>
      <c r="AK92" s="235"/>
      <c r="AL92" s="235"/>
      <c r="AM92" s="235"/>
      <c r="AN92" s="237" t="s">
        <v>59</v>
      </c>
      <c r="AO92" s="235"/>
      <c r="AP92" s="238"/>
      <c r="AQ92" s="60" t="s">
        <v>60</v>
      </c>
      <c r="AR92" s="32"/>
      <c r="AS92" s="61" t="s">
        <v>61</v>
      </c>
      <c r="AT92" s="62" t="s">
        <v>62</v>
      </c>
      <c r="AU92" s="62" t="s">
        <v>63</v>
      </c>
      <c r="AV92" s="62" t="s">
        <v>64</v>
      </c>
      <c r="AW92" s="62" t="s">
        <v>65</v>
      </c>
      <c r="AX92" s="62" t="s">
        <v>66</v>
      </c>
      <c r="AY92" s="62" t="s">
        <v>67</v>
      </c>
      <c r="AZ92" s="62" t="s">
        <v>68</v>
      </c>
      <c r="BA92" s="62" t="s">
        <v>69</v>
      </c>
      <c r="BB92" s="62" t="s">
        <v>70</v>
      </c>
      <c r="BC92" s="62" t="s">
        <v>71</v>
      </c>
      <c r="BD92" s="63" t="s">
        <v>72</v>
      </c>
      <c r="BE92" s="31"/>
    </row>
    <row r="93" spans="1:91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1" s="6" customFormat="1" ht="32.450000000000003" customHeight="1">
      <c r="B94" s="67"/>
      <c r="C94" s="68" t="s">
        <v>73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29">
        <f>ROUND(AG95+AG100,2)</f>
        <v>0</v>
      </c>
      <c r="AH94" s="229"/>
      <c r="AI94" s="229"/>
      <c r="AJ94" s="229"/>
      <c r="AK94" s="229"/>
      <c r="AL94" s="229"/>
      <c r="AM94" s="229"/>
      <c r="AN94" s="230">
        <f t="shared" ref="AN94:AN100" si="0">SUM(AG94,AT94)</f>
        <v>0</v>
      </c>
      <c r="AO94" s="230"/>
      <c r="AP94" s="230"/>
      <c r="AQ94" s="71" t="s">
        <v>1</v>
      </c>
      <c r="AR94" s="67"/>
      <c r="AS94" s="72">
        <f>ROUND(AS95+AS100,2)</f>
        <v>0</v>
      </c>
      <c r="AT94" s="73">
        <f t="shared" ref="AT94:AT100" si="1">ROUND(SUM(AV94:AW94),2)</f>
        <v>0</v>
      </c>
      <c r="AU94" s="74">
        <f>ROUND(AU95+AU100,5)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ROUND(AZ95+AZ100,2)</f>
        <v>0</v>
      </c>
      <c r="BA94" s="73">
        <f>ROUND(BA95+BA100,2)</f>
        <v>0</v>
      </c>
      <c r="BB94" s="73">
        <f>ROUND(BB95+BB100,2)</f>
        <v>0</v>
      </c>
      <c r="BC94" s="73">
        <f>ROUND(BC95+BC100,2)</f>
        <v>0</v>
      </c>
      <c r="BD94" s="75">
        <f>ROUND(BD95+BD100,2)</f>
        <v>0</v>
      </c>
      <c r="BS94" s="76" t="s">
        <v>74</v>
      </c>
      <c r="BT94" s="76" t="s">
        <v>75</v>
      </c>
      <c r="BU94" s="77" t="s">
        <v>76</v>
      </c>
      <c r="BV94" s="76" t="s">
        <v>77</v>
      </c>
      <c r="BW94" s="76" t="s">
        <v>4</v>
      </c>
      <c r="BX94" s="76" t="s">
        <v>78</v>
      </c>
      <c r="CL94" s="76" t="s">
        <v>1</v>
      </c>
    </row>
    <row r="95" spans="1:91" s="7" customFormat="1" ht="16.5" customHeight="1">
      <c r="B95" s="78"/>
      <c r="C95" s="79"/>
      <c r="D95" s="228" t="s">
        <v>79</v>
      </c>
      <c r="E95" s="228"/>
      <c r="F95" s="228"/>
      <c r="G95" s="228"/>
      <c r="H95" s="228"/>
      <c r="I95" s="80"/>
      <c r="J95" s="228" t="s">
        <v>80</v>
      </c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39">
        <f>ROUND(SUM(AG96:AG99),2)</f>
        <v>0</v>
      </c>
      <c r="AH95" s="227"/>
      <c r="AI95" s="227"/>
      <c r="AJ95" s="227"/>
      <c r="AK95" s="227"/>
      <c r="AL95" s="227"/>
      <c r="AM95" s="227"/>
      <c r="AN95" s="226">
        <f t="shared" si="0"/>
        <v>0</v>
      </c>
      <c r="AO95" s="227"/>
      <c r="AP95" s="227"/>
      <c r="AQ95" s="81" t="s">
        <v>81</v>
      </c>
      <c r="AR95" s="78"/>
      <c r="AS95" s="82">
        <f>ROUND(SUM(AS96:AS99),2)</f>
        <v>0</v>
      </c>
      <c r="AT95" s="83">
        <f t="shared" si="1"/>
        <v>0</v>
      </c>
      <c r="AU95" s="84">
        <f>ROUND(SUM(AU96:AU99),5)</f>
        <v>0</v>
      </c>
      <c r="AV95" s="83">
        <f>ROUND(AZ95*L29,2)</f>
        <v>0</v>
      </c>
      <c r="AW95" s="83">
        <f>ROUND(BA95*L30,2)</f>
        <v>0</v>
      </c>
      <c r="AX95" s="83">
        <f>ROUND(BB95*L29,2)</f>
        <v>0</v>
      </c>
      <c r="AY95" s="83">
        <f>ROUND(BC95*L30,2)</f>
        <v>0</v>
      </c>
      <c r="AZ95" s="83">
        <f>ROUND(SUM(AZ96:AZ99),2)</f>
        <v>0</v>
      </c>
      <c r="BA95" s="83">
        <f>ROUND(SUM(BA96:BA99),2)</f>
        <v>0</v>
      </c>
      <c r="BB95" s="83">
        <f>ROUND(SUM(BB96:BB99),2)</f>
        <v>0</v>
      </c>
      <c r="BC95" s="83">
        <f>ROUND(SUM(BC96:BC99),2)</f>
        <v>0</v>
      </c>
      <c r="BD95" s="85">
        <f>ROUND(SUM(BD96:BD99),2)</f>
        <v>0</v>
      </c>
      <c r="BS95" s="86" t="s">
        <v>74</v>
      </c>
      <c r="BT95" s="86" t="s">
        <v>82</v>
      </c>
      <c r="BU95" s="86" t="s">
        <v>76</v>
      </c>
      <c r="BV95" s="86" t="s">
        <v>77</v>
      </c>
      <c r="BW95" s="86" t="s">
        <v>83</v>
      </c>
      <c r="BX95" s="86" t="s">
        <v>4</v>
      </c>
      <c r="CL95" s="86" t="s">
        <v>1</v>
      </c>
      <c r="CM95" s="86" t="s">
        <v>84</v>
      </c>
    </row>
    <row r="96" spans="1:91" s="4" customFormat="1" ht="16.5" customHeight="1">
      <c r="A96" s="87" t="s">
        <v>85</v>
      </c>
      <c r="B96" s="50"/>
      <c r="C96" s="10"/>
      <c r="D96" s="10"/>
      <c r="E96" s="233" t="s">
        <v>86</v>
      </c>
      <c r="F96" s="233"/>
      <c r="G96" s="233"/>
      <c r="H96" s="233"/>
      <c r="I96" s="233"/>
      <c r="J96" s="10"/>
      <c r="K96" s="233" t="s">
        <v>87</v>
      </c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3"/>
      <c r="Z96" s="233"/>
      <c r="AA96" s="233"/>
      <c r="AB96" s="233"/>
      <c r="AC96" s="233"/>
      <c r="AD96" s="233"/>
      <c r="AE96" s="233"/>
      <c r="AF96" s="233"/>
      <c r="AG96" s="231">
        <f>'D.1.1-3 - Architektonicko...'!J32</f>
        <v>0</v>
      </c>
      <c r="AH96" s="232"/>
      <c r="AI96" s="232"/>
      <c r="AJ96" s="232"/>
      <c r="AK96" s="232"/>
      <c r="AL96" s="232"/>
      <c r="AM96" s="232"/>
      <c r="AN96" s="231">
        <f t="shared" si="0"/>
        <v>0</v>
      </c>
      <c r="AO96" s="232"/>
      <c r="AP96" s="232"/>
      <c r="AQ96" s="88" t="s">
        <v>88</v>
      </c>
      <c r="AR96" s="50"/>
      <c r="AS96" s="89">
        <v>0</v>
      </c>
      <c r="AT96" s="90">
        <f t="shared" si="1"/>
        <v>0</v>
      </c>
      <c r="AU96" s="91">
        <f>'D.1.1-3 - Architektonicko...'!P145</f>
        <v>0</v>
      </c>
      <c r="AV96" s="90">
        <f>'D.1.1-3 - Architektonicko...'!J35</f>
        <v>0</v>
      </c>
      <c r="AW96" s="90">
        <f>'D.1.1-3 - Architektonicko...'!J36</f>
        <v>0</v>
      </c>
      <c r="AX96" s="90">
        <f>'D.1.1-3 - Architektonicko...'!J37</f>
        <v>0</v>
      </c>
      <c r="AY96" s="90">
        <f>'D.1.1-3 - Architektonicko...'!J38</f>
        <v>0</v>
      </c>
      <c r="AZ96" s="90">
        <f>'D.1.1-3 - Architektonicko...'!F35</f>
        <v>0</v>
      </c>
      <c r="BA96" s="90">
        <f>'D.1.1-3 - Architektonicko...'!F36</f>
        <v>0</v>
      </c>
      <c r="BB96" s="90">
        <f>'D.1.1-3 - Architektonicko...'!F37</f>
        <v>0</v>
      </c>
      <c r="BC96" s="90">
        <f>'D.1.1-3 - Architektonicko...'!F38</f>
        <v>0</v>
      </c>
      <c r="BD96" s="92">
        <f>'D.1.1-3 - Architektonicko...'!F39</f>
        <v>0</v>
      </c>
      <c r="BT96" s="24" t="s">
        <v>84</v>
      </c>
      <c r="BV96" s="24" t="s">
        <v>77</v>
      </c>
      <c r="BW96" s="24" t="s">
        <v>89</v>
      </c>
      <c r="BX96" s="24" t="s">
        <v>83</v>
      </c>
      <c r="CL96" s="24" t="s">
        <v>1</v>
      </c>
    </row>
    <row r="97" spans="1:91" s="4" customFormat="1" ht="16.5" customHeight="1">
      <c r="A97" s="87" t="s">
        <v>85</v>
      </c>
      <c r="B97" s="50"/>
      <c r="C97" s="10"/>
      <c r="D97" s="10"/>
      <c r="E97" s="233" t="s">
        <v>90</v>
      </c>
      <c r="F97" s="233"/>
      <c r="G97" s="233"/>
      <c r="H97" s="233"/>
      <c r="I97" s="233"/>
      <c r="J97" s="10"/>
      <c r="K97" s="233" t="s">
        <v>91</v>
      </c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33"/>
      <c r="Z97" s="233"/>
      <c r="AA97" s="233"/>
      <c r="AB97" s="233"/>
      <c r="AC97" s="233"/>
      <c r="AD97" s="233"/>
      <c r="AE97" s="233"/>
      <c r="AF97" s="233"/>
      <c r="AG97" s="231">
        <f>'D.1.4.1 - Zdravoinstalace'!J32</f>
        <v>0</v>
      </c>
      <c r="AH97" s="232"/>
      <c r="AI97" s="232"/>
      <c r="AJ97" s="232"/>
      <c r="AK97" s="232"/>
      <c r="AL97" s="232"/>
      <c r="AM97" s="232"/>
      <c r="AN97" s="231">
        <f t="shared" si="0"/>
        <v>0</v>
      </c>
      <c r="AO97" s="232"/>
      <c r="AP97" s="232"/>
      <c r="AQ97" s="88" t="s">
        <v>88</v>
      </c>
      <c r="AR97" s="50"/>
      <c r="AS97" s="89">
        <v>0</v>
      </c>
      <c r="AT97" s="90">
        <f t="shared" si="1"/>
        <v>0</v>
      </c>
      <c r="AU97" s="91">
        <f>'D.1.4.1 - Zdravoinstalace'!P135</f>
        <v>0</v>
      </c>
      <c r="AV97" s="90">
        <f>'D.1.4.1 - Zdravoinstalace'!J35</f>
        <v>0</v>
      </c>
      <c r="AW97" s="90">
        <f>'D.1.4.1 - Zdravoinstalace'!J36</f>
        <v>0</v>
      </c>
      <c r="AX97" s="90">
        <f>'D.1.4.1 - Zdravoinstalace'!J37</f>
        <v>0</v>
      </c>
      <c r="AY97" s="90">
        <f>'D.1.4.1 - Zdravoinstalace'!J38</f>
        <v>0</v>
      </c>
      <c r="AZ97" s="90">
        <f>'D.1.4.1 - Zdravoinstalace'!F35</f>
        <v>0</v>
      </c>
      <c r="BA97" s="90">
        <f>'D.1.4.1 - Zdravoinstalace'!F36</f>
        <v>0</v>
      </c>
      <c r="BB97" s="90">
        <f>'D.1.4.1 - Zdravoinstalace'!F37</f>
        <v>0</v>
      </c>
      <c r="BC97" s="90">
        <f>'D.1.4.1 - Zdravoinstalace'!F38</f>
        <v>0</v>
      </c>
      <c r="BD97" s="92">
        <f>'D.1.4.1 - Zdravoinstalace'!F39</f>
        <v>0</v>
      </c>
      <c r="BT97" s="24" t="s">
        <v>84</v>
      </c>
      <c r="BV97" s="24" t="s">
        <v>77</v>
      </c>
      <c r="BW97" s="24" t="s">
        <v>92</v>
      </c>
      <c r="BX97" s="24" t="s">
        <v>83</v>
      </c>
      <c r="CL97" s="24" t="s">
        <v>1</v>
      </c>
    </row>
    <row r="98" spans="1:91" s="4" customFormat="1" ht="16.5" customHeight="1">
      <c r="A98" s="87" t="s">
        <v>85</v>
      </c>
      <c r="B98" s="50"/>
      <c r="C98" s="10"/>
      <c r="D98" s="10"/>
      <c r="E98" s="233" t="s">
        <v>93</v>
      </c>
      <c r="F98" s="233"/>
      <c r="G98" s="233"/>
      <c r="H98" s="233"/>
      <c r="I98" s="233"/>
      <c r="J98" s="10"/>
      <c r="K98" s="233" t="s">
        <v>94</v>
      </c>
      <c r="L98" s="233"/>
      <c r="M98" s="233"/>
      <c r="N98" s="233"/>
      <c r="O98" s="233"/>
      <c r="P98" s="233"/>
      <c r="Q98" s="233"/>
      <c r="R98" s="233"/>
      <c r="S98" s="233"/>
      <c r="T98" s="233"/>
      <c r="U98" s="233"/>
      <c r="V98" s="233"/>
      <c r="W98" s="233"/>
      <c r="X98" s="233"/>
      <c r="Y98" s="233"/>
      <c r="Z98" s="233"/>
      <c r="AA98" s="233"/>
      <c r="AB98" s="233"/>
      <c r="AC98" s="233"/>
      <c r="AD98" s="233"/>
      <c r="AE98" s="233"/>
      <c r="AF98" s="233"/>
      <c r="AG98" s="231">
        <f>'D.1.4.2 - Vytápění'!J32</f>
        <v>0</v>
      </c>
      <c r="AH98" s="232"/>
      <c r="AI98" s="232"/>
      <c r="AJ98" s="232"/>
      <c r="AK98" s="232"/>
      <c r="AL98" s="232"/>
      <c r="AM98" s="232"/>
      <c r="AN98" s="231">
        <f t="shared" si="0"/>
        <v>0</v>
      </c>
      <c r="AO98" s="232"/>
      <c r="AP98" s="232"/>
      <c r="AQ98" s="88" t="s">
        <v>88</v>
      </c>
      <c r="AR98" s="50"/>
      <c r="AS98" s="89">
        <v>0</v>
      </c>
      <c r="AT98" s="90">
        <f t="shared" si="1"/>
        <v>0</v>
      </c>
      <c r="AU98" s="91">
        <f>'D.1.4.2 - Vytápění'!P129</f>
        <v>0</v>
      </c>
      <c r="AV98" s="90">
        <f>'D.1.4.2 - Vytápění'!J35</f>
        <v>0</v>
      </c>
      <c r="AW98" s="90">
        <f>'D.1.4.2 - Vytápění'!J36</f>
        <v>0</v>
      </c>
      <c r="AX98" s="90">
        <f>'D.1.4.2 - Vytápění'!J37</f>
        <v>0</v>
      </c>
      <c r="AY98" s="90">
        <f>'D.1.4.2 - Vytápění'!J38</f>
        <v>0</v>
      </c>
      <c r="AZ98" s="90">
        <f>'D.1.4.2 - Vytápění'!F35</f>
        <v>0</v>
      </c>
      <c r="BA98" s="90">
        <f>'D.1.4.2 - Vytápění'!F36</f>
        <v>0</v>
      </c>
      <c r="BB98" s="90">
        <f>'D.1.4.2 - Vytápění'!F37</f>
        <v>0</v>
      </c>
      <c r="BC98" s="90">
        <f>'D.1.4.2 - Vytápění'!F38</f>
        <v>0</v>
      </c>
      <c r="BD98" s="92">
        <f>'D.1.4.2 - Vytápění'!F39</f>
        <v>0</v>
      </c>
      <c r="BT98" s="24" t="s">
        <v>84</v>
      </c>
      <c r="BV98" s="24" t="s">
        <v>77</v>
      </c>
      <c r="BW98" s="24" t="s">
        <v>95</v>
      </c>
      <c r="BX98" s="24" t="s">
        <v>83</v>
      </c>
      <c r="CL98" s="24" t="s">
        <v>1</v>
      </c>
    </row>
    <row r="99" spans="1:91" s="4" customFormat="1" ht="16.5" customHeight="1">
      <c r="A99" s="87" t="s">
        <v>85</v>
      </c>
      <c r="B99" s="50"/>
      <c r="C99" s="10"/>
      <c r="D99" s="10"/>
      <c r="E99" s="233" t="s">
        <v>96</v>
      </c>
      <c r="F99" s="233"/>
      <c r="G99" s="233"/>
      <c r="H99" s="233"/>
      <c r="I99" s="233"/>
      <c r="J99" s="10"/>
      <c r="K99" s="233" t="s">
        <v>97</v>
      </c>
      <c r="L99" s="233"/>
      <c r="M99" s="233"/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33"/>
      <c r="Z99" s="233"/>
      <c r="AA99" s="233"/>
      <c r="AB99" s="233"/>
      <c r="AC99" s="233"/>
      <c r="AD99" s="233"/>
      <c r="AE99" s="233"/>
      <c r="AF99" s="233"/>
      <c r="AG99" s="231">
        <f>'D.1.4.3 - Silnoproudá ele...'!J32</f>
        <v>0</v>
      </c>
      <c r="AH99" s="232"/>
      <c r="AI99" s="232"/>
      <c r="AJ99" s="232"/>
      <c r="AK99" s="232"/>
      <c r="AL99" s="232"/>
      <c r="AM99" s="232"/>
      <c r="AN99" s="231">
        <f t="shared" si="0"/>
        <v>0</v>
      </c>
      <c r="AO99" s="232"/>
      <c r="AP99" s="232"/>
      <c r="AQ99" s="88" t="s">
        <v>88</v>
      </c>
      <c r="AR99" s="50"/>
      <c r="AS99" s="89">
        <v>0</v>
      </c>
      <c r="AT99" s="90">
        <f t="shared" si="1"/>
        <v>0</v>
      </c>
      <c r="AU99" s="91">
        <f>'D.1.4.3 - Silnoproudá ele...'!P127</f>
        <v>0</v>
      </c>
      <c r="AV99" s="90">
        <f>'D.1.4.3 - Silnoproudá ele...'!J35</f>
        <v>0</v>
      </c>
      <c r="AW99" s="90">
        <f>'D.1.4.3 - Silnoproudá ele...'!J36</f>
        <v>0</v>
      </c>
      <c r="AX99" s="90">
        <f>'D.1.4.3 - Silnoproudá ele...'!J37</f>
        <v>0</v>
      </c>
      <c r="AY99" s="90">
        <f>'D.1.4.3 - Silnoproudá ele...'!J38</f>
        <v>0</v>
      </c>
      <c r="AZ99" s="90">
        <f>'D.1.4.3 - Silnoproudá ele...'!F35</f>
        <v>0</v>
      </c>
      <c r="BA99" s="90">
        <f>'D.1.4.3 - Silnoproudá ele...'!F36</f>
        <v>0</v>
      </c>
      <c r="BB99" s="90">
        <f>'D.1.4.3 - Silnoproudá ele...'!F37</f>
        <v>0</v>
      </c>
      <c r="BC99" s="90">
        <f>'D.1.4.3 - Silnoproudá ele...'!F38</f>
        <v>0</v>
      </c>
      <c r="BD99" s="92">
        <f>'D.1.4.3 - Silnoproudá ele...'!F39</f>
        <v>0</v>
      </c>
      <c r="BT99" s="24" t="s">
        <v>84</v>
      </c>
      <c r="BV99" s="24" t="s">
        <v>77</v>
      </c>
      <c r="BW99" s="24" t="s">
        <v>98</v>
      </c>
      <c r="BX99" s="24" t="s">
        <v>83</v>
      </c>
      <c r="CL99" s="24" t="s">
        <v>1</v>
      </c>
    </row>
    <row r="100" spans="1:91" s="7" customFormat="1" ht="16.5" customHeight="1">
      <c r="A100" s="87" t="s">
        <v>85</v>
      </c>
      <c r="B100" s="78"/>
      <c r="C100" s="79"/>
      <c r="D100" s="228" t="s">
        <v>99</v>
      </c>
      <c r="E100" s="228"/>
      <c r="F100" s="228"/>
      <c r="G100" s="228"/>
      <c r="H100" s="228"/>
      <c r="I100" s="80"/>
      <c r="J100" s="228" t="s">
        <v>100</v>
      </c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6">
        <f>'VRN - Vedlejší rozpočtové...'!J30</f>
        <v>0</v>
      </c>
      <c r="AH100" s="227"/>
      <c r="AI100" s="227"/>
      <c r="AJ100" s="227"/>
      <c r="AK100" s="227"/>
      <c r="AL100" s="227"/>
      <c r="AM100" s="227"/>
      <c r="AN100" s="226">
        <f t="shared" si="0"/>
        <v>0</v>
      </c>
      <c r="AO100" s="227"/>
      <c r="AP100" s="227"/>
      <c r="AQ100" s="81" t="s">
        <v>81</v>
      </c>
      <c r="AR100" s="78"/>
      <c r="AS100" s="93">
        <v>0</v>
      </c>
      <c r="AT100" s="94">
        <f t="shared" si="1"/>
        <v>0</v>
      </c>
      <c r="AU100" s="95">
        <f>'VRN - Vedlejší rozpočtové...'!P121</f>
        <v>0</v>
      </c>
      <c r="AV100" s="94">
        <f>'VRN - Vedlejší rozpočtové...'!J33</f>
        <v>0</v>
      </c>
      <c r="AW100" s="94">
        <f>'VRN - Vedlejší rozpočtové...'!J34</f>
        <v>0</v>
      </c>
      <c r="AX100" s="94">
        <f>'VRN - Vedlejší rozpočtové...'!J35</f>
        <v>0</v>
      </c>
      <c r="AY100" s="94">
        <f>'VRN - Vedlejší rozpočtové...'!J36</f>
        <v>0</v>
      </c>
      <c r="AZ100" s="94">
        <f>'VRN - Vedlejší rozpočtové...'!F33</f>
        <v>0</v>
      </c>
      <c r="BA100" s="94">
        <f>'VRN - Vedlejší rozpočtové...'!F34</f>
        <v>0</v>
      </c>
      <c r="BB100" s="94">
        <f>'VRN - Vedlejší rozpočtové...'!F35</f>
        <v>0</v>
      </c>
      <c r="BC100" s="94">
        <f>'VRN - Vedlejší rozpočtové...'!F36</f>
        <v>0</v>
      </c>
      <c r="BD100" s="96">
        <f>'VRN - Vedlejší rozpočtové...'!F37</f>
        <v>0</v>
      </c>
      <c r="BT100" s="86" t="s">
        <v>82</v>
      </c>
      <c r="BV100" s="86" t="s">
        <v>77</v>
      </c>
      <c r="BW100" s="86" t="s">
        <v>101</v>
      </c>
      <c r="BX100" s="86" t="s">
        <v>4</v>
      </c>
      <c r="CL100" s="86" t="s">
        <v>1</v>
      </c>
      <c r="CM100" s="86" t="s">
        <v>84</v>
      </c>
    </row>
    <row r="101" spans="1:91" s="2" customFormat="1" ht="30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2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</row>
    <row r="102" spans="1:91" s="2" customFormat="1" ht="6.95" customHeight="1">
      <c r="A102" s="31"/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32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</row>
  </sheetData>
  <mergeCells count="62">
    <mergeCell ref="AS89:AT91"/>
    <mergeCell ref="AM89:AP89"/>
    <mergeCell ref="AM90:AP90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D100:H100"/>
    <mergeCell ref="J100:AF100"/>
    <mergeCell ref="AG94:AM94"/>
    <mergeCell ref="AN94:AP94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96:AP96"/>
    <mergeCell ref="E96:I96"/>
    <mergeCell ref="K96:AF96"/>
    <mergeCell ref="AG96:AM96"/>
    <mergeCell ref="W30:AE30"/>
    <mergeCell ref="AK30:AO30"/>
    <mergeCell ref="L30:P30"/>
    <mergeCell ref="AK31:AO31"/>
    <mergeCell ref="AN100:AP100"/>
    <mergeCell ref="AG100:AM100"/>
    <mergeCell ref="K97:AF97"/>
    <mergeCell ref="AN97:AP97"/>
    <mergeCell ref="L85:AO85"/>
    <mergeCell ref="AM87:AN87"/>
    <mergeCell ref="AK26:AO26"/>
    <mergeCell ref="L28:P28"/>
    <mergeCell ref="W28:AE28"/>
    <mergeCell ref="AK28:AO28"/>
    <mergeCell ref="AK29:AO29"/>
    <mergeCell ref="L29:P29"/>
    <mergeCell ref="W29:AE29"/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</mergeCells>
  <hyperlinks>
    <hyperlink ref="A96" location="'D.1.1-3 - Architektonicko...'!C2" display="/"/>
    <hyperlink ref="A97" location="'D.1.4.1 - Zdravoinstalace'!C2" display="/"/>
    <hyperlink ref="A98" location="'D.1.4.2 - Vytápění'!C2" display="/"/>
    <hyperlink ref="A99" location="'D.1.4.3 - Silnoproudá ele...'!C2" display="/"/>
    <hyperlink ref="A100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7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06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6" t="s">
        <v>89</v>
      </c>
      <c r="AZ2" s="97" t="s">
        <v>102</v>
      </c>
      <c r="BA2" s="97" t="s">
        <v>103</v>
      </c>
      <c r="BB2" s="97" t="s">
        <v>104</v>
      </c>
      <c r="BC2" s="97" t="s">
        <v>105</v>
      </c>
      <c r="BD2" s="97" t="s">
        <v>84</v>
      </c>
    </row>
    <row r="3" spans="1:56" s="1" customFormat="1" ht="6.95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  <c r="AZ3" s="97" t="s">
        <v>106</v>
      </c>
      <c r="BA3" s="97" t="s">
        <v>107</v>
      </c>
      <c r="BB3" s="97" t="s">
        <v>104</v>
      </c>
      <c r="BC3" s="97" t="s">
        <v>108</v>
      </c>
      <c r="BD3" s="97" t="s">
        <v>84</v>
      </c>
    </row>
    <row r="4" spans="1:56" s="1" customFormat="1" ht="24.95" hidden="1" customHeight="1">
      <c r="B4" s="19"/>
      <c r="D4" s="20" t="s">
        <v>109</v>
      </c>
      <c r="L4" s="19"/>
      <c r="M4" s="98" t="s">
        <v>10</v>
      </c>
      <c r="AT4" s="16" t="s">
        <v>3</v>
      </c>
      <c r="AZ4" s="97" t="s">
        <v>110</v>
      </c>
      <c r="BA4" s="97" t="s">
        <v>111</v>
      </c>
      <c r="BB4" s="97" t="s">
        <v>104</v>
      </c>
      <c r="BC4" s="97" t="s">
        <v>112</v>
      </c>
      <c r="BD4" s="97" t="s">
        <v>84</v>
      </c>
    </row>
    <row r="5" spans="1:56" s="1" customFormat="1" ht="6.95" hidden="1" customHeight="1">
      <c r="B5" s="19"/>
      <c r="L5" s="19"/>
    </row>
    <row r="6" spans="1:56" s="1" customFormat="1" ht="12" hidden="1" customHeight="1">
      <c r="B6" s="19"/>
      <c r="D6" s="26" t="s">
        <v>16</v>
      </c>
      <c r="L6" s="19"/>
    </row>
    <row r="7" spans="1:56" s="1" customFormat="1" ht="26.25" hidden="1" customHeight="1">
      <c r="B7" s="19"/>
      <c r="E7" s="250" t="str">
        <f>'Rekapitulace stavby'!K6</f>
        <v>Stavební úpravy, přístavba a nástavba za účelem změny užívání na obecní klubovnu Čtyřkoly, parc. č. st. 1209, 522-2, k.ú</v>
      </c>
      <c r="F7" s="251"/>
      <c r="G7" s="251"/>
      <c r="H7" s="251"/>
      <c r="L7" s="19"/>
    </row>
    <row r="8" spans="1:56" s="1" customFormat="1" ht="12" hidden="1" customHeight="1">
      <c r="B8" s="19"/>
      <c r="D8" s="26" t="s">
        <v>113</v>
      </c>
      <c r="L8" s="19"/>
    </row>
    <row r="9" spans="1:56" s="2" customFormat="1" ht="16.5" hidden="1" customHeight="1">
      <c r="A9" s="31"/>
      <c r="B9" s="32"/>
      <c r="C9" s="31"/>
      <c r="D9" s="31"/>
      <c r="E9" s="250" t="s">
        <v>114</v>
      </c>
      <c r="F9" s="249"/>
      <c r="G9" s="249"/>
      <c r="H9" s="249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2" hidden="1" customHeight="1">
      <c r="A10" s="31"/>
      <c r="B10" s="32"/>
      <c r="C10" s="31"/>
      <c r="D10" s="26" t="s">
        <v>115</v>
      </c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6.5" hidden="1" customHeight="1">
      <c r="A11" s="31"/>
      <c r="B11" s="32"/>
      <c r="C11" s="31"/>
      <c r="D11" s="31"/>
      <c r="E11" s="240" t="s">
        <v>116</v>
      </c>
      <c r="F11" s="249"/>
      <c r="G11" s="249"/>
      <c r="H11" s="249"/>
      <c r="I11" s="31"/>
      <c r="J11" s="31"/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hidden="1">
      <c r="A12" s="31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2" hidden="1" customHeight="1">
      <c r="A13" s="31"/>
      <c r="B13" s="32"/>
      <c r="C13" s="31"/>
      <c r="D13" s="26" t="s">
        <v>18</v>
      </c>
      <c r="E13" s="31"/>
      <c r="F13" s="24" t="s">
        <v>1</v>
      </c>
      <c r="G13" s="31"/>
      <c r="H13" s="31"/>
      <c r="I13" s="26" t="s">
        <v>19</v>
      </c>
      <c r="J13" s="24" t="s">
        <v>1</v>
      </c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12" hidden="1" customHeight="1">
      <c r="A14" s="31"/>
      <c r="B14" s="32"/>
      <c r="C14" s="31"/>
      <c r="D14" s="26" t="s">
        <v>20</v>
      </c>
      <c r="E14" s="31"/>
      <c r="F14" s="24" t="s">
        <v>21</v>
      </c>
      <c r="G14" s="31"/>
      <c r="H14" s="31"/>
      <c r="I14" s="26" t="s">
        <v>22</v>
      </c>
      <c r="J14" s="54" t="str">
        <f>'Rekapitulace stavby'!AN8</f>
        <v>10. 1. 2024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0.9" hidden="1" customHeight="1">
      <c r="A15" s="31"/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12" hidden="1" customHeight="1">
      <c r="A16" s="31"/>
      <c r="B16" s="32"/>
      <c r="C16" s="31"/>
      <c r="D16" s="26" t="s">
        <v>24</v>
      </c>
      <c r="E16" s="31"/>
      <c r="F16" s="31"/>
      <c r="G16" s="31"/>
      <c r="H16" s="31"/>
      <c r="I16" s="26" t="s">
        <v>25</v>
      </c>
      <c r="J16" s="24" t="s">
        <v>1</v>
      </c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hidden="1" customHeight="1">
      <c r="A17" s="31"/>
      <c r="B17" s="32"/>
      <c r="C17" s="31"/>
      <c r="D17" s="31"/>
      <c r="E17" s="24" t="s">
        <v>26</v>
      </c>
      <c r="F17" s="31"/>
      <c r="G17" s="31"/>
      <c r="H17" s="31"/>
      <c r="I17" s="26" t="s">
        <v>27</v>
      </c>
      <c r="J17" s="24" t="s">
        <v>1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6.95" hidden="1" customHeight="1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hidden="1" customHeight="1">
      <c r="A19" s="31"/>
      <c r="B19" s="32"/>
      <c r="C19" s="31"/>
      <c r="D19" s="26" t="s">
        <v>28</v>
      </c>
      <c r="E19" s="31"/>
      <c r="F19" s="31"/>
      <c r="G19" s="31"/>
      <c r="H19" s="31"/>
      <c r="I19" s="26" t="s">
        <v>25</v>
      </c>
      <c r="J19" s="27" t="str">
        <f>'Rekapitulace stavby'!AN13</f>
        <v>Vyplň údaj</v>
      </c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hidden="1" customHeight="1">
      <c r="A20" s="31"/>
      <c r="B20" s="32"/>
      <c r="C20" s="31"/>
      <c r="D20" s="31"/>
      <c r="E20" s="252" t="str">
        <f>'Rekapitulace stavby'!E14</f>
        <v>Vyplň údaj</v>
      </c>
      <c r="F20" s="218"/>
      <c r="G20" s="218"/>
      <c r="H20" s="218"/>
      <c r="I20" s="26" t="s">
        <v>27</v>
      </c>
      <c r="J20" s="27" t="str">
        <f>'Rekapitulace stavby'!AN14</f>
        <v>Vyplň údaj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6.95" hidden="1" customHeight="1">
      <c r="A21" s="31"/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hidden="1" customHeight="1">
      <c r="A22" s="31"/>
      <c r="B22" s="32"/>
      <c r="C22" s="31"/>
      <c r="D22" s="26" t="s">
        <v>30</v>
      </c>
      <c r="E22" s="31"/>
      <c r="F22" s="31"/>
      <c r="G22" s="31"/>
      <c r="H22" s="31"/>
      <c r="I22" s="26" t="s">
        <v>25</v>
      </c>
      <c r="J22" s="24" t="s">
        <v>1</v>
      </c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hidden="1" customHeight="1">
      <c r="A23" s="31"/>
      <c r="B23" s="32"/>
      <c r="C23" s="31"/>
      <c r="D23" s="31"/>
      <c r="E23" s="24" t="s">
        <v>31</v>
      </c>
      <c r="F23" s="31"/>
      <c r="G23" s="31"/>
      <c r="H23" s="31"/>
      <c r="I23" s="26" t="s">
        <v>27</v>
      </c>
      <c r="J23" s="24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6.95" hidden="1" customHeight="1">
      <c r="A24" s="31"/>
      <c r="B24" s="32"/>
      <c r="C24" s="31"/>
      <c r="D24" s="31"/>
      <c r="E24" s="31"/>
      <c r="F24" s="31"/>
      <c r="G24" s="31"/>
      <c r="H24" s="31"/>
      <c r="I24" s="31"/>
      <c r="J24" s="31"/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hidden="1" customHeight="1">
      <c r="A25" s="31"/>
      <c r="B25" s="32"/>
      <c r="C25" s="31"/>
      <c r="D25" s="26" t="s">
        <v>32</v>
      </c>
      <c r="E25" s="31"/>
      <c r="F25" s="31"/>
      <c r="G25" s="31"/>
      <c r="H25" s="31"/>
      <c r="I25" s="26" t="s">
        <v>25</v>
      </c>
      <c r="J25" s="24" t="str">
        <f>IF('Rekapitulace stavby'!AN19="","",'Rekapitulace stavby'!AN19)</f>
        <v/>
      </c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hidden="1" customHeight="1">
      <c r="A26" s="31"/>
      <c r="B26" s="32"/>
      <c r="C26" s="31"/>
      <c r="D26" s="31"/>
      <c r="E26" s="24" t="str">
        <f>IF('Rekapitulace stavby'!E20="","",'Rekapitulace stavby'!E20)</f>
        <v xml:space="preserve"> </v>
      </c>
      <c r="F26" s="31"/>
      <c r="G26" s="31"/>
      <c r="H26" s="31"/>
      <c r="I26" s="26" t="s">
        <v>27</v>
      </c>
      <c r="J26" s="24" t="str">
        <f>IF('Rekapitulace stavby'!AN20="","",'Rekapitulace stavby'!AN20)</f>
        <v/>
      </c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hidden="1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4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hidden="1" customHeight="1">
      <c r="A28" s="31"/>
      <c r="B28" s="32"/>
      <c r="C28" s="31"/>
      <c r="D28" s="26" t="s">
        <v>34</v>
      </c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hidden="1" customHeight="1">
      <c r="A29" s="99"/>
      <c r="B29" s="100"/>
      <c r="C29" s="99"/>
      <c r="D29" s="99"/>
      <c r="E29" s="222" t="s">
        <v>1</v>
      </c>
      <c r="F29" s="222"/>
      <c r="G29" s="222"/>
      <c r="H29" s="222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hidden="1" customHeight="1">
      <c r="A32" s="31"/>
      <c r="B32" s="32"/>
      <c r="C32" s="31"/>
      <c r="D32" s="102" t="s">
        <v>35</v>
      </c>
      <c r="E32" s="31"/>
      <c r="F32" s="31"/>
      <c r="G32" s="31"/>
      <c r="H32" s="31"/>
      <c r="I32" s="31"/>
      <c r="J32" s="70">
        <f>ROUND(J145,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hidden="1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5" t="s">
        <v>38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103" t="s">
        <v>39</v>
      </c>
      <c r="E35" s="26" t="s">
        <v>40</v>
      </c>
      <c r="F35" s="104">
        <f>ROUND((SUM(BE145:BE770)),  2)</f>
        <v>0</v>
      </c>
      <c r="G35" s="31"/>
      <c r="H35" s="31"/>
      <c r="I35" s="105">
        <v>0.21</v>
      </c>
      <c r="J35" s="104">
        <f>ROUND(((SUM(BE145:BE770))*I35),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41</v>
      </c>
      <c r="F36" s="104">
        <f>ROUND((SUM(BF145:BF770)),  2)</f>
        <v>0</v>
      </c>
      <c r="G36" s="31"/>
      <c r="H36" s="31"/>
      <c r="I36" s="105">
        <v>0.12</v>
      </c>
      <c r="J36" s="104">
        <f>ROUND(((SUM(BF145:BF770))*I36),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42</v>
      </c>
      <c r="F37" s="104">
        <f>ROUND((SUM(BG145:BG770)),  2)</f>
        <v>0</v>
      </c>
      <c r="G37" s="31"/>
      <c r="H37" s="31"/>
      <c r="I37" s="105">
        <v>0.21</v>
      </c>
      <c r="J37" s="104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6" t="s">
        <v>43</v>
      </c>
      <c r="F38" s="104">
        <f>ROUND((SUM(BH145:BH770)),  2)</f>
        <v>0</v>
      </c>
      <c r="G38" s="31"/>
      <c r="H38" s="31"/>
      <c r="I38" s="105">
        <v>0.12</v>
      </c>
      <c r="J38" s="104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6" t="s">
        <v>44</v>
      </c>
      <c r="F39" s="104">
        <f>ROUND((SUM(BI145:BI770)),  2)</f>
        <v>0</v>
      </c>
      <c r="G39" s="31"/>
      <c r="H39" s="31"/>
      <c r="I39" s="105">
        <v>0</v>
      </c>
      <c r="J39" s="104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hidden="1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hidden="1" customHeight="1">
      <c r="A41" s="31"/>
      <c r="B41" s="32"/>
      <c r="C41" s="106"/>
      <c r="D41" s="107" t="s">
        <v>45</v>
      </c>
      <c r="E41" s="59"/>
      <c r="F41" s="59"/>
      <c r="G41" s="108" t="s">
        <v>46</v>
      </c>
      <c r="H41" s="109" t="s">
        <v>47</v>
      </c>
      <c r="I41" s="59"/>
      <c r="J41" s="110">
        <f>SUM(J32:J39)</f>
        <v>0</v>
      </c>
      <c r="K41" s="111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hidden="1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41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41"/>
    </row>
    <row r="51" spans="1:31" hidden="1">
      <c r="B51" s="19"/>
      <c r="L51" s="19"/>
    </row>
    <row r="52" spans="1:31" hidden="1">
      <c r="B52" s="19"/>
      <c r="L52" s="19"/>
    </row>
    <row r="53" spans="1:31" hidden="1">
      <c r="B53" s="19"/>
      <c r="L53" s="19"/>
    </row>
    <row r="54" spans="1:31" hidden="1">
      <c r="B54" s="19"/>
      <c r="L54" s="19"/>
    </row>
    <row r="55" spans="1:31" hidden="1">
      <c r="B55" s="19"/>
      <c r="L55" s="19"/>
    </row>
    <row r="56" spans="1:31" hidden="1">
      <c r="B56" s="19"/>
      <c r="L56" s="19"/>
    </row>
    <row r="57" spans="1:31" hidden="1">
      <c r="B57" s="19"/>
      <c r="L57" s="19"/>
    </row>
    <row r="58" spans="1:31" hidden="1">
      <c r="B58" s="19"/>
      <c r="L58" s="19"/>
    </row>
    <row r="59" spans="1:31" hidden="1">
      <c r="B59" s="19"/>
      <c r="L59" s="19"/>
    </row>
    <row r="60" spans="1:31" hidden="1">
      <c r="B60" s="19"/>
      <c r="L60" s="19"/>
    </row>
    <row r="61" spans="1:31" s="2" customFormat="1" ht="12.75" hidden="1">
      <c r="A61" s="31"/>
      <c r="B61" s="32"/>
      <c r="C61" s="31"/>
      <c r="D61" s="44" t="s">
        <v>50</v>
      </c>
      <c r="E61" s="34"/>
      <c r="F61" s="112" t="s">
        <v>51</v>
      </c>
      <c r="G61" s="44" t="s">
        <v>50</v>
      </c>
      <c r="H61" s="34"/>
      <c r="I61" s="34"/>
      <c r="J61" s="113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idden="1">
      <c r="B62" s="19"/>
      <c r="L62" s="19"/>
    </row>
    <row r="63" spans="1:31" hidden="1">
      <c r="B63" s="19"/>
      <c r="L63" s="19"/>
    </row>
    <row r="64" spans="1:31" hidden="1">
      <c r="B64" s="19"/>
      <c r="L64" s="19"/>
    </row>
    <row r="65" spans="1:31" s="2" customFormat="1" ht="12.75" hidden="1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idden="1">
      <c r="B66" s="19"/>
      <c r="L66" s="19"/>
    </row>
    <row r="67" spans="1:31" hidden="1">
      <c r="B67" s="19"/>
      <c r="L67" s="19"/>
    </row>
    <row r="68" spans="1:31" hidden="1">
      <c r="B68" s="19"/>
      <c r="L68" s="19"/>
    </row>
    <row r="69" spans="1:31" hidden="1">
      <c r="B69" s="19"/>
      <c r="L69" s="19"/>
    </row>
    <row r="70" spans="1:31" hidden="1">
      <c r="B70" s="19"/>
      <c r="L70" s="19"/>
    </row>
    <row r="71" spans="1:31" hidden="1">
      <c r="B71" s="19"/>
      <c r="L71" s="19"/>
    </row>
    <row r="72" spans="1:31" hidden="1">
      <c r="B72" s="19"/>
      <c r="L72" s="19"/>
    </row>
    <row r="73" spans="1:31" hidden="1">
      <c r="B73" s="19"/>
      <c r="L73" s="19"/>
    </row>
    <row r="74" spans="1:31" hidden="1">
      <c r="B74" s="19"/>
      <c r="L74" s="19"/>
    </row>
    <row r="75" spans="1:31" hidden="1">
      <c r="B75" s="19"/>
      <c r="L75" s="19"/>
    </row>
    <row r="76" spans="1:31" s="2" customFormat="1" ht="12.75" hidden="1">
      <c r="A76" s="31"/>
      <c r="B76" s="32"/>
      <c r="C76" s="31"/>
      <c r="D76" s="44" t="s">
        <v>50</v>
      </c>
      <c r="E76" s="34"/>
      <c r="F76" s="112" t="s">
        <v>51</v>
      </c>
      <c r="G76" s="44" t="s">
        <v>50</v>
      </c>
      <c r="H76" s="34"/>
      <c r="I76" s="34"/>
      <c r="J76" s="113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idden="1"/>
    <row r="79" spans="1:31" hidden="1"/>
    <row r="80" spans="1:31" hidden="1"/>
    <row r="81" spans="1:31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s="2" customFormat="1" ht="24.95" customHeight="1">
      <c r="A82" s="31"/>
      <c r="B82" s="32"/>
      <c r="C82" s="20" t="s">
        <v>117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s="2" customFormat="1" ht="12" customHeight="1">
      <c r="A84" s="31"/>
      <c r="B84" s="32"/>
      <c r="C84" s="26" t="s">
        <v>16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s="2" customFormat="1" ht="26.25" customHeight="1">
      <c r="A85" s="31"/>
      <c r="B85" s="32"/>
      <c r="C85" s="31"/>
      <c r="D85" s="31"/>
      <c r="E85" s="250" t="str">
        <f>E7</f>
        <v>Stavební úpravy, přístavba a nástavba za účelem změny užívání na obecní klubovnu Čtyřkoly, parc. č. st. 1209, 522-2, k.ú</v>
      </c>
      <c r="F85" s="251"/>
      <c r="G85" s="251"/>
      <c r="H85" s="251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s="1" customFormat="1" ht="12" customHeight="1">
      <c r="B86" s="19"/>
      <c r="C86" s="26" t="s">
        <v>113</v>
      </c>
      <c r="L86" s="19"/>
    </row>
    <row r="87" spans="1:31" s="2" customFormat="1" ht="16.5" customHeight="1">
      <c r="A87" s="31"/>
      <c r="B87" s="32"/>
      <c r="C87" s="31"/>
      <c r="D87" s="31"/>
      <c r="E87" s="250" t="s">
        <v>114</v>
      </c>
      <c r="F87" s="249"/>
      <c r="G87" s="249"/>
      <c r="H87" s="249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s="2" customFormat="1" ht="12" customHeight="1">
      <c r="A88" s="31"/>
      <c r="B88" s="32"/>
      <c r="C88" s="26" t="s">
        <v>115</v>
      </c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s="2" customFormat="1" ht="16.5" customHeight="1">
      <c r="A89" s="31"/>
      <c r="B89" s="32"/>
      <c r="C89" s="31"/>
      <c r="D89" s="31"/>
      <c r="E89" s="240" t="str">
        <f>E11</f>
        <v>D.1.1-3 - Architektonicko-stavební část</v>
      </c>
      <c r="F89" s="249"/>
      <c r="G89" s="249"/>
      <c r="H89" s="249"/>
      <c r="I89" s="31"/>
      <c r="J89" s="31"/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s="2" customFormat="1" ht="12" customHeight="1">
      <c r="A91" s="31"/>
      <c r="B91" s="32"/>
      <c r="C91" s="26" t="s">
        <v>20</v>
      </c>
      <c r="D91" s="31"/>
      <c r="E91" s="31"/>
      <c r="F91" s="24" t="str">
        <f>F14</f>
        <v>parc. č. st. 1209, 522/2, Čtyřkoly 257 22</v>
      </c>
      <c r="G91" s="31"/>
      <c r="H91" s="31"/>
      <c r="I91" s="26" t="s">
        <v>22</v>
      </c>
      <c r="J91" s="54" t="str">
        <f>IF(J14="","",J14)</f>
        <v>10. 1. 2024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s="2" customFormat="1" ht="6.95" customHeight="1">
      <c r="A92" s="31"/>
      <c r="B92" s="32"/>
      <c r="C92" s="31"/>
      <c r="D92" s="31"/>
      <c r="E92" s="31"/>
      <c r="F92" s="31"/>
      <c r="G92" s="31"/>
      <c r="H92" s="31"/>
      <c r="I92" s="31"/>
      <c r="J92" s="31"/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s="2" customFormat="1" ht="25.7" customHeight="1">
      <c r="A93" s="31"/>
      <c r="B93" s="32"/>
      <c r="C93" s="26" t="s">
        <v>24</v>
      </c>
      <c r="D93" s="31"/>
      <c r="E93" s="31"/>
      <c r="F93" s="24" t="str">
        <f>E17</f>
        <v>Obec Čtyřkoly</v>
      </c>
      <c r="G93" s="31"/>
      <c r="H93" s="31"/>
      <c r="I93" s="26" t="s">
        <v>30</v>
      </c>
      <c r="J93" s="29" t="str">
        <f>E23</f>
        <v>Ing. Eduard Novák, ČKAIT 0012099</v>
      </c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s="2" customFormat="1" ht="15.2" customHeight="1">
      <c r="A94" s="31"/>
      <c r="B94" s="32"/>
      <c r="C94" s="26" t="s">
        <v>28</v>
      </c>
      <c r="D94" s="31"/>
      <c r="E94" s="31"/>
      <c r="F94" s="24" t="str">
        <f>IF(E20="","",E20)</f>
        <v>Vyplň údaj</v>
      </c>
      <c r="G94" s="31"/>
      <c r="H94" s="31"/>
      <c r="I94" s="26" t="s">
        <v>32</v>
      </c>
      <c r="J94" s="29" t="str">
        <f>E26</f>
        <v xml:space="preserve"> </v>
      </c>
      <c r="K94" s="3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s="2" customFormat="1" ht="29.25" customHeight="1">
      <c r="A96" s="31"/>
      <c r="B96" s="32"/>
      <c r="C96" s="114" t="s">
        <v>118</v>
      </c>
      <c r="D96" s="106"/>
      <c r="E96" s="106"/>
      <c r="F96" s="106"/>
      <c r="G96" s="106"/>
      <c r="H96" s="106"/>
      <c r="I96" s="106"/>
      <c r="J96" s="115" t="s">
        <v>119</v>
      </c>
      <c r="K96" s="106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47" s="2" customFormat="1" ht="10.35" customHeight="1">
      <c r="A97" s="31"/>
      <c r="B97" s="32"/>
      <c r="C97" s="31"/>
      <c r="D97" s="31"/>
      <c r="E97" s="31"/>
      <c r="F97" s="31"/>
      <c r="G97" s="31"/>
      <c r="H97" s="31"/>
      <c r="I97" s="31"/>
      <c r="J97" s="31"/>
      <c r="K97" s="31"/>
      <c r="L97" s="4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47" s="2" customFormat="1" ht="22.9" customHeight="1">
      <c r="A98" s="31"/>
      <c r="B98" s="32"/>
      <c r="C98" s="116" t="s">
        <v>120</v>
      </c>
      <c r="D98" s="31"/>
      <c r="E98" s="31"/>
      <c r="F98" s="31"/>
      <c r="G98" s="31"/>
      <c r="H98" s="31"/>
      <c r="I98" s="31"/>
      <c r="J98" s="70">
        <f>J145</f>
        <v>0</v>
      </c>
      <c r="K98" s="31"/>
      <c r="L98" s="4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U98" s="16" t="s">
        <v>121</v>
      </c>
    </row>
    <row r="99" spans="1:47" s="9" customFormat="1" ht="24.95" customHeight="1">
      <c r="B99" s="117"/>
      <c r="D99" s="118" t="s">
        <v>122</v>
      </c>
      <c r="E99" s="119"/>
      <c r="F99" s="119"/>
      <c r="G99" s="119"/>
      <c r="H99" s="119"/>
      <c r="I99" s="119"/>
      <c r="J99" s="120">
        <f>J146</f>
        <v>0</v>
      </c>
      <c r="L99" s="117"/>
    </row>
    <row r="100" spans="1:47" s="10" customFormat="1" ht="19.899999999999999" customHeight="1">
      <c r="B100" s="121"/>
      <c r="D100" s="122" t="s">
        <v>123</v>
      </c>
      <c r="E100" s="123"/>
      <c r="F100" s="123"/>
      <c r="G100" s="123"/>
      <c r="H100" s="123"/>
      <c r="I100" s="123"/>
      <c r="J100" s="124">
        <f>J147</f>
        <v>0</v>
      </c>
      <c r="L100" s="121"/>
    </row>
    <row r="101" spans="1:47" s="10" customFormat="1" ht="19.899999999999999" customHeight="1">
      <c r="B101" s="121"/>
      <c r="D101" s="122" t="s">
        <v>124</v>
      </c>
      <c r="E101" s="123"/>
      <c r="F101" s="123"/>
      <c r="G101" s="123"/>
      <c r="H101" s="123"/>
      <c r="I101" s="123"/>
      <c r="J101" s="124">
        <f>J196</f>
        <v>0</v>
      </c>
      <c r="L101" s="121"/>
    </row>
    <row r="102" spans="1:47" s="10" customFormat="1" ht="19.899999999999999" customHeight="1">
      <c r="B102" s="121"/>
      <c r="D102" s="122" t="s">
        <v>125</v>
      </c>
      <c r="E102" s="123"/>
      <c r="F102" s="123"/>
      <c r="G102" s="123"/>
      <c r="H102" s="123"/>
      <c r="I102" s="123"/>
      <c r="J102" s="124">
        <f>J224</f>
        <v>0</v>
      </c>
      <c r="L102" s="121"/>
    </row>
    <row r="103" spans="1:47" s="10" customFormat="1" ht="19.899999999999999" customHeight="1">
      <c r="B103" s="121"/>
      <c r="D103" s="122" t="s">
        <v>126</v>
      </c>
      <c r="E103" s="123"/>
      <c r="F103" s="123"/>
      <c r="G103" s="123"/>
      <c r="H103" s="123"/>
      <c r="I103" s="123"/>
      <c r="J103" s="124">
        <f>J258</f>
        <v>0</v>
      </c>
      <c r="L103" s="121"/>
    </row>
    <row r="104" spans="1:47" s="10" customFormat="1" ht="19.899999999999999" customHeight="1">
      <c r="B104" s="121"/>
      <c r="D104" s="122" t="s">
        <v>127</v>
      </c>
      <c r="E104" s="123"/>
      <c r="F104" s="123"/>
      <c r="G104" s="123"/>
      <c r="H104" s="123"/>
      <c r="I104" s="123"/>
      <c r="J104" s="124">
        <f>J261</f>
        <v>0</v>
      </c>
      <c r="L104" s="121"/>
    </row>
    <row r="105" spans="1:47" s="10" customFormat="1" ht="19.899999999999999" customHeight="1">
      <c r="B105" s="121"/>
      <c r="D105" s="122" t="s">
        <v>128</v>
      </c>
      <c r="E105" s="123"/>
      <c r="F105" s="123"/>
      <c r="G105" s="123"/>
      <c r="H105" s="123"/>
      <c r="I105" s="123"/>
      <c r="J105" s="124">
        <f>J266</f>
        <v>0</v>
      </c>
      <c r="L105" s="121"/>
    </row>
    <row r="106" spans="1:47" s="10" customFormat="1" ht="19.899999999999999" customHeight="1">
      <c r="B106" s="121"/>
      <c r="D106" s="122" t="s">
        <v>129</v>
      </c>
      <c r="E106" s="123"/>
      <c r="F106" s="123"/>
      <c r="G106" s="123"/>
      <c r="H106" s="123"/>
      <c r="I106" s="123"/>
      <c r="J106" s="124">
        <f>J353</f>
        <v>0</v>
      </c>
      <c r="L106" s="121"/>
    </row>
    <row r="107" spans="1:47" s="10" customFormat="1" ht="19.899999999999999" customHeight="1">
      <c r="B107" s="121"/>
      <c r="D107" s="122" t="s">
        <v>130</v>
      </c>
      <c r="E107" s="123"/>
      <c r="F107" s="123"/>
      <c r="G107" s="123"/>
      <c r="H107" s="123"/>
      <c r="I107" s="123"/>
      <c r="J107" s="124">
        <f>J444</f>
        <v>0</v>
      </c>
      <c r="L107" s="121"/>
    </row>
    <row r="108" spans="1:47" s="10" customFormat="1" ht="19.899999999999999" customHeight="1">
      <c r="B108" s="121"/>
      <c r="D108" s="122" t="s">
        <v>131</v>
      </c>
      <c r="E108" s="123"/>
      <c r="F108" s="123"/>
      <c r="G108" s="123"/>
      <c r="H108" s="123"/>
      <c r="I108" s="123"/>
      <c r="J108" s="124">
        <f>J452</f>
        <v>0</v>
      </c>
      <c r="L108" s="121"/>
    </row>
    <row r="109" spans="1:47" s="9" customFormat="1" ht="24.95" customHeight="1">
      <c r="B109" s="117"/>
      <c r="D109" s="118" t="s">
        <v>132</v>
      </c>
      <c r="E109" s="119"/>
      <c r="F109" s="119"/>
      <c r="G109" s="119"/>
      <c r="H109" s="119"/>
      <c r="I109" s="119"/>
      <c r="J109" s="120">
        <f>J455</f>
        <v>0</v>
      </c>
      <c r="L109" s="117"/>
    </row>
    <row r="110" spans="1:47" s="10" customFormat="1" ht="19.899999999999999" customHeight="1">
      <c r="B110" s="121"/>
      <c r="D110" s="122" t="s">
        <v>133</v>
      </c>
      <c r="E110" s="123"/>
      <c r="F110" s="123"/>
      <c r="G110" s="123"/>
      <c r="H110" s="123"/>
      <c r="I110" s="123"/>
      <c r="J110" s="124">
        <f>J456</f>
        <v>0</v>
      </c>
      <c r="L110" s="121"/>
    </row>
    <row r="111" spans="1:47" s="10" customFormat="1" ht="19.899999999999999" customHeight="1">
      <c r="B111" s="121"/>
      <c r="D111" s="122" t="s">
        <v>134</v>
      </c>
      <c r="E111" s="123"/>
      <c r="F111" s="123"/>
      <c r="G111" s="123"/>
      <c r="H111" s="123"/>
      <c r="I111" s="123"/>
      <c r="J111" s="124">
        <f>J478</f>
        <v>0</v>
      </c>
      <c r="L111" s="121"/>
    </row>
    <row r="112" spans="1:47" s="10" customFormat="1" ht="19.899999999999999" customHeight="1">
      <c r="B112" s="121"/>
      <c r="D112" s="122" t="s">
        <v>135</v>
      </c>
      <c r="E112" s="123"/>
      <c r="F112" s="123"/>
      <c r="G112" s="123"/>
      <c r="H112" s="123"/>
      <c r="I112" s="123"/>
      <c r="J112" s="124">
        <f>J493</f>
        <v>0</v>
      </c>
      <c r="L112" s="121"/>
    </row>
    <row r="113" spans="1:31" s="10" customFormat="1" ht="19.899999999999999" customHeight="1">
      <c r="B113" s="121"/>
      <c r="D113" s="122" t="s">
        <v>136</v>
      </c>
      <c r="E113" s="123"/>
      <c r="F113" s="123"/>
      <c r="G113" s="123"/>
      <c r="H113" s="123"/>
      <c r="I113" s="123"/>
      <c r="J113" s="124">
        <f>J502</f>
        <v>0</v>
      </c>
      <c r="L113" s="121"/>
    </row>
    <row r="114" spans="1:31" s="10" customFormat="1" ht="19.899999999999999" customHeight="1">
      <c r="B114" s="121"/>
      <c r="D114" s="122" t="s">
        <v>137</v>
      </c>
      <c r="E114" s="123"/>
      <c r="F114" s="123"/>
      <c r="G114" s="123"/>
      <c r="H114" s="123"/>
      <c r="I114" s="123"/>
      <c r="J114" s="124">
        <f>J506</f>
        <v>0</v>
      </c>
      <c r="L114" s="121"/>
    </row>
    <row r="115" spans="1:31" s="10" customFormat="1" ht="19.899999999999999" customHeight="1">
      <c r="B115" s="121"/>
      <c r="D115" s="122" t="s">
        <v>138</v>
      </c>
      <c r="E115" s="123"/>
      <c r="F115" s="123"/>
      <c r="G115" s="123"/>
      <c r="H115" s="123"/>
      <c r="I115" s="123"/>
      <c r="J115" s="124">
        <f>J563</f>
        <v>0</v>
      </c>
      <c r="L115" s="121"/>
    </row>
    <row r="116" spans="1:31" s="10" customFormat="1" ht="19.899999999999999" customHeight="1">
      <c r="B116" s="121"/>
      <c r="D116" s="122" t="s">
        <v>139</v>
      </c>
      <c r="E116" s="123"/>
      <c r="F116" s="123"/>
      <c r="G116" s="123"/>
      <c r="H116" s="123"/>
      <c r="I116" s="123"/>
      <c r="J116" s="124">
        <f>J585</f>
        <v>0</v>
      </c>
      <c r="L116" s="121"/>
    </row>
    <row r="117" spans="1:31" s="10" customFormat="1" ht="19.899999999999999" customHeight="1">
      <c r="B117" s="121"/>
      <c r="D117" s="122" t="s">
        <v>140</v>
      </c>
      <c r="E117" s="123"/>
      <c r="F117" s="123"/>
      <c r="G117" s="123"/>
      <c r="H117" s="123"/>
      <c r="I117" s="123"/>
      <c r="J117" s="124">
        <f>J611</f>
        <v>0</v>
      </c>
      <c r="L117" s="121"/>
    </row>
    <row r="118" spans="1:31" s="10" customFormat="1" ht="19.899999999999999" customHeight="1">
      <c r="B118" s="121"/>
      <c r="D118" s="122" t="s">
        <v>141</v>
      </c>
      <c r="E118" s="123"/>
      <c r="F118" s="123"/>
      <c r="G118" s="123"/>
      <c r="H118" s="123"/>
      <c r="I118" s="123"/>
      <c r="J118" s="124">
        <f>J622</f>
        <v>0</v>
      </c>
      <c r="L118" s="121"/>
    </row>
    <row r="119" spans="1:31" s="10" customFormat="1" ht="19.899999999999999" customHeight="1">
      <c r="B119" s="121"/>
      <c r="D119" s="122" t="s">
        <v>142</v>
      </c>
      <c r="E119" s="123"/>
      <c r="F119" s="123"/>
      <c r="G119" s="123"/>
      <c r="H119" s="123"/>
      <c r="I119" s="123"/>
      <c r="J119" s="124">
        <f>J656</f>
        <v>0</v>
      </c>
      <c r="L119" s="121"/>
    </row>
    <row r="120" spans="1:31" s="10" customFormat="1" ht="19.899999999999999" customHeight="1">
      <c r="B120" s="121"/>
      <c r="D120" s="122" t="s">
        <v>143</v>
      </c>
      <c r="E120" s="123"/>
      <c r="F120" s="123"/>
      <c r="G120" s="123"/>
      <c r="H120" s="123"/>
      <c r="I120" s="123"/>
      <c r="J120" s="124">
        <f>J683</f>
        <v>0</v>
      </c>
      <c r="L120" s="121"/>
    </row>
    <row r="121" spans="1:31" s="10" customFormat="1" ht="19.899999999999999" customHeight="1">
      <c r="B121" s="121"/>
      <c r="D121" s="122" t="s">
        <v>144</v>
      </c>
      <c r="E121" s="123"/>
      <c r="F121" s="123"/>
      <c r="G121" s="123"/>
      <c r="H121" s="123"/>
      <c r="I121" s="123"/>
      <c r="J121" s="124">
        <f>J720</f>
        <v>0</v>
      </c>
      <c r="L121" s="121"/>
    </row>
    <row r="122" spans="1:31" s="10" customFormat="1" ht="19.899999999999999" customHeight="1">
      <c r="B122" s="121"/>
      <c r="D122" s="122" t="s">
        <v>145</v>
      </c>
      <c r="E122" s="123"/>
      <c r="F122" s="123"/>
      <c r="G122" s="123"/>
      <c r="H122" s="123"/>
      <c r="I122" s="123"/>
      <c r="J122" s="124">
        <f>J760</f>
        <v>0</v>
      </c>
      <c r="L122" s="121"/>
    </row>
    <row r="123" spans="1:31" s="10" customFormat="1" ht="19.899999999999999" customHeight="1">
      <c r="B123" s="121"/>
      <c r="D123" s="122" t="s">
        <v>146</v>
      </c>
      <c r="E123" s="123"/>
      <c r="F123" s="123"/>
      <c r="G123" s="123"/>
      <c r="H123" s="123"/>
      <c r="I123" s="123"/>
      <c r="J123" s="124">
        <f>J766</f>
        <v>0</v>
      </c>
      <c r="L123" s="121"/>
    </row>
    <row r="124" spans="1:31" s="2" customFormat="1" ht="21.75" customHeight="1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6.95" customHeight="1">
      <c r="A125" s="31"/>
      <c r="B125" s="46"/>
      <c r="C125" s="47"/>
      <c r="D125" s="47"/>
      <c r="E125" s="47"/>
      <c r="F125" s="47"/>
      <c r="G125" s="47"/>
      <c r="H125" s="47"/>
      <c r="I125" s="47"/>
      <c r="J125" s="47"/>
      <c r="K125" s="47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9" spans="1:31" s="2" customFormat="1" ht="6.95" customHeight="1">
      <c r="A129" s="31"/>
      <c r="B129" s="48"/>
      <c r="C129" s="49"/>
      <c r="D129" s="49"/>
      <c r="E129" s="49"/>
      <c r="F129" s="49"/>
      <c r="G129" s="49"/>
      <c r="H129" s="49"/>
      <c r="I129" s="49"/>
      <c r="J129" s="49"/>
      <c r="K129" s="49"/>
      <c r="L129" s="4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31" s="2" customFormat="1" ht="24.95" customHeight="1">
      <c r="A130" s="31"/>
      <c r="B130" s="32"/>
      <c r="C130" s="20" t="s">
        <v>147</v>
      </c>
      <c r="D130" s="31"/>
      <c r="E130" s="31"/>
      <c r="F130" s="31"/>
      <c r="G130" s="31"/>
      <c r="H130" s="31"/>
      <c r="I130" s="31"/>
      <c r="J130" s="31"/>
      <c r="K130" s="31"/>
      <c r="L130" s="4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31" s="2" customFormat="1" ht="6.95" customHeight="1">
      <c r="A131" s="31"/>
      <c r="B131" s="32"/>
      <c r="C131" s="31"/>
      <c r="D131" s="31"/>
      <c r="E131" s="31"/>
      <c r="F131" s="31"/>
      <c r="G131" s="31"/>
      <c r="H131" s="31"/>
      <c r="I131" s="31"/>
      <c r="J131" s="31"/>
      <c r="K131" s="31"/>
      <c r="L131" s="4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31" s="2" customFormat="1" ht="12" customHeight="1">
      <c r="A132" s="31"/>
      <c r="B132" s="32"/>
      <c r="C132" s="26" t="s">
        <v>16</v>
      </c>
      <c r="D132" s="31"/>
      <c r="E132" s="31"/>
      <c r="F132" s="31"/>
      <c r="G132" s="31"/>
      <c r="H132" s="31"/>
      <c r="I132" s="31"/>
      <c r="J132" s="31"/>
      <c r="K132" s="31"/>
      <c r="L132" s="4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31" s="2" customFormat="1" ht="26.25" customHeight="1">
      <c r="A133" s="31"/>
      <c r="B133" s="32"/>
      <c r="C133" s="31"/>
      <c r="D133" s="31"/>
      <c r="E133" s="250" t="str">
        <f>E7</f>
        <v>Stavební úpravy, přístavba a nástavba za účelem změny užívání na obecní klubovnu Čtyřkoly, parc. č. st. 1209, 522-2, k.ú</v>
      </c>
      <c r="F133" s="251"/>
      <c r="G133" s="251"/>
      <c r="H133" s="251"/>
      <c r="I133" s="31"/>
      <c r="J133" s="31"/>
      <c r="K133" s="31"/>
      <c r="L133" s="4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31" s="1" customFormat="1" ht="12" customHeight="1">
      <c r="B134" s="19"/>
      <c r="C134" s="26" t="s">
        <v>113</v>
      </c>
      <c r="L134" s="19"/>
    </row>
    <row r="135" spans="1:31" s="2" customFormat="1" ht="16.5" customHeight="1">
      <c r="A135" s="31"/>
      <c r="B135" s="32"/>
      <c r="C135" s="31"/>
      <c r="D135" s="31"/>
      <c r="E135" s="250" t="s">
        <v>114</v>
      </c>
      <c r="F135" s="249"/>
      <c r="G135" s="249"/>
      <c r="H135" s="249"/>
      <c r="I135" s="31"/>
      <c r="J135" s="31"/>
      <c r="K135" s="31"/>
      <c r="L135" s="4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31" s="2" customFormat="1" ht="12" customHeight="1">
      <c r="A136" s="31"/>
      <c r="B136" s="32"/>
      <c r="C136" s="26" t="s">
        <v>115</v>
      </c>
      <c r="D136" s="31"/>
      <c r="E136" s="31"/>
      <c r="F136" s="31"/>
      <c r="G136" s="31"/>
      <c r="H136" s="31"/>
      <c r="I136" s="31"/>
      <c r="J136" s="31"/>
      <c r="K136" s="31"/>
      <c r="L136" s="4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31" s="2" customFormat="1" ht="16.5" customHeight="1">
      <c r="A137" s="31"/>
      <c r="B137" s="32"/>
      <c r="C137" s="31"/>
      <c r="D137" s="31"/>
      <c r="E137" s="240" t="str">
        <f>E11</f>
        <v>D.1.1-3 - Architektonicko-stavební část</v>
      </c>
      <c r="F137" s="249"/>
      <c r="G137" s="249"/>
      <c r="H137" s="249"/>
      <c r="I137" s="31"/>
      <c r="J137" s="31"/>
      <c r="K137" s="31"/>
      <c r="L137" s="4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31" s="2" customFormat="1" ht="6.95" customHeight="1">
      <c r="A138" s="31"/>
      <c r="B138" s="32"/>
      <c r="C138" s="31"/>
      <c r="D138" s="31"/>
      <c r="E138" s="31"/>
      <c r="F138" s="31"/>
      <c r="G138" s="31"/>
      <c r="H138" s="31"/>
      <c r="I138" s="31"/>
      <c r="J138" s="31"/>
      <c r="K138" s="31"/>
      <c r="L138" s="4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</row>
    <row r="139" spans="1:31" s="2" customFormat="1" ht="12" customHeight="1">
      <c r="A139" s="31"/>
      <c r="B139" s="32"/>
      <c r="C139" s="26" t="s">
        <v>20</v>
      </c>
      <c r="D139" s="31"/>
      <c r="E139" s="31"/>
      <c r="F139" s="24" t="str">
        <f>F14</f>
        <v>parc. č. st. 1209, 522/2, Čtyřkoly 257 22</v>
      </c>
      <c r="G139" s="31"/>
      <c r="H139" s="31"/>
      <c r="I139" s="26" t="s">
        <v>22</v>
      </c>
      <c r="J139" s="54" t="str">
        <f>IF(J14="","",J14)</f>
        <v>10. 1. 2024</v>
      </c>
      <c r="K139" s="31"/>
      <c r="L139" s="4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  <row r="140" spans="1:31" s="2" customFormat="1" ht="6.95" customHeight="1">
      <c r="A140" s="31"/>
      <c r="B140" s="32"/>
      <c r="C140" s="31"/>
      <c r="D140" s="31"/>
      <c r="E140" s="31"/>
      <c r="F140" s="31"/>
      <c r="G140" s="31"/>
      <c r="H140" s="31"/>
      <c r="I140" s="31"/>
      <c r="J140" s="31"/>
      <c r="K140" s="31"/>
      <c r="L140" s="4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</row>
    <row r="141" spans="1:31" s="2" customFormat="1" ht="25.7" customHeight="1">
      <c r="A141" s="31"/>
      <c r="B141" s="32"/>
      <c r="C141" s="26" t="s">
        <v>24</v>
      </c>
      <c r="D141" s="31"/>
      <c r="E141" s="31"/>
      <c r="F141" s="24" t="str">
        <f>E17</f>
        <v>Obec Čtyřkoly</v>
      </c>
      <c r="G141" s="31"/>
      <c r="H141" s="31"/>
      <c r="I141" s="26" t="s">
        <v>30</v>
      </c>
      <c r="J141" s="29" t="str">
        <f>E23</f>
        <v>Ing. Eduard Novák, ČKAIT 0012099</v>
      </c>
      <c r="K141" s="31"/>
      <c r="L141" s="4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  <row r="142" spans="1:31" s="2" customFormat="1" ht="15.2" customHeight="1">
      <c r="A142" s="31"/>
      <c r="B142" s="32"/>
      <c r="C142" s="26" t="s">
        <v>28</v>
      </c>
      <c r="D142" s="31"/>
      <c r="E142" s="31"/>
      <c r="F142" s="24" t="str">
        <f>IF(E20="","",E20)</f>
        <v>Vyplň údaj</v>
      </c>
      <c r="G142" s="31"/>
      <c r="H142" s="31"/>
      <c r="I142" s="26" t="s">
        <v>32</v>
      </c>
      <c r="J142" s="29" t="str">
        <f>E26</f>
        <v xml:space="preserve"> </v>
      </c>
      <c r="K142" s="31"/>
      <c r="L142" s="4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  <row r="143" spans="1:31" s="2" customFormat="1" ht="10.35" customHeight="1">
      <c r="A143" s="31"/>
      <c r="B143" s="32"/>
      <c r="C143" s="31"/>
      <c r="D143" s="31"/>
      <c r="E143" s="31"/>
      <c r="F143" s="31"/>
      <c r="G143" s="31"/>
      <c r="H143" s="31"/>
      <c r="I143" s="31"/>
      <c r="J143" s="31"/>
      <c r="K143" s="31"/>
      <c r="L143" s="4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</row>
    <row r="144" spans="1:31" s="11" customFormat="1" ht="29.25" customHeight="1">
      <c r="A144" s="125"/>
      <c r="B144" s="126"/>
      <c r="C144" s="127" t="s">
        <v>148</v>
      </c>
      <c r="D144" s="128" t="s">
        <v>60</v>
      </c>
      <c r="E144" s="128" t="s">
        <v>56</v>
      </c>
      <c r="F144" s="128" t="s">
        <v>57</v>
      </c>
      <c r="G144" s="128" t="s">
        <v>149</v>
      </c>
      <c r="H144" s="128" t="s">
        <v>150</v>
      </c>
      <c r="I144" s="128" t="s">
        <v>151</v>
      </c>
      <c r="J144" s="128" t="s">
        <v>119</v>
      </c>
      <c r="K144" s="129" t="s">
        <v>152</v>
      </c>
      <c r="L144" s="130"/>
      <c r="M144" s="61" t="s">
        <v>1</v>
      </c>
      <c r="N144" s="62" t="s">
        <v>39</v>
      </c>
      <c r="O144" s="62" t="s">
        <v>153</v>
      </c>
      <c r="P144" s="62" t="s">
        <v>154</v>
      </c>
      <c r="Q144" s="62" t="s">
        <v>155</v>
      </c>
      <c r="R144" s="62" t="s">
        <v>156</v>
      </c>
      <c r="S144" s="62" t="s">
        <v>157</v>
      </c>
      <c r="T144" s="63" t="s">
        <v>158</v>
      </c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</row>
    <row r="145" spans="1:65" s="2" customFormat="1" ht="22.9" customHeight="1">
      <c r="A145" s="31"/>
      <c r="B145" s="32"/>
      <c r="C145" s="68" t="s">
        <v>159</v>
      </c>
      <c r="D145" s="31"/>
      <c r="E145" s="31"/>
      <c r="F145" s="31"/>
      <c r="G145" s="31"/>
      <c r="H145" s="31"/>
      <c r="I145" s="31"/>
      <c r="J145" s="131">
        <f>BK145</f>
        <v>0</v>
      </c>
      <c r="K145" s="31"/>
      <c r="L145" s="32"/>
      <c r="M145" s="64"/>
      <c r="N145" s="55"/>
      <c r="O145" s="65"/>
      <c r="P145" s="132">
        <f>P146+P455</f>
        <v>0</v>
      </c>
      <c r="Q145" s="65"/>
      <c r="R145" s="132">
        <f>R146+R455</f>
        <v>425.4932875165</v>
      </c>
      <c r="S145" s="65"/>
      <c r="T145" s="133">
        <f>T146+T455</f>
        <v>58.68418367000001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T145" s="16" t="s">
        <v>74</v>
      </c>
      <c r="AU145" s="16" t="s">
        <v>121</v>
      </c>
      <c r="BK145" s="134">
        <f>BK146+BK455</f>
        <v>0</v>
      </c>
    </row>
    <row r="146" spans="1:65" s="12" customFormat="1" ht="25.9" customHeight="1">
      <c r="B146" s="135"/>
      <c r="D146" s="136" t="s">
        <v>74</v>
      </c>
      <c r="E146" s="137" t="s">
        <v>160</v>
      </c>
      <c r="F146" s="137" t="s">
        <v>161</v>
      </c>
      <c r="I146" s="138"/>
      <c r="J146" s="139">
        <f>BK146</f>
        <v>0</v>
      </c>
      <c r="L146" s="135"/>
      <c r="M146" s="140"/>
      <c r="N146" s="141"/>
      <c r="O146" s="141"/>
      <c r="P146" s="142">
        <f>P147+P196+P224+P258+P261+P266+P353+P444+P452</f>
        <v>0</v>
      </c>
      <c r="Q146" s="141"/>
      <c r="R146" s="142">
        <f>R147+R196+R224+R258+R261+R266+R353+R444+R452</f>
        <v>408.97781564000002</v>
      </c>
      <c r="S146" s="141"/>
      <c r="T146" s="143">
        <f>T147+T196+T224+T258+T261+T266+T353+T444+T452</f>
        <v>48.773734230000009</v>
      </c>
      <c r="AR146" s="136" t="s">
        <v>82</v>
      </c>
      <c r="AT146" s="144" t="s">
        <v>74</v>
      </c>
      <c r="AU146" s="144" t="s">
        <v>75</v>
      </c>
      <c r="AY146" s="136" t="s">
        <v>162</v>
      </c>
      <c r="BK146" s="145">
        <f>BK147+BK196+BK224+BK258+BK261+BK266+BK353+BK444+BK452</f>
        <v>0</v>
      </c>
    </row>
    <row r="147" spans="1:65" s="12" customFormat="1" ht="22.9" customHeight="1">
      <c r="B147" s="135"/>
      <c r="D147" s="136" t="s">
        <v>74</v>
      </c>
      <c r="E147" s="146" t="s">
        <v>82</v>
      </c>
      <c r="F147" s="146" t="s">
        <v>163</v>
      </c>
      <c r="I147" s="138"/>
      <c r="J147" s="147">
        <f>BK147</f>
        <v>0</v>
      </c>
      <c r="L147" s="135"/>
      <c r="M147" s="140"/>
      <c r="N147" s="141"/>
      <c r="O147" s="141"/>
      <c r="P147" s="142">
        <f>SUM(P148:P195)</f>
        <v>0</v>
      </c>
      <c r="Q147" s="141"/>
      <c r="R147" s="142">
        <f>SUM(R148:R195)</f>
        <v>286.57400000000001</v>
      </c>
      <c r="S147" s="141"/>
      <c r="T147" s="143">
        <f>SUM(T148:T195)</f>
        <v>0</v>
      </c>
      <c r="AR147" s="136" t="s">
        <v>82</v>
      </c>
      <c r="AT147" s="144" t="s">
        <v>74</v>
      </c>
      <c r="AU147" s="144" t="s">
        <v>82</v>
      </c>
      <c r="AY147" s="136" t="s">
        <v>162</v>
      </c>
      <c r="BK147" s="145">
        <f>SUM(BK148:BK195)</f>
        <v>0</v>
      </c>
    </row>
    <row r="148" spans="1:65" s="2" customFormat="1" ht="24.2" customHeight="1">
      <c r="A148" s="31"/>
      <c r="B148" s="148"/>
      <c r="C148" s="149" t="s">
        <v>82</v>
      </c>
      <c r="D148" s="149" t="s">
        <v>164</v>
      </c>
      <c r="E148" s="150" t="s">
        <v>165</v>
      </c>
      <c r="F148" s="151" t="s">
        <v>166</v>
      </c>
      <c r="G148" s="152" t="s">
        <v>104</v>
      </c>
      <c r="H148" s="153">
        <v>78.400000000000006</v>
      </c>
      <c r="I148" s="154"/>
      <c r="J148" s="155">
        <f>ROUND(I148*H148,2)</f>
        <v>0</v>
      </c>
      <c r="K148" s="151" t="s">
        <v>167</v>
      </c>
      <c r="L148" s="32"/>
      <c r="M148" s="156" t="s">
        <v>1</v>
      </c>
      <c r="N148" s="157" t="s">
        <v>40</v>
      </c>
      <c r="O148" s="57"/>
      <c r="P148" s="158">
        <f>O148*H148</f>
        <v>0</v>
      </c>
      <c r="Q148" s="158">
        <v>0</v>
      </c>
      <c r="R148" s="158">
        <f>Q148*H148</f>
        <v>0</v>
      </c>
      <c r="S148" s="158">
        <v>0</v>
      </c>
      <c r="T148" s="159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0" t="s">
        <v>168</v>
      </c>
      <c r="AT148" s="160" t="s">
        <v>164</v>
      </c>
      <c r="AU148" s="160" t="s">
        <v>84</v>
      </c>
      <c r="AY148" s="16" t="s">
        <v>162</v>
      </c>
      <c r="BE148" s="161">
        <f>IF(N148="základní",J148,0)</f>
        <v>0</v>
      </c>
      <c r="BF148" s="161">
        <f>IF(N148="snížená",J148,0)</f>
        <v>0</v>
      </c>
      <c r="BG148" s="161">
        <f>IF(N148="zákl. přenesená",J148,0)</f>
        <v>0</v>
      </c>
      <c r="BH148" s="161">
        <f>IF(N148="sníž. přenesená",J148,0)</f>
        <v>0</v>
      </c>
      <c r="BI148" s="161">
        <f>IF(N148="nulová",J148,0)</f>
        <v>0</v>
      </c>
      <c r="BJ148" s="16" t="s">
        <v>82</v>
      </c>
      <c r="BK148" s="161">
        <f>ROUND(I148*H148,2)</f>
        <v>0</v>
      </c>
      <c r="BL148" s="16" t="s">
        <v>168</v>
      </c>
      <c r="BM148" s="160" t="s">
        <v>169</v>
      </c>
    </row>
    <row r="149" spans="1:65" s="2" customFormat="1" ht="29.25">
      <c r="A149" s="31"/>
      <c r="B149" s="32"/>
      <c r="C149" s="31"/>
      <c r="D149" s="162" t="s">
        <v>170</v>
      </c>
      <c r="E149" s="31"/>
      <c r="F149" s="163" t="s">
        <v>171</v>
      </c>
      <c r="G149" s="31"/>
      <c r="H149" s="31"/>
      <c r="I149" s="164"/>
      <c r="J149" s="31"/>
      <c r="K149" s="31"/>
      <c r="L149" s="32"/>
      <c r="M149" s="165"/>
      <c r="N149" s="166"/>
      <c r="O149" s="57"/>
      <c r="P149" s="57"/>
      <c r="Q149" s="57"/>
      <c r="R149" s="57"/>
      <c r="S149" s="57"/>
      <c r="T149" s="58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6" t="s">
        <v>170</v>
      </c>
      <c r="AU149" s="16" t="s">
        <v>84</v>
      </c>
    </row>
    <row r="150" spans="1:65" s="13" customFormat="1">
      <c r="B150" s="167"/>
      <c r="D150" s="162" t="s">
        <v>172</v>
      </c>
      <c r="E150" s="168" t="s">
        <v>1</v>
      </c>
      <c r="F150" s="169" t="s">
        <v>173</v>
      </c>
      <c r="H150" s="170">
        <v>69.599999999999994</v>
      </c>
      <c r="I150" s="171"/>
      <c r="L150" s="167"/>
      <c r="M150" s="172"/>
      <c r="N150" s="173"/>
      <c r="O150" s="173"/>
      <c r="P150" s="173"/>
      <c r="Q150" s="173"/>
      <c r="R150" s="173"/>
      <c r="S150" s="173"/>
      <c r="T150" s="174"/>
      <c r="AT150" s="168" t="s">
        <v>172</v>
      </c>
      <c r="AU150" s="168" t="s">
        <v>84</v>
      </c>
      <c r="AV150" s="13" t="s">
        <v>84</v>
      </c>
      <c r="AW150" s="13" t="s">
        <v>174</v>
      </c>
      <c r="AX150" s="13" t="s">
        <v>75</v>
      </c>
      <c r="AY150" s="168" t="s">
        <v>162</v>
      </c>
    </row>
    <row r="151" spans="1:65" s="13" customFormat="1">
      <c r="B151" s="167"/>
      <c r="D151" s="162" t="s">
        <v>172</v>
      </c>
      <c r="E151" s="168" t="s">
        <v>1</v>
      </c>
      <c r="F151" s="169" t="s">
        <v>175</v>
      </c>
      <c r="H151" s="170">
        <v>8.8000000000000007</v>
      </c>
      <c r="I151" s="171"/>
      <c r="L151" s="167"/>
      <c r="M151" s="172"/>
      <c r="N151" s="173"/>
      <c r="O151" s="173"/>
      <c r="P151" s="173"/>
      <c r="Q151" s="173"/>
      <c r="R151" s="173"/>
      <c r="S151" s="173"/>
      <c r="T151" s="174"/>
      <c r="AT151" s="168" t="s">
        <v>172</v>
      </c>
      <c r="AU151" s="168" t="s">
        <v>84</v>
      </c>
      <c r="AV151" s="13" t="s">
        <v>84</v>
      </c>
      <c r="AW151" s="13" t="s">
        <v>174</v>
      </c>
      <c r="AX151" s="13" t="s">
        <v>75</v>
      </c>
      <c r="AY151" s="168" t="s">
        <v>162</v>
      </c>
    </row>
    <row r="152" spans="1:65" s="14" customFormat="1">
      <c r="B152" s="175"/>
      <c r="D152" s="162" t="s">
        <v>172</v>
      </c>
      <c r="E152" s="176" t="s">
        <v>1</v>
      </c>
      <c r="F152" s="177" t="s">
        <v>176</v>
      </c>
      <c r="H152" s="178">
        <v>78.400000000000006</v>
      </c>
      <c r="I152" s="179"/>
      <c r="L152" s="175"/>
      <c r="M152" s="180"/>
      <c r="N152" s="181"/>
      <c r="O152" s="181"/>
      <c r="P152" s="181"/>
      <c r="Q152" s="181"/>
      <c r="R152" s="181"/>
      <c r="S152" s="181"/>
      <c r="T152" s="182"/>
      <c r="AT152" s="176" t="s">
        <v>172</v>
      </c>
      <c r="AU152" s="176" t="s">
        <v>84</v>
      </c>
      <c r="AV152" s="14" t="s">
        <v>168</v>
      </c>
      <c r="AW152" s="14" t="s">
        <v>174</v>
      </c>
      <c r="AX152" s="14" t="s">
        <v>82</v>
      </c>
      <c r="AY152" s="176" t="s">
        <v>162</v>
      </c>
    </row>
    <row r="153" spans="1:65" s="2" customFormat="1" ht="44.25" customHeight="1">
      <c r="A153" s="31"/>
      <c r="B153" s="148"/>
      <c r="C153" s="149" t="s">
        <v>84</v>
      </c>
      <c r="D153" s="149" t="s">
        <v>164</v>
      </c>
      <c r="E153" s="150" t="s">
        <v>177</v>
      </c>
      <c r="F153" s="151" t="s">
        <v>178</v>
      </c>
      <c r="G153" s="152" t="s">
        <v>179</v>
      </c>
      <c r="H153" s="153">
        <v>1.891</v>
      </c>
      <c r="I153" s="154"/>
      <c r="J153" s="155">
        <f>ROUND(I153*H153,2)</f>
        <v>0</v>
      </c>
      <c r="K153" s="151" t="s">
        <v>167</v>
      </c>
      <c r="L153" s="32"/>
      <c r="M153" s="156" t="s">
        <v>1</v>
      </c>
      <c r="N153" s="157" t="s">
        <v>40</v>
      </c>
      <c r="O153" s="57"/>
      <c r="P153" s="158">
        <f>O153*H153</f>
        <v>0</v>
      </c>
      <c r="Q153" s="158">
        <v>0</v>
      </c>
      <c r="R153" s="158">
        <f>Q153*H153</f>
        <v>0</v>
      </c>
      <c r="S153" s="158">
        <v>0</v>
      </c>
      <c r="T153" s="159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60" t="s">
        <v>168</v>
      </c>
      <c r="AT153" s="160" t="s">
        <v>164</v>
      </c>
      <c r="AU153" s="160" t="s">
        <v>84</v>
      </c>
      <c r="AY153" s="16" t="s">
        <v>162</v>
      </c>
      <c r="BE153" s="161">
        <f>IF(N153="základní",J153,0)</f>
        <v>0</v>
      </c>
      <c r="BF153" s="161">
        <f>IF(N153="snížená",J153,0)</f>
        <v>0</v>
      </c>
      <c r="BG153" s="161">
        <f>IF(N153="zákl. přenesená",J153,0)</f>
        <v>0</v>
      </c>
      <c r="BH153" s="161">
        <f>IF(N153="sníž. přenesená",J153,0)</f>
        <v>0</v>
      </c>
      <c r="BI153" s="161">
        <f>IF(N153="nulová",J153,0)</f>
        <v>0</v>
      </c>
      <c r="BJ153" s="16" t="s">
        <v>82</v>
      </c>
      <c r="BK153" s="161">
        <f>ROUND(I153*H153,2)</f>
        <v>0</v>
      </c>
      <c r="BL153" s="16" t="s">
        <v>168</v>
      </c>
      <c r="BM153" s="160" t="s">
        <v>180</v>
      </c>
    </row>
    <row r="154" spans="1:65" s="2" customFormat="1" ht="29.25">
      <c r="A154" s="31"/>
      <c r="B154" s="32"/>
      <c r="C154" s="31"/>
      <c r="D154" s="162" t="s">
        <v>170</v>
      </c>
      <c r="E154" s="31"/>
      <c r="F154" s="163" t="s">
        <v>181</v>
      </c>
      <c r="G154" s="31"/>
      <c r="H154" s="31"/>
      <c r="I154" s="164"/>
      <c r="J154" s="31"/>
      <c r="K154" s="31"/>
      <c r="L154" s="32"/>
      <c r="M154" s="165"/>
      <c r="N154" s="166"/>
      <c r="O154" s="57"/>
      <c r="P154" s="57"/>
      <c r="Q154" s="57"/>
      <c r="R154" s="57"/>
      <c r="S154" s="57"/>
      <c r="T154" s="58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T154" s="16" t="s">
        <v>170</v>
      </c>
      <c r="AU154" s="16" t="s">
        <v>84</v>
      </c>
    </row>
    <row r="155" spans="1:65" s="13" customFormat="1">
      <c r="B155" s="167"/>
      <c r="D155" s="162" t="s">
        <v>172</v>
      </c>
      <c r="E155" s="168" t="s">
        <v>1</v>
      </c>
      <c r="F155" s="169" t="s">
        <v>182</v>
      </c>
      <c r="H155" s="170">
        <v>0.98980000000000001</v>
      </c>
      <c r="I155" s="171"/>
      <c r="L155" s="167"/>
      <c r="M155" s="172"/>
      <c r="N155" s="173"/>
      <c r="O155" s="173"/>
      <c r="P155" s="173"/>
      <c r="Q155" s="173"/>
      <c r="R155" s="173"/>
      <c r="S155" s="173"/>
      <c r="T155" s="174"/>
      <c r="AT155" s="168" t="s">
        <v>172</v>
      </c>
      <c r="AU155" s="168" t="s">
        <v>84</v>
      </c>
      <c r="AV155" s="13" t="s">
        <v>84</v>
      </c>
      <c r="AW155" s="13" t="s">
        <v>174</v>
      </c>
      <c r="AX155" s="13" t="s">
        <v>75</v>
      </c>
      <c r="AY155" s="168" t="s">
        <v>162</v>
      </c>
    </row>
    <row r="156" spans="1:65" s="13" customFormat="1">
      <c r="B156" s="167"/>
      <c r="D156" s="162" t="s">
        <v>172</v>
      </c>
      <c r="E156" s="168" t="s">
        <v>1</v>
      </c>
      <c r="F156" s="169" t="s">
        <v>183</v>
      </c>
      <c r="H156" s="170">
        <v>0.90090000000000003</v>
      </c>
      <c r="I156" s="171"/>
      <c r="L156" s="167"/>
      <c r="M156" s="172"/>
      <c r="N156" s="173"/>
      <c r="O156" s="173"/>
      <c r="P156" s="173"/>
      <c r="Q156" s="173"/>
      <c r="R156" s="173"/>
      <c r="S156" s="173"/>
      <c r="T156" s="174"/>
      <c r="AT156" s="168" t="s">
        <v>172</v>
      </c>
      <c r="AU156" s="168" t="s">
        <v>84</v>
      </c>
      <c r="AV156" s="13" t="s">
        <v>84</v>
      </c>
      <c r="AW156" s="13" t="s">
        <v>174</v>
      </c>
      <c r="AX156" s="13" t="s">
        <v>75</v>
      </c>
      <c r="AY156" s="168" t="s">
        <v>162</v>
      </c>
    </row>
    <row r="157" spans="1:65" s="14" customFormat="1">
      <c r="B157" s="175"/>
      <c r="D157" s="162" t="s">
        <v>172</v>
      </c>
      <c r="E157" s="176" t="s">
        <v>1</v>
      </c>
      <c r="F157" s="177" t="s">
        <v>176</v>
      </c>
      <c r="H157" s="178">
        <v>1.8907</v>
      </c>
      <c r="I157" s="179"/>
      <c r="L157" s="175"/>
      <c r="M157" s="180"/>
      <c r="N157" s="181"/>
      <c r="O157" s="181"/>
      <c r="P157" s="181"/>
      <c r="Q157" s="181"/>
      <c r="R157" s="181"/>
      <c r="S157" s="181"/>
      <c r="T157" s="182"/>
      <c r="AT157" s="176" t="s">
        <v>172</v>
      </c>
      <c r="AU157" s="176" t="s">
        <v>84</v>
      </c>
      <c r="AV157" s="14" t="s">
        <v>168</v>
      </c>
      <c r="AW157" s="14" t="s">
        <v>174</v>
      </c>
      <c r="AX157" s="14" t="s">
        <v>82</v>
      </c>
      <c r="AY157" s="176" t="s">
        <v>162</v>
      </c>
    </row>
    <row r="158" spans="1:65" s="2" customFormat="1" ht="44.25" customHeight="1">
      <c r="A158" s="31"/>
      <c r="B158" s="148"/>
      <c r="C158" s="149" t="s">
        <v>184</v>
      </c>
      <c r="D158" s="149" t="s">
        <v>164</v>
      </c>
      <c r="E158" s="150" t="s">
        <v>185</v>
      </c>
      <c r="F158" s="151" t="s">
        <v>186</v>
      </c>
      <c r="G158" s="152" t="s">
        <v>179</v>
      </c>
      <c r="H158" s="153">
        <v>13.32</v>
      </c>
      <c r="I158" s="154"/>
      <c r="J158" s="155">
        <f>ROUND(I158*H158,2)</f>
        <v>0</v>
      </c>
      <c r="K158" s="151" t="s">
        <v>167</v>
      </c>
      <c r="L158" s="32"/>
      <c r="M158" s="156" t="s">
        <v>1</v>
      </c>
      <c r="N158" s="157" t="s">
        <v>40</v>
      </c>
      <c r="O158" s="57"/>
      <c r="P158" s="158">
        <f>O158*H158</f>
        <v>0</v>
      </c>
      <c r="Q158" s="158">
        <v>0</v>
      </c>
      <c r="R158" s="158">
        <f>Q158*H158</f>
        <v>0</v>
      </c>
      <c r="S158" s="158">
        <v>0</v>
      </c>
      <c r="T158" s="159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60" t="s">
        <v>168</v>
      </c>
      <c r="AT158" s="160" t="s">
        <v>164</v>
      </c>
      <c r="AU158" s="160" t="s">
        <v>84</v>
      </c>
      <c r="AY158" s="16" t="s">
        <v>162</v>
      </c>
      <c r="BE158" s="161">
        <f>IF(N158="základní",J158,0)</f>
        <v>0</v>
      </c>
      <c r="BF158" s="161">
        <f>IF(N158="snížená",J158,0)</f>
        <v>0</v>
      </c>
      <c r="BG158" s="161">
        <f>IF(N158="zákl. přenesená",J158,0)</f>
        <v>0</v>
      </c>
      <c r="BH158" s="161">
        <f>IF(N158="sníž. přenesená",J158,0)</f>
        <v>0</v>
      </c>
      <c r="BI158" s="161">
        <f>IF(N158="nulová",J158,0)</f>
        <v>0</v>
      </c>
      <c r="BJ158" s="16" t="s">
        <v>82</v>
      </c>
      <c r="BK158" s="161">
        <f>ROUND(I158*H158,2)</f>
        <v>0</v>
      </c>
      <c r="BL158" s="16" t="s">
        <v>168</v>
      </c>
      <c r="BM158" s="160" t="s">
        <v>187</v>
      </c>
    </row>
    <row r="159" spans="1:65" s="2" customFormat="1" ht="29.25">
      <c r="A159" s="31"/>
      <c r="B159" s="32"/>
      <c r="C159" s="31"/>
      <c r="D159" s="162" t="s">
        <v>170</v>
      </c>
      <c r="E159" s="31"/>
      <c r="F159" s="163" t="s">
        <v>181</v>
      </c>
      <c r="G159" s="31"/>
      <c r="H159" s="31"/>
      <c r="I159" s="164"/>
      <c r="J159" s="31"/>
      <c r="K159" s="31"/>
      <c r="L159" s="32"/>
      <c r="M159" s="165"/>
      <c r="N159" s="166"/>
      <c r="O159" s="57"/>
      <c r="P159" s="57"/>
      <c r="Q159" s="57"/>
      <c r="R159" s="57"/>
      <c r="S159" s="57"/>
      <c r="T159" s="58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T159" s="16" t="s">
        <v>170</v>
      </c>
      <c r="AU159" s="16" t="s">
        <v>84</v>
      </c>
    </row>
    <row r="160" spans="1:65" s="13" customFormat="1">
      <c r="B160" s="167"/>
      <c r="D160" s="162" t="s">
        <v>172</v>
      </c>
      <c r="E160" s="168" t="s">
        <v>1</v>
      </c>
      <c r="F160" s="169" t="s">
        <v>188</v>
      </c>
      <c r="H160" s="170">
        <v>13.32</v>
      </c>
      <c r="I160" s="171"/>
      <c r="L160" s="167"/>
      <c r="M160" s="172"/>
      <c r="N160" s="173"/>
      <c r="O160" s="173"/>
      <c r="P160" s="173"/>
      <c r="Q160" s="173"/>
      <c r="R160" s="173"/>
      <c r="S160" s="173"/>
      <c r="T160" s="174"/>
      <c r="AT160" s="168" t="s">
        <v>172</v>
      </c>
      <c r="AU160" s="168" t="s">
        <v>84</v>
      </c>
      <c r="AV160" s="13" t="s">
        <v>84</v>
      </c>
      <c r="AW160" s="13" t="s">
        <v>174</v>
      </c>
      <c r="AX160" s="13" t="s">
        <v>82</v>
      </c>
      <c r="AY160" s="168" t="s">
        <v>162</v>
      </c>
    </row>
    <row r="161" spans="1:65" s="2" customFormat="1" ht="55.5" customHeight="1">
      <c r="A161" s="31"/>
      <c r="B161" s="148"/>
      <c r="C161" s="149" t="s">
        <v>168</v>
      </c>
      <c r="D161" s="149" t="s">
        <v>164</v>
      </c>
      <c r="E161" s="150" t="s">
        <v>189</v>
      </c>
      <c r="F161" s="151" t="s">
        <v>190</v>
      </c>
      <c r="G161" s="152" t="s">
        <v>179</v>
      </c>
      <c r="H161" s="153">
        <v>54.411000000000001</v>
      </c>
      <c r="I161" s="154"/>
      <c r="J161" s="155">
        <f>ROUND(I161*H161,2)</f>
        <v>0</v>
      </c>
      <c r="K161" s="151" t="s">
        <v>167</v>
      </c>
      <c r="L161" s="32"/>
      <c r="M161" s="156" t="s">
        <v>1</v>
      </c>
      <c r="N161" s="157" t="s">
        <v>40</v>
      </c>
      <c r="O161" s="57"/>
      <c r="P161" s="158">
        <f>O161*H161</f>
        <v>0</v>
      </c>
      <c r="Q161" s="158">
        <v>0</v>
      </c>
      <c r="R161" s="158">
        <f>Q161*H161</f>
        <v>0</v>
      </c>
      <c r="S161" s="158">
        <v>0</v>
      </c>
      <c r="T161" s="159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60" t="s">
        <v>168</v>
      </c>
      <c r="AT161" s="160" t="s">
        <v>164</v>
      </c>
      <c r="AU161" s="160" t="s">
        <v>84</v>
      </c>
      <c r="AY161" s="16" t="s">
        <v>162</v>
      </c>
      <c r="BE161" s="161">
        <f>IF(N161="základní",J161,0)</f>
        <v>0</v>
      </c>
      <c r="BF161" s="161">
        <f>IF(N161="snížená",J161,0)</f>
        <v>0</v>
      </c>
      <c r="BG161" s="161">
        <f>IF(N161="zákl. přenesená",J161,0)</f>
        <v>0</v>
      </c>
      <c r="BH161" s="161">
        <f>IF(N161="sníž. přenesená",J161,0)</f>
        <v>0</v>
      </c>
      <c r="BI161" s="161">
        <f>IF(N161="nulová",J161,0)</f>
        <v>0</v>
      </c>
      <c r="BJ161" s="16" t="s">
        <v>82</v>
      </c>
      <c r="BK161" s="161">
        <f>ROUND(I161*H161,2)</f>
        <v>0</v>
      </c>
      <c r="BL161" s="16" t="s">
        <v>168</v>
      </c>
      <c r="BM161" s="160" t="s">
        <v>191</v>
      </c>
    </row>
    <row r="162" spans="1:65" s="13" customFormat="1">
      <c r="B162" s="167"/>
      <c r="D162" s="162" t="s">
        <v>172</v>
      </c>
      <c r="E162" s="168" t="s">
        <v>1</v>
      </c>
      <c r="F162" s="169" t="s">
        <v>192</v>
      </c>
      <c r="H162" s="170">
        <v>39.200000000000003</v>
      </c>
      <c r="I162" s="171"/>
      <c r="L162" s="167"/>
      <c r="M162" s="172"/>
      <c r="N162" s="173"/>
      <c r="O162" s="173"/>
      <c r="P162" s="173"/>
      <c r="Q162" s="173"/>
      <c r="R162" s="173"/>
      <c r="S162" s="173"/>
      <c r="T162" s="174"/>
      <c r="AT162" s="168" t="s">
        <v>172</v>
      </c>
      <c r="AU162" s="168" t="s">
        <v>84</v>
      </c>
      <c r="AV162" s="13" t="s">
        <v>84</v>
      </c>
      <c r="AW162" s="13" t="s">
        <v>174</v>
      </c>
      <c r="AX162" s="13" t="s">
        <v>75</v>
      </c>
      <c r="AY162" s="168" t="s">
        <v>162</v>
      </c>
    </row>
    <row r="163" spans="1:65" s="13" customFormat="1">
      <c r="B163" s="167"/>
      <c r="D163" s="162" t="s">
        <v>172</v>
      </c>
      <c r="E163" s="168" t="s">
        <v>1</v>
      </c>
      <c r="F163" s="169" t="s">
        <v>193</v>
      </c>
      <c r="H163" s="170">
        <v>15.211</v>
      </c>
      <c r="I163" s="171"/>
      <c r="L163" s="167"/>
      <c r="M163" s="172"/>
      <c r="N163" s="173"/>
      <c r="O163" s="173"/>
      <c r="P163" s="173"/>
      <c r="Q163" s="173"/>
      <c r="R163" s="173"/>
      <c r="S163" s="173"/>
      <c r="T163" s="174"/>
      <c r="AT163" s="168" t="s">
        <v>172</v>
      </c>
      <c r="AU163" s="168" t="s">
        <v>84</v>
      </c>
      <c r="AV163" s="13" t="s">
        <v>84</v>
      </c>
      <c r="AW163" s="13" t="s">
        <v>174</v>
      </c>
      <c r="AX163" s="13" t="s">
        <v>75</v>
      </c>
      <c r="AY163" s="168" t="s">
        <v>162</v>
      </c>
    </row>
    <row r="164" spans="1:65" s="14" customFormat="1">
      <c r="B164" s="175"/>
      <c r="D164" s="162" t="s">
        <v>172</v>
      </c>
      <c r="E164" s="176" t="s">
        <v>1</v>
      </c>
      <c r="F164" s="177" t="s">
        <v>176</v>
      </c>
      <c r="H164" s="178">
        <v>54.411000000000001</v>
      </c>
      <c r="I164" s="179"/>
      <c r="L164" s="175"/>
      <c r="M164" s="180"/>
      <c r="N164" s="181"/>
      <c r="O164" s="181"/>
      <c r="P164" s="181"/>
      <c r="Q164" s="181"/>
      <c r="R164" s="181"/>
      <c r="S164" s="181"/>
      <c r="T164" s="182"/>
      <c r="AT164" s="176" t="s">
        <v>172</v>
      </c>
      <c r="AU164" s="176" t="s">
        <v>84</v>
      </c>
      <c r="AV164" s="14" t="s">
        <v>168</v>
      </c>
      <c r="AW164" s="14" t="s">
        <v>174</v>
      </c>
      <c r="AX164" s="14" t="s">
        <v>82</v>
      </c>
      <c r="AY164" s="176" t="s">
        <v>162</v>
      </c>
    </row>
    <row r="165" spans="1:65" s="2" customFormat="1" ht="62.65" customHeight="1">
      <c r="A165" s="31"/>
      <c r="B165" s="148"/>
      <c r="C165" s="149" t="s">
        <v>194</v>
      </c>
      <c r="D165" s="149" t="s">
        <v>164</v>
      </c>
      <c r="E165" s="150" t="s">
        <v>195</v>
      </c>
      <c r="F165" s="151" t="s">
        <v>196</v>
      </c>
      <c r="G165" s="152" t="s">
        <v>179</v>
      </c>
      <c r="H165" s="153">
        <v>272.05500000000001</v>
      </c>
      <c r="I165" s="154"/>
      <c r="J165" s="155">
        <f>ROUND(I165*H165,2)</f>
        <v>0</v>
      </c>
      <c r="K165" s="151" t="s">
        <v>167</v>
      </c>
      <c r="L165" s="32"/>
      <c r="M165" s="156" t="s">
        <v>1</v>
      </c>
      <c r="N165" s="157" t="s">
        <v>40</v>
      </c>
      <c r="O165" s="57"/>
      <c r="P165" s="158">
        <f>O165*H165</f>
        <v>0</v>
      </c>
      <c r="Q165" s="158">
        <v>0</v>
      </c>
      <c r="R165" s="158">
        <f>Q165*H165</f>
        <v>0</v>
      </c>
      <c r="S165" s="158">
        <v>0</v>
      </c>
      <c r="T165" s="159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60" t="s">
        <v>168</v>
      </c>
      <c r="AT165" s="160" t="s">
        <v>164</v>
      </c>
      <c r="AU165" s="160" t="s">
        <v>84</v>
      </c>
      <c r="AY165" s="16" t="s">
        <v>162</v>
      </c>
      <c r="BE165" s="161">
        <f>IF(N165="základní",J165,0)</f>
        <v>0</v>
      </c>
      <c r="BF165" s="161">
        <f>IF(N165="snížená",J165,0)</f>
        <v>0</v>
      </c>
      <c r="BG165" s="161">
        <f>IF(N165="zákl. přenesená",J165,0)</f>
        <v>0</v>
      </c>
      <c r="BH165" s="161">
        <f>IF(N165="sníž. přenesená",J165,0)</f>
        <v>0</v>
      </c>
      <c r="BI165" s="161">
        <f>IF(N165="nulová",J165,0)</f>
        <v>0</v>
      </c>
      <c r="BJ165" s="16" t="s">
        <v>82</v>
      </c>
      <c r="BK165" s="161">
        <f>ROUND(I165*H165,2)</f>
        <v>0</v>
      </c>
      <c r="BL165" s="16" t="s">
        <v>168</v>
      </c>
      <c r="BM165" s="160" t="s">
        <v>197</v>
      </c>
    </row>
    <row r="166" spans="1:65" s="13" customFormat="1">
      <c r="B166" s="167"/>
      <c r="D166" s="162" t="s">
        <v>172</v>
      </c>
      <c r="E166" s="168" t="s">
        <v>1</v>
      </c>
      <c r="F166" s="169" t="s">
        <v>198</v>
      </c>
      <c r="H166" s="170">
        <v>272.05500000000001</v>
      </c>
      <c r="I166" s="171"/>
      <c r="L166" s="167"/>
      <c r="M166" s="172"/>
      <c r="N166" s="173"/>
      <c r="O166" s="173"/>
      <c r="P166" s="173"/>
      <c r="Q166" s="173"/>
      <c r="R166" s="173"/>
      <c r="S166" s="173"/>
      <c r="T166" s="174"/>
      <c r="AT166" s="168" t="s">
        <v>172</v>
      </c>
      <c r="AU166" s="168" t="s">
        <v>84</v>
      </c>
      <c r="AV166" s="13" t="s">
        <v>84</v>
      </c>
      <c r="AW166" s="13" t="s">
        <v>174</v>
      </c>
      <c r="AX166" s="13" t="s">
        <v>82</v>
      </c>
      <c r="AY166" s="168" t="s">
        <v>162</v>
      </c>
    </row>
    <row r="167" spans="1:65" s="2" customFormat="1" ht="62.65" customHeight="1">
      <c r="A167" s="31"/>
      <c r="B167" s="148"/>
      <c r="C167" s="149" t="s">
        <v>199</v>
      </c>
      <c r="D167" s="149" t="s">
        <v>164</v>
      </c>
      <c r="E167" s="150" t="s">
        <v>200</v>
      </c>
      <c r="F167" s="151" t="s">
        <v>201</v>
      </c>
      <c r="G167" s="152" t="s">
        <v>179</v>
      </c>
      <c r="H167" s="153">
        <v>54.411000000000001</v>
      </c>
      <c r="I167" s="154"/>
      <c r="J167" s="155">
        <f>ROUND(I167*H167,2)</f>
        <v>0</v>
      </c>
      <c r="K167" s="151" t="s">
        <v>167</v>
      </c>
      <c r="L167" s="32"/>
      <c r="M167" s="156" t="s">
        <v>1</v>
      </c>
      <c r="N167" s="157" t="s">
        <v>40</v>
      </c>
      <c r="O167" s="57"/>
      <c r="P167" s="158">
        <f>O167*H167</f>
        <v>0</v>
      </c>
      <c r="Q167" s="158">
        <v>0</v>
      </c>
      <c r="R167" s="158">
        <f>Q167*H167</f>
        <v>0</v>
      </c>
      <c r="S167" s="158">
        <v>0</v>
      </c>
      <c r="T167" s="159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0" t="s">
        <v>168</v>
      </c>
      <c r="AT167" s="160" t="s">
        <v>164</v>
      </c>
      <c r="AU167" s="160" t="s">
        <v>84</v>
      </c>
      <c r="AY167" s="16" t="s">
        <v>162</v>
      </c>
      <c r="BE167" s="161">
        <f>IF(N167="základní",J167,0)</f>
        <v>0</v>
      </c>
      <c r="BF167" s="161">
        <f>IF(N167="snížená",J167,0)</f>
        <v>0</v>
      </c>
      <c r="BG167" s="161">
        <f>IF(N167="zákl. přenesená",J167,0)</f>
        <v>0</v>
      </c>
      <c r="BH167" s="161">
        <f>IF(N167="sníž. přenesená",J167,0)</f>
        <v>0</v>
      </c>
      <c r="BI167" s="161">
        <f>IF(N167="nulová",J167,0)</f>
        <v>0</v>
      </c>
      <c r="BJ167" s="16" t="s">
        <v>82</v>
      </c>
      <c r="BK167" s="161">
        <f>ROUND(I167*H167,2)</f>
        <v>0</v>
      </c>
      <c r="BL167" s="16" t="s">
        <v>168</v>
      </c>
      <c r="BM167" s="160" t="s">
        <v>202</v>
      </c>
    </row>
    <row r="168" spans="1:65" s="2" customFormat="1" ht="44.25" customHeight="1">
      <c r="A168" s="31"/>
      <c r="B168" s="148"/>
      <c r="C168" s="149" t="s">
        <v>203</v>
      </c>
      <c r="D168" s="149" t="s">
        <v>164</v>
      </c>
      <c r="E168" s="150" t="s">
        <v>204</v>
      </c>
      <c r="F168" s="151" t="s">
        <v>205</v>
      </c>
      <c r="G168" s="152" t="s">
        <v>179</v>
      </c>
      <c r="H168" s="153">
        <v>200.27099999999999</v>
      </c>
      <c r="I168" s="154"/>
      <c r="J168" s="155">
        <f>ROUND(I168*H168,2)</f>
        <v>0</v>
      </c>
      <c r="K168" s="151" t="s">
        <v>167</v>
      </c>
      <c r="L168" s="32"/>
      <c r="M168" s="156" t="s">
        <v>1</v>
      </c>
      <c r="N168" s="157" t="s">
        <v>40</v>
      </c>
      <c r="O168" s="57"/>
      <c r="P168" s="158">
        <f>O168*H168</f>
        <v>0</v>
      </c>
      <c r="Q168" s="158">
        <v>0</v>
      </c>
      <c r="R168" s="158">
        <f>Q168*H168</f>
        <v>0</v>
      </c>
      <c r="S168" s="158">
        <v>0</v>
      </c>
      <c r="T168" s="159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60" t="s">
        <v>168</v>
      </c>
      <c r="AT168" s="160" t="s">
        <v>164</v>
      </c>
      <c r="AU168" s="160" t="s">
        <v>84</v>
      </c>
      <c r="AY168" s="16" t="s">
        <v>162</v>
      </c>
      <c r="BE168" s="161">
        <f>IF(N168="základní",J168,0)</f>
        <v>0</v>
      </c>
      <c r="BF168" s="161">
        <f>IF(N168="snížená",J168,0)</f>
        <v>0</v>
      </c>
      <c r="BG168" s="161">
        <f>IF(N168="zákl. přenesená",J168,0)</f>
        <v>0</v>
      </c>
      <c r="BH168" s="161">
        <f>IF(N168="sníž. přenesená",J168,0)</f>
        <v>0</v>
      </c>
      <c r="BI168" s="161">
        <f>IF(N168="nulová",J168,0)</f>
        <v>0</v>
      </c>
      <c r="BJ168" s="16" t="s">
        <v>82</v>
      </c>
      <c r="BK168" s="161">
        <f>ROUND(I168*H168,2)</f>
        <v>0</v>
      </c>
      <c r="BL168" s="16" t="s">
        <v>168</v>
      </c>
      <c r="BM168" s="160" t="s">
        <v>206</v>
      </c>
    </row>
    <row r="169" spans="1:65" s="13" customFormat="1">
      <c r="B169" s="167"/>
      <c r="D169" s="162" t="s">
        <v>172</v>
      </c>
      <c r="E169" s="168" t="s">
        <v>1</v>
      </c>
      <c r="F169" s="169" t="s">
        <v>192</v>
      </c>
      <c r="H169" s="170">
        <v>39.200000000000003</v>
      </c>
      <c r="I169" s="171"/>
      <c r="L169" s="167"/>
      <c r="M169" s="172"/>
      <c r="N169" s="173"/>
      <c r="O169" s="173"/>
      <c r="P169" s="173"/>
      <c r="Q169" s="173"/>
      <c r="R169" s="173"/>
      <c r="S169" s="173"/>
      <c r="T169" s="174"/>
      <c r="AT169" s="168" t="s">
        <v>172</v>
      </c>
      <c r="AU169" s="168" t="s">
        <v>84</v>
      </c>
      <c r="AV169" s="13" t="s">
        <v>84</v>
      </c>
      <c r="AW169" s="13" t="s">
        <v>174</v>
      </c>
      <c r="AX169" s="13" t="s">
        <v>75</v>
      </c>
      <c r="AY169" s="168" t="s">
        <v>162</v>
      </c>
    </row>
    <row r="170" spans="1:65" s="13" customFormat="1">
      <c r="B170" s="167"/>
      <c r="D170" s="162" t="s">
        <v>172</v>
      </c>
      <c r="E170" s="168" t="s">
        <v>1</v>
      </c>
      <c r="F170" s="169" t="s">
        <v>207</v>
      </c>
      <c r="H170" s="170">
        <v>161.071</v>
      </c>
      <c r="I170" s="171"/>
      <c r="L170" s="167"/>
      <c r="M170" s="172"/>
      <c r="N170" s="173"/>
      <c r="O170" s="173"/>
      <c r="P170" s="173"/>
      <c r="Q170" s="173"/>
      <c r="R170" s="173"/>
      <c r="S170" s="173"/>
      <c r="T170" s="174"/>
      <c r="AT170" s="168" t="s">
        <v>172</v>
      </c>
      <c r="AU170" s="168" t="s">
        <v>84</v>
      </c>
      <c r="AV170" s="13" t="s">
        <v>84</v>
      </c>
      <c r="AW170" s="13" t="s">
        <v>174</v>
      </c>
      <c r="AX170" s="13" t="s">
        <v>75</v>
      </c>
      <c r="AY170" s="168" t="s">
        <v>162</v>
      </c>
    </row>
    <row r="171" spans="1:65" s="14" customFormat="1">
      <c r="B171" s="175"/>
      <c r="D171" s="162" t="s">
        <v>172</v>
      </c>
      <c r="E171" s="176" t="s">
        <v>1</v>
      </c>
      <c r="F171" s="177" t="s">
        <v>176</v>
      </c>
      <c r="H171" s="178">
        <v>200.27099999999999</v>
      </c>
      <c r="I171" s="179"/>
      <c r="L171" s="175"/>
      <c r="M171" s="180"/>
      <c r="N171" s="181"/>
      <c r="O171" s="181"/>
      <c r="P171" s="181"/>
      <c r="Q171" s="181"/>
      <c r="R171" s="181"/>
      <c r="S171" s="181"/>
      <c r="T171" s="182"/>
      <c r="AT171" s="176" t="s">
        <v>172</v>
      </c>
      <c r="AU171" s="176" t="s">
        <v>84</v>
      </c>
      <c r="AV171" s="14" t="s">
        <v>168</v>
      </c>
      <c r="AW171" s="14" t="s">
        <v>174</v>
      </c>
      <c r="AX171" s="14" t="s">
        <v>82</v>
      </c>
      <c r="AY171" s="176" t="s">
        <v>162</v>
      </c>
    </row>
    <row r="172" spans="1:65" s="2" customFormat="1" ht="44.25" customHeight="1">
      <c r="A172" s="31"/>
      <c r="B172" s="148"/>
      <c r="C172" s="149" t="s">
        <v>208</v>
      </c>
      <c r="D172" s="149" t="s">
        <v>164</v>
      </c>
      <c r="E172" s="150" t="s">
        <v>209</v>
      </c>
      <c r="F172" s="151" t="s">
        <v>210</v>
      </c>
      <c r="G172" s="152" t="s">
        <v>179</v>
      </c>
      <c r="H172" s="153">
        <v>200.27099999999999</v>
      </c>
      <c r="I172" s="154"/>
      <c r="J172" s="155">
        <f>ROUND(I172*H172,2)</f>
        <v>0</v>
      </c>
      <c r="K172" s="151" t="s">
        <v>167</v>
      </c>
      <c r="L172" s="32"/>
      <c r="M172" s="156" t="s">
        <v>1</v>
      </c>
      <c r="N172" s="157" t="s">
        <v>40</v>
      </c>
      <c r="O172" s="57"/>
      <c r="P172" s="158">
        <f>O172*H172</f>
        <v>0</v>
      </c>
      <c r="Q172" s="158">
        <v>0</v>
      </c>
      <c r="R172" s="158">
        <f>Q172*H172</f>
        <v>0</v>
      </c>
      <c r="S172" s="158">
        <v>0</v>
      </c>
      <c r="T172" s="159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60" t="s">
        <v>168</v>
      </c>
      <c r="AT172" s="160" t="s">
        <v>164</v>
      </c>
      <c r="AU172" s="160" t="s">
        <v>84</v>
      </c>
      <c r="AY172" s="16" t="s">
        <v>162</v>
      </c>
      <c r="BE172" s="161">
        <f>IF(N172="základní",J172,0)</f>
        <v>0</v>
      </c>
      <c r="BF172" s="161">
        <f>IF(N172="snížená",J172,0)</f>
        <v>0</v>
      </c>
      <c r="BG172" s="161">
        <f>IF(N172="zákl. přenesená",J172,0)</f>
        <v>0</v>
      </c>
      <c r="BH172" s="161">
        <f>IF(N172="sníž. přenesená",J172,0)</f>
        <v>0</v>
      </c>
      <c r="BI172" s="161">
        <f>IF(N172="nulová",J172,0)</f>
        <v>0</v>
      </c>
      <c r="BJ172" s="16" t="s">
        <v>82</v>
      </c>
      <c r="BK172" s="161">
        <f>ROUND(I172*H172,2)</f>
        <v>0</v>
      </c>
      <c r="BL172" s="16" t="s">
        <v>168</v>
      </c>
      <c r="BM172" s="160" t="s">
        <v>211</v>
      </c>
    </row>
    <row r="173" spans="1:65" s="2" customFormat="1" ht="33" customHeight="1">
      <c r="A173" s="31"/>
      <c r="B173" s="148"/>
      <c r="C173" s="149" t="s">
        <v>212</v>
      </c>
      <c r="D173" s="149" t="s">
        <v>164</v>
      </c>
      <c r="E173" s="150" t="s">
        <v>213</v>
      </c>
      <c r="F173" s="151" t="s">
        <v>214</v>
      </c>
      <c r="G173" s="152" t="s">
        <v>104</v>
      </c>
      <c r="H173" s="153">
        <v>80.090999999999994</v>
      </c>
      <c r="I173" s="154"/>
      <c r="J173" s="155">
        <f>ROUND(I173*H173,2)</f>
        <v>0</v>
      </c>
      <c r="K173" s="151" t="s">
        <v>167</v>
      </c>
      <c r="L173" s="32"/>
      <c r="M173" s="156" t="s">
        <v>1</v>
      </c>
      <c r="N173" s="157" t="s">
        <v>40</v>
      </c>
      <c r="O173" s="57"/>
      <c r="P173" s="158">
        <f>O173*H173</f>
        <v>0</v>
      </c>
      <c r="Q173" s="158">
        <v>0</v>
      </c>
      <c r="R173" s="158">
        <f>Q173*H173</f>
        <v>0</v>
      </c>
      <c r="S173" s="158">
        <v>0</v>
      </c>
      <c r="T173" s="159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0" t="s">
        <v>168</v>
      </c>
      <c r="AT173" s="160" t="s">
        <v>164</v>
      </c>
      <c r="AU173" s="160" t="s">
        <v>84</v>
      </c>
      <c r="AY173" s="16" t="s">
        <v>162</v>
      </c>
      <c r="BE173" s="161">
        <f>IF(N173="základní",J173,0)</f>
        <v>0</v>
      </c>
      <c r="BF173" s="161">
        <f>IF(N173="snížená",J173,0)</f>
        <v>0</v>
      </c>
      <c r="BG173" s="161">
        <f>IF(N173="zákl. přenesená",J173,0)</f>
        <v>0</v>
      </c>
      <c r="BH173" s="161">
        <f>IF(N173="sníž. přenesená",J173,0)</f>
        <v>0</v>
      </c>
      <c r="BI173" s="161">
        <f>IF(N173="nulová",J173,0)</f>
        <v>0</v>
      </c>
      <c r="BJ173" s="16" t="s">
        <v>82</v>
      </c>
      <c r="BK173" s="161">
        <f>ROUND(I173*H173,2)</f>
        <v>0</v>
      </c>
      <c r="BL173" s="16" t="s">
        <v>168</v>
      </c>
      <c r="BM173" s="160" t="s">
        <v>215</v>
      </c>
    </row>
    <row r="174" spans="1:65" s="13" customFormat="1">
      <c r="B174" s="167"/>
      <c r="D174" s="162" t="s">
        <v>172</v>
      </c>
      <c r="E174" s="168" t="s">
        <v>1</v>
      </c>
      <c r="F174" s="169" t="s">
        <v>216</v>
      </c>
      <c r="H174" s="170">
        <v>36.18</v>
      </c>
      <c r="I174" s="171"/>
      <c r="L174" s="167"/>
      <c r="M174" s="172"/>
      <c r="N174" s="173"/>
      <c r="O174" s="173"/>
      <c r="P174" s="173"/>
      <c r="Q174" s="173"/>
      <c r="R174" s="173"/>
      <c r="S174" s="173"/>
      <c r="T174" s="174"/>
      <c r="AT174" s="168" t="s">
        <v>172</v>
      </c>
      <c r="AU174" s="168" t="s">
        <v>84</v>
      </c>
      <c r="AV174" s="13" t="s">
        <v>84</v>
      </c>
      <c r="AW174" s="13" t="s">
        <v>174</v>
      </c>
      <c r="AX174" s="13" t="s">
        <v>75</v>
      </c>
      <c r="AY174" s="168" t="s">
        <v>162</v>
      </c>
    </row>
    <row r="175" spans="1:65" s="13" customFormat="1">
      <c r="B175" s="167"/>
      <c r="D175" s="162" t="s">
        <v>172</v>
      </c>
      <c r="E175" s="168" t="s">
        <v>1</v>
      </c>
      <c r="F175" s="169" t="s">
        <v>217</v>
      </c>
      <c r="H175" s="170">
        <v>43.911000000000001</v>
      </c>
      <c r="I175" s="171"/>
      <c r="L175" s="167"/>
      <c r="M175" s="172"/>
      <c r="N175" s="173"/>
      <c r="O175" s="173"/>
      <c r="P175" s="173"/>
      <c r="Q175" s="173"/>
      <c r="R175" s="173"/>
      <c r="S175" s="173"/>
      <c r="T175" s="174"/>
      <c r="AT175" s="168" t="s">
        <v>172</v>
      </c>
      <c r="AU175" s="168" t="s">
        <v>84</v>
      </c>
      <c r="AV175" s="13" t="s">
        <v>84</v>
      </c>
      <c r="AW175" s="13" t="s">
        <v>174</v>
      </c>
      <c r="AX175" s="13" t="s">
        <v>75</v>
      </c>
      <c r="AY175" s="168" t="s">
        <v>162</v>
      </c>
    </row>
    <row r="176" spans="1:65" s="14" customFormat="1">
      <c r="B176" s="175"/>
      <c r="D176" s="162" t="s">
        <v>172</v>
      </c>
      <c r="E176" s="176" t="s">
        <v>1</v>
      </c>
      <c r="F176" s="177" t="s">
        <v>176</v>
      </c>
      <c r="H176" s="178">
        <v>80.090999999999994</v>
      </c>
      <c r="I176" s="179"/>
      <c r="L176" s="175"/>
      <c r="M176" s="180"/>
      <c r="N176" s="181"/>
      <c r="O176" s="181"/>
      <c r="P176" s="181"/>
      <c r="Q176" s="181"/>
      <c r="R176" s="181"/>
      <c r="S176" s="181"/>
      <c r="T176" s="182"/>
      <c r="AT176" s="176" t="s">
        <v>172</v>
      </c>
      <c r="AU176" s="176" t="s">
        <v>84</v>
      </c>
      <c r="AV176" s="14" t="s">
        <v>168</v>
      </c>
      <c r="AW176" s="14" t="s">
        <v>174</v>
      </c>
      <c r="AX176" s="14" t="s">
        <v>82</v>
      </c>
      <c r="AY176" s="176" t="s">
        <v>162</v>
      </c>
    </row>
    <row r="177" spans="1:65" s="2" customFormat="1" ht="37.9" customHeight="1">
      <c r="A177" s="31"/>
      <c r="B177" s="148"/>
      <c r="C177" s="149" t="s">
        <v>218</v>
      </c>
      <c r="D177" s="149" t="s">
        <v>164</v>
      </c>
      <c r="E177" s="150" t="s">
        <v>219</v>
      </c>
      <c r="F177" s="151" t="s">
        <v>220</v>
      </c>
      <c r="G177" s="152" t="s">
        <v>104</v>
      </c>
      <c r="H177" s="153">
        <v>72.55</v>
      </c>
      <c r="I177" s="154"/>
      <c r="J177" s="155">
        <f>ROUND(I177*H177,2)</f>
        <v>0</v>
      </c>
      <c r="K177" s="151" t="s">
        <v>167</v>
      </c>
      <c r="L177" s="32"/>
      <c r="M177" s="156" t="s">
        <v>1</v>
      </c>
      <c r="N177" s="157" t="s">
        <v>40</v>
      </c>
      <c r="O177" s="57"/>
      <c r="P177" s="158">
        <f>O177*H177</f>
        <v>0</v>
      </c>
      <c r="Q177" s="158">
        <v>0</v>
      </c>
      <c r="R177" s="158">
        <f>Q177*H177</f>
        <v>0</v>
      </c>
      <c r="S177" s="158">
        <v>0</v>
      </c>
      <c r="T177" s="159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0" t="s">
        <v>168</v>
      </c>
      <c r="AT177" s="160" t="s">
        <v>164</v>
      </c>
      <c r="AU177" s="160" t="s">
        <v>84</v>
      </c>
      <c r="AY177" s="16" t="s">
        <v>162</v>
      </c>
      <c r="BE177" s="161">
        <f>IF(N177="základní",J177,0)</f>
        <v>0</v>
      </c>
      <c r="BF177" s="161">
        <f>IF(N177="snížená",J177,0)</f>
        <v>0</v>
      </c>
      <c r="BG177" s="161">
        <f>IF(N177="zákl. přenesená",J177,0)</f>
        <v>0</v>
      </c>
      <c r="BH177" s="161">
        <f>IF(N177="sníž. přenesená",J177,0)</f>
        <v>0</v>
      </c>
      <c r="BI177" s="161">
        <f>IF(N177="nulová",J177,0)</f>
        <v>0</v>
      </c>
      <c r="BJ177" s="16" t="s">
        <v>82</v>
      </c>
      <c r="BK177" s="161">
        <f>ROUND(I177*H177,2)</f>
        <v>0</v>
      </c>
      <c r="BL177" s="16" t="s">
        <v>168</v>
      </c>
      <c r="BM177" s="160" t="s">
        <v>221</v>
      </c>
    </row>
    <row r="178" spans="1:65" s="2" customFormat="1" ht="44.25" customHeight="1">
      <c r="A178" s="31"/>
      <c r="B178" s="148"/>
      <c r="C178" s="149" t="s">
        <v>222</v>
      </c>
      <c r="D178" s="149" t="s">
        <v>164</v>
      </c>
      <c r="E178" s="150" t="s">
        <v>223</v>
      </c>
      <c r="F178" s="151" t="s">
        <v>224</v>
      </c>
      <c r="G178" s="152" t="s">
        <v>179</v>
      </c>
      <c r="H178" s="153">
        <v>13.32</v>
      </c>
      <c r="I178" s="154"/>
      <c r="J178" s="155">
        <f>ROUND(I178*H178,2)</f>
        <v>0</v>
      </c>
      <c r="K178" s="151" t="s">
        <v>167</v>
      </c>
      <c r="L178" s="32"/>
      <c r="M178" s="156" t="s">
        <v>1</v>
      </c>
      <c r="N178" s="157" t="s">
        <v>40</v>
      </c>
      <c r="O178" s="57"/>
      <c r="P178" s="158">
        <f>O178*H178</f>
        <v>0</v>
      </c>
      <c r="Q178" s="158">
        <v>0</v>
      </c>
      <c r="R178" s="158">
        <f>Q178*H178</f>
        <v>0</v>
      </c>
      <c r="S178" s="158">
        <v>0</v>
      </c>
      <c r="T178" s="159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0" t="s">
        <v>168</v>
      </c>
      <c r="AT178" s="160" t="s">
        <v>164</v>
      </c>
      <c r="AU178" s="160" t="s">
        <v>84</v>
      </c>
      <c r="AY178" s="16" t="s">
        <v>162</v>
      </c>
      <c r="BE178" s="161">
        <f>IF(N178="základní",J178,0)</f>
        <v>0</v>
      </c>
      <c r="BF178" s="161">
        <f>IF(N178="snížená",J178,0)</f>
        <v>0</v>
      </c>
      <c r="BG178" s="161">
        <f>IF(N178="zákl. přenesená",J178,0)</f>
        <v>0</v>
      </c>
      <c r="BH178" s="161">
        <f>IF(N178="sníž. přenesená",J178,0)</f>
        <v>0</v>
      </c>
      <c r="BI178" s="161">
        <f>IF(N178="nulová",J178,0)</f>
        <v>0</v>
      </c>
      <c r="BJ178" s="16" t="s">
        <v>82</v>
      </c>
      <c r="BK178" s="161">
        <f>ROUND(I178*H178,2)</f>
        <v>0</v>
      </c>
      <c r="BL178" s="16" t="s">
        <v>168</v>
      </c>
      <c r="BM178" s="160" t="s">
        <v>225</v>
      </c>
    </row>
    <row r="179" spans="1:65" s="13" customFormat="1">
      <c r="B179" s="167"/>
      <c r="D179" s="162" t="s">
        <v>172</v>
      </c>
      <c r="E179" s="168" t="s">
        <v>1</v>
      </c>
      <c r="F179" s="169" t="s">
        <v>188</v>
      </c>
      <c r="H179" s="170">
        <v>13.32</v>
      </c>
      <c r="I179" s="171"/>
      <c r="L179" s="167"/>
      <c r="M179" s="172"/>
      <c r="N179" s="173"/>
      <c r="O179" s="173"/>
      <c r="P179" s="173"/>
      <c r="Q179" s="173"/>
      <c r="R179" s="173"/>
      <c r="S179" s="173"/>
      <c r="T179" s="174"/>
      <c r="AT179" s="168" t="s">
        <v>172</v>
      </c>
      <c r="AU179" s="168" t="s">
        <v>84</v>
      </c>
      <c r="AV179" s="13" t="s">
        <v>84</v>
      </c>
      <c r="AW179" s="13" t="s">
        <v>174</v>
      </c>
      <c r="AX179" s="13" t="s">
        <v>82</v>
      </c>
      <c r="AY179" s="168" t="s">
        <v>162</v>
      </c>
    </row>
    <row r="180" spans="1:65" s="2" customFormat="1" ht="16.5" customHeight="1">
      <c r="A180" s="31"/>
      <c r="B180" s="148"/>
      <c r="C180" s="183" t="s">
        <v>8</v>
      </c>
      <c r="D180" s="183" t="s">
        <v>226</v>
      </c>
      <c r="E180" s="184" t="s">
        <v>227</v>
      </c>
      <c r="F180" s="185" t="s">
        <v>228</v>
      </c>
      <c r="G180" s="186" t="s">
        <v>229</v>
      </c>
      <c r="H180" s="187">
        <v>23.975999999999999</v>
      </c>
      <c r="I180" s="188"/>
      <c r="J180" s="189">
        <f>ROUND(I180*H180,2)</f>
        <v>0</v>
      </c>
      <c r="K180" s="185" t="s">
        <v>167</v>
      </c>
      <c r="L180" s="190"/>
      <c r="M180" s="191" t="s">
        <v>1</v>
      </c>
      <c r="N180" s="192" t="s">
        <v>40</v>
      </c>
      <c r="O180" s="57"/>
      <c r="P180" s="158">
        <f>O180*H180</f>
        <v>0</v>
      </c>
      <c r="Q180" s="158">
        <v>1</v>
      </c>
      <c r="R180" s="158">
        <f>Q180*H180</f>
        <v>23.975999999999999</v>
      </c>
      <c r="S180" s="158">
        <v>0</v>
      </c>
      <c r="T180" s="159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60" t="s">
        <v>208</v>
      </c>
      <c r="AT180" s="160" t="s">
        <v>226</v>
      </c>
      <c r="AU180" s="160" t="s">
        <v>84</v>
      </c>
      <c r="AY180" s="16" t="s">
        <v>162</v>
      </c>
      <c r="BE180" s="161">
        <f>IF(N180="základní",J180,0)</f>
        <v>0</v>
      </c>
      <c r="BF180" s="161">
        <f>IF(N180="snížená",J180,0)</f>
        <v>0</v>
      </c>
      <c r="BG180" s="161">
        <f>IF(N180="zákl. přenesená",J180,0)</f>
        <v>0</v>
      </c>
      <c r="BH180" s="161">
        <f>IF(N180="sníž. přenesená",J180,0)</f>
        <v>0</v>
      </c>
      <c r="BI180" s="161">
        <f>IF(N180="nulová",J180,0)</f>
        <v>0</v>
      </c>
      <c r="BJ180" s="16" t="s">
        <v>82</v>
      </c>
      <c r="BK180" s="161">
        <f>ROUND(I180*H180,2)</f>
        <v>0</v>
      </c>
      <c r="BL180" s="16" t="s">
        <v>168</v>
      </c>
      <c r="BM180" s="160" t="s">
        <v>230</v>
      </c>
    </row>
    <row r="181" spans="1:65" s="13" customFormat="1">
      <c r="B181" s="167"/>
      <c r="D181" s="162" t="s">
        <v>172</v>
      </c>
      <c r="E181" s="168" t="s">
        <v>1</v>
      </c>
      <c r="F181" s="169" t="s">
        <v>231</v>
      </c>
      <c r="H181" s="170">
        <v>23.975999999999999</v>
      </c>
      <c r="I181" s="171"/>
      <c r="L181" s="167"/>
      <c r="M181" s="172"/>
      <c r="N181" s="173"/>
      <c r="O181" s="173"/>
      <c r="P181" s="173"/>
      <c r="Q181" s="173"/>
      <c r="R181" s="173"/>
      <c r="S181" s="173"/>
      <c r="T181" s="174"/>
      <c r="AT181" s="168" t="s">
        <v>172</v>
      </c>
      <c r="AU181" s="168" t="s">
        <v>84</v>
      </c>
      <c r="AV181" s="13" t="s">
        <v>84</v>
      </c>
      <c r="AW181" s="13" t="s">
        <v>174</v>
      </c>
      <c r="AX181" s="13" t="s">
        <v>82</v>
      </c>
      <c r="AY181" s="168" t="s">
        <v>162</v>
      </c>
    </row>
    <row r="182" spans="1:65" s="2" customFormat="1" ht="66.75" customHeight="1">
      <c r="A182" s="31"/>
      <c r="B182" s="148"/>
      <c r="C182" s="149" t="s">
        <v>232</v>
      </c>
      <c r="D182" s="149" t="s">
        <v>164</v>
      </c>
      <c r="E182" s="150" t="s">
        <v>233</v>
      </c>
      <c r="F182" s="151" t="s">
        <v>234</v>
      </c>
      <c r="G182" s="152" t="s">
        <v>179</v>
      </c>
      <c r="H182" s="153">
        <v>145.86000000000001</v>
      </c>
      <c r="I182" s="154"/>
      <c r="J182" s="155">
        <f>ROUND(I182*H182,2)</f>
        <v>0</v>
      </c>
      <c r="K182" s="151" t="s">
        <v>167</v>
      </c>
      <c r="L182" s="32"/>
      <c r="M182" s="156" t="s">
        <v>1</v>
      </c>
      <c r="N182" s="157" t="s">
        <v>40</v>
      </c>
      <c r="O182" s="57"/>
      <c r="P182" s="158">
        <f>O182*H182</f>
        <v>0</v>
      </c>
      <c r="Q182" s="158">
        <v>0</v>
      </c>
      <c r="R182" s="158">
        <f>Q182*H182</f>
        <v>0</v>
      </c>
      <c r="S182" s="158">
        <v>0</v>
      </c>
      <c r="T182" s="159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0" t="s">
        <v>168</v>
      </c>
      <c r="AT182" s="160" t="s">
        <v>164</v>
      </c>
      <c r="AU182" s="160" t="s">
        <v>84</v>
      </c>
      <c r="AY182" s="16" t="s">
        <v>162</v>
      </c>
      <c r="BE182" s="161">
        <f>IF(N182="základní",J182,0)</f>
        <v>0</v>
      </c>
      <c r="BF182" s="161">
        <f>IF(N182="snížená",J182,0)</f>
        <v>0</v>
      </c>
      <c r="BG182" s="161">
        <f>IF(N182="zákl. přenesená",J182,0)</f>
        <v>0</v>
      </c>
      <c r="BH182" s="161">
        <f>IF(N182="sníž. přenesená",J182,0)</f>
        <v>0</v>
      </c>
      <c r="BI182" s="161">
        <f>IF(N182="nulová",J182,0)</f>
        <v>0</v>
      </c>
      <c r="BJ182" s="16" t="s">
        <v>82</v>
      </c>
      <c r="BK182" s="161">
        <f>ROUND(I182*H182,2)</f>
        <v>0</v>
      </c>
      <c r="BL182" s="16" t="s">
        <v>168</v>
      </c>
      <c r="BM182" s="160" t="s">
        <v>235</v>
      </c>
    </row>
    <row r="183" spans="1:65" s="13" customFormat="1">
      <c r="B183" s="167"/>
      <c r="D183" s="162" t="s">
        <v>172</v>
      </c>
      <c r="E183" s="168" t="s">
        <v>1</v>
      </c>
      <c r="F183" s="169" t="s">
        <v>236</v>
      </c>
      <c r="H183" s="170">
        <v>145.86000000000001</v>
      </c>
      <c r="I183" s="171"/>
      <c r="L183" s="167"/>
      <c r="M183" s="172"/>
      <c r="N183" s="173"/>
      <c r="O183" s="173"/>
      <c r="P183" s="173"/>
      <c r="Q183" s="173"/>
      <c r="R183" s="173"/>
      <c r="S183" s="173"/>
      <c r="T183" s="174"/>
      <c r="AT183" s="168" t="s">
        <v>172</v>
      </c>
      <c r="AU183" s="168" t="s">
        <v>84</v>
      </c>
      <c r="AV183" s="13" t="s">
        <v>84</v>
      </c>
      <c r="AW183" s="13" t="s">
        <v>174</v>
      </c>
      <c r="AX183" s="13" t="s">
        <v>82</v>
      </c>
      <c r="AY183" s="168" t="s">
        <v>162</v>
      </c>
    </row>
    <row r="184" spans="1:65" s="2" customFormat="1" ht="16.5" customHeight="1">
      <c r="A184" s="31"/>
      <c r="B184" s="148"/>
      <c r="C184" s="183" t="s">
        <v>237</v>
      </c>
      <c r="D184" s="183" t="s">
        <v>226</v>
      </c>
      <c r="E184" s="184" t="s">
        <v>238</v>
      </c>
      <c r="F184" s="185" t="s">
        <v>239</v>
      </c>
      <c r="G184" s="186" t="s">
        <v>229</v>
      </c>
      <c r="H184" s="187">
        <v>262.548</v>
      </c>
      <c r="I184" s="188"/>
      <c r="J184" s="189">
        <f>ROUND(I184*H184,2)</f>
        <v>0</v>
      </c>
      <c r="K184" s="185" t="s">
        <v>167</v>
      </c>
      <c r="L184" s="190"/>
      <c r="M184" s="191" t="s">
        <v>1</v>
      </c>
      <c r="N184" s="192" t="s">
        <v>40</v>
      </c>
      <c r="O184" s="57"/>
      <c r="P184" s="158">
        <f>O184*H184</f>
        <v>0</v>
      </c>
      <c r="Q184" s="158">
        <v>1</v>
      </c>
      <c r="R184" s="158">
        <f>Q184*H184</f>
        <v>262.548</v>
      </c>
      <c r="S184" s="158">
        <v>0</v>
      </c>
      <c r="T184" s="159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0" t="s">
        <v>208</v>
      </c>
      <c r="AT184" s="160" t="s">
        <v>226</v>
      </c>
      <c r="AU184" s="160" t="s">
        <v>84</v>
      </c>
      <c r="AY184" s="16" t="s">
        <v>162</v>
      </c>
      <c r="BE184" s="161">
        <f>IF(N184="základní",J184,0)</f>
        <v>0</v>
      </c>
      <c r="BF184" s="161">
        <f>IF(N184="snížená",J184,0)</f>
        <v>0</v>
      </c>
      <c r="BG184" s="161">
        <f>IF(N184="zákl. přenesená",J184,0)</f>
        <v>0</v>
      </c>
      <c r="BH184" s="161">
        <f>IF(N184="sníž. přenesená",J184,0)</f>
        <v>0</v>
      </c>
      <c r="BI184" s="161">
        <f>IF(N184="nulová",J184,0)</f>
        <v>0</v>
      </c>
      <c r="BJ184" s="16" t="s">
        <v>82</v>
      </c>
      <c r="BK184" s="161">
        <f>ROUND(I184*H184,2)</f>
        <v>0</v>
      </c>
      <c r="BL184" s="16" t="s">
        <v>168</v>
      </c>
      <c r="BM184" s="160" t="s">
        <v>240</v>
      </c>
    </row>
    <row r="185" spans="1:65" s="2" customFormat="1" ht="29.25">
      <c r="A185" s="31"/>
      <c r="B185" s="32"/>
      <c r="C185" s="31"/>
      <c r="D185" s="162" t="s">
        <v>170</v>
      </c>
      <c r="E185" s="31"/>
      <c r="F185" s="163" t="s">
        <v>241</v>
      </c>
      <c r="G185" s="31"/>
      <c r="H185" s="31"/>
      <c r="I185" s="164"/>
      <c r="J185" s="31"/>
      <c r="K185" s="31"/>
      <c r="L185" s="32"/>
      <c r="M185" s="165"/>
      <c r="N185" s="166"/>
      <c r="O185" s="57"/>
      <c r="P185" s="57"/>
      <c r="Q185" s="57"/>
      <c r="R185" s="57"/>
      <c r="S185" s="57"/>
      <c r="T185" s="58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T185" s="16" t="s">
        <v>170</v>
      </c>
      <c r="AU185" s="16" t="s">
        <v>84</v>
      </c>
    </row>
    <row r="186" spans="1:65" s="13" customFormat="1">
      <c r="B186" s="167"/>
      <c r="D186" s="162" t="s">
        <v>172</v>
      </c>
      <c r="F186" s="169" t="s">
        <v>242</v>
      </c>
      <c r="H186" s="170">
        <v>262.548</v>
      </c>
      <c r="I186" s="171"/>
      <c r="L186" s="167"/>
      <c r="M186" s="172"/>
      <c r="N186" s="173"/>
      <c r="O186" s="173"/>
      <c r="P186" s="173"/>
      <c r="Q186" s="173"/>
      <c r="R186" s="173"/>
      <c r="S186" s="173"/>
      <c r="T186" s="174"/>
      <c r="AT186" s="168" t="s">
        <v>172</v>
      </c>
      <c r="AU186" s="168" t="s">
        <v>84</v>
      </c>
      <c r="AV186" s="13" t="s">
        <v>84</v>
      </c>
      <c r="AW186" s="13" t="s">
        <v>3</v>
      </c>
      <c r="AX186" s="13" t="s">
        <v>82</v>
      </c>
      <c r="AY186" s="168" t="s">
        <v>162</v>
      </c>
    </row>
    <row r="187" spans="1:65" s="2" customFormat="1" ht="44.25" customHeight="1">
      <c r="A187" s="31"/>
      <c r="B187" s="148"/>
      <c r="C187" s="149" t="s">
        <v>243</v>
      </c>
      <c r="D187" s="149" t="s">
        <v>164</v>
      </c>
      <c r="E187" s="150" t="s">
        <v>244</v>
      </c>
      <c r="F187" s="151" t="s">
        <v>245</v>
      </c>
      <c r="G187" s="152" t="s">
        <v>104</v>
      </c>
      <c r="H187" s="153">
        <v>80.090999999999994</v>
      </c>
      <c r="I187" s="154"/>
      <c r="J187" s="155">
        <f>ROUND(I187*H187,2)</f>
        <v>0</v>
      </c>
      <c r="K187" s="151" t="s">
        <v>167</v>
      </c>
      <c r="L187" s="32"/>
      <c r="M187" s="156" t="s">
        <v>1</v>
      </c>
      <c r="N187" s="157" t="s">
        <v>40</v>
      </c>
      <c r="O187" s="57"/>
      <c r="P187" s="158">
        <f>O187*H187</f>
        <v>0</v>
      </c>
      <c r="Q187" s="158">
        <v>0</v>
      </c>
      <c r="R187" s="158">
        <f>Q187*H187</f>
        <v>0</v>
      </c>
      <c r="S187" s="158">
        <v>0</v>
      </c>
      <c r="T187" s="159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0" t="s">
        <v>168</v>
      </c>
      <c r="AT187" s="160" t="s">
        <v>164</v>
      </c>
      <c r="AU187" s="160" t="s">
        <v>84</v>
      </c>
      <c r="AY187" s="16" t="s">
        <v>162</v>
      </c>
      <c r="BE187" s="161">
        <f>IF(N187="základní",J187,0)</f>
        <v>0</v>
      </c>
      <c r="BF187" s="161">
        <f>IF(N187="snížená",J187,0)</f>
        <v>0</v>
      </c>
      <c r="BG187" s="161">
        <f>IF(N187="zákl. přenesená",J187,0)</f>
        <v>0</v>
      </c>
      <c r="BH187" s="161">
        <f>IF(N187="sníž. přenesená",J187,0)</f>
        <v>0</v>
      </c>
      <c r="BI187" s="161">
        <f>IF(N187="nulová",J187,0)</f>
        <v>0</v>
      </c>
      <c r="BJ187" s="16" t="s">
        <v>82</v>
      </c>
      <c r="BK187" s="161">
        <f>ROUND(I187*H187,2)</f>
        <v>0</v>
      </c>
      <c r="BL187" s="16" t="s">
        <v>168</v>
      </c>
      <c r="BM187" s="160" t="s">
        <v>246</v>
      </c>
    </row>
    <row r="188" spans="1:65" s="13" customFormat="1">
      <c r="B188" s="167"/>
      <c r="D188" s="162" t="s">
        <v>172</v>
      </c>
      <c r="E188" s="168" t="s">
        <v>1</v>
      </c>
      <c r="F188" s="169" t="s">
        <v>216</v>
      </c>
      <c r="H188" s="170">
        <v>36.18</v>
      </c>
      <c r="I188" s="171"/>
      <c r="L188" s="167"/>
      <c r="M188" s="172"/>
      <c r="N188" s="173"/>
      <c r="O188" s="173"/>
      <c r="P188" s="173"/>
      <c r="Q188" s="173"/>
      <c r="R188" s="173"/>
      <c r="S188" s="173"/>
      <c r="T188" s="174"/>
      <c r="AT188" s="168" t="s">
        <v>172</v>
      </c>
      <c r="AU188" s="168" t="s">
        <v>84</v>
      </c>
      <c r="AV188" s="13" t="s">
        <v>84</v>
      </c>
      <c r="AW188" s="13" t="s">
        <v>174</v>
      </c>
      <c r="AX188" s="13" t="s">
        <v>75</v>
      </c>
      <c r="AY188" s="168" t="s">
        <v>162</v>
      </c>
    </row>
    <row r="189" spans="1:65" s="13" customFormat="1">
      <c r="B189" s="167"/>
      <c r="D189" s="162" t="s">
        <v>172</v>
      </c>
      <c r="E189" s="168" t="s">
        <v>1</v>
      </c>
      <c r="F189" s="169" t="s">
        <v>217</v>
      </c>
      <c r="H189" s="170">
        <v>43.911000000000001</v>
      </c>
      <c r="I189" s="171"/>
      <c r="L189" s="167"/>
      <c r="M189" s="172"/>
      <c r="N189" s="173"/>
      <c r="O189" s="173"/>
      <c r="P189" s="173"/>
      <c r="Q189" s="173"/>
      <c r="R189" s="173"/>
      <c r="S189" s="173"/>
      <c r="T189" s="174"/>
      <c r="AT189" s="168" t="s">
        <v>172</v>
      </c>
      <c r="AU189" s="168" t="s">
        <v>84</v>
      </c>
      <c r="AV189" s="13" t="s">
        <v>84</v>
      </c>
      <c r="AW189" s="13" t="s">
        <v>174</v>
      </c>
      <c r="AX189" s="13" t="s">
        <v>75</v>
      </c>
      <c r="AY189" s="168" t="s">
        <v>162</v>
      </c>
    </row>
    <row r="190" spans="1:65" s="14" customFormat="1">
      <c r="B190" s="175"/>
      <c r="D190" s="162" t="s">
        <v>172</v>
      </c>
      <c r="E190" s="176" t="s">
        <v>1</v>
      </c>
      <c r="F190" s="177" t="s">
        <v>176</v>
      </c>
      <c r="H190" s="178">
        <v>80.090999999999994</v>
      </c>
      <c r="I190" s="179"/>
      <c r="L190" s="175"/>
      <c r="M190" s="180"/>
      <c r="N190" s="181"/>
      <c r="O190" s="181"/>
      <c r="P190" s="181"/>
      <c r="Q190" s="181"/>
      <c r="R190" s="181"/>
      <c r="S190" s="181"/>
      <c r="T190" s="182"/>
      <c r="AT190" s="176" t="s">
        <v>172</v>
      </c>
      <c r="AU190" s="176" t="s">
        <v>84</v>
      </c>
      <c r="AV190" s="14" t="s">
        <v>168</v>
      </c>
      <c r="AW190" s="14" t="s">
        <v>174</v>
      </c>
      <c r="AX190" s="14" t="s">
        <v>82</v>
      </c>
      <c r="AY190" s="176" t="s">
        <v>162</v>
      </c>
    </row>
    <row r="191" spans="1:65" s="2" customFormat="1" ht="33" customHeight="1">
      <c r="A191" s="31"/>
      <c r="B191" s="148"/>
      <c r="C191" s="149" t="s">
        <v>247</v>
      </c>
      <c r="D191" s="149" t="s">
        <v>164</v>
      </c>
      <c r="E191" s="150" t="s">
        <v>248</v>
      </c>
      <c r="F191" s="151" t="s">
        <v>249</v>
      </c>
      <c r="G191" s="152" t="s">
        <v>104</v>
      </c>
      <c r="H191" s="153">
        <v>80.090999999999994</v>
      </c>
      <c r="I191" s="154"/>
      <c r="J191" s="155">
        <f>ROUND(I191*H191,2)</f>
        <v>0</v>
      </c>
      <c r="K191" s="151" t="s">
        <v>167</v>
      </c>
      <c r="L191" s="32"/>
      <c r="M191" s="156" t="s">
        <v>1</v>
      </c>
      <c r="N191" s="157" t="s">
        <v>40</v>
      </c>
      <c r="O191" s="57"/>
      <c r="P191" s="158">
        <f>O191*H191</f>
        <v>0</v>
      </c>
      <c r="Q191" s="158">
        <v>0</v>
      </c>
      <c r="R191" s="158">
        <f>Q191*H191</f>
        <v>0</v>
      </c>
      <c r="S191" s="158">
        <v>0</v>
      </c>
      <c r="T191" s="159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60" t="s">
        <v>168</v>
      </c>
      <c r="AT191" s="160" t="s">
        <v>164</v>
      </c>
      <c r="AU191" s="160" t="s">
        <v>84</v>
      </c>
      <c r="AY191" s="16" t="s">
        <v>162</v>
      </c>
      <c r="BE191" s="161">
        <f>IF(N191="základní",J191,0)</f>
        <v>0</v>
      </c>
      <c r="BF191" s="161">
        <f>IF(N191="snížená",J191,0)</f>
        <v>0</v>
      </c>
      <c r="BG191" s="161">
        <f>IF(N191="zákl. přenesená",J191,0)</f>
        <v>0</v>
      </c>
      <c r="BH191" s="161">
        <f>IF(N191="sníž. přenesená",J191,0)</f>
        <v>0</v>
      </c>
      <c r="BI191" s="161">
        <f>IF(N191="nulová",J191,0)</f>
        <v>0</v>
      </c>
      <c r="BJ191" s="16" t="s">
        <v>82</v>
      </c>
      <c r="BK191" s="161">
        <f>ROUND(I191*H191,2)</f>
        <v>0</v>
      </c>
      <c r="BL191" s="16" t="s">
        <v>168</v>
      </c>
      <c r="BM191" s="160" t="s">
        <v>250</v>
      </c>
    </row>
    <row r="192" spans="1:65" s="13" customFormat="1">
      <c r="B192" s="167"/>
      <c r="D192" s="162" t="s">
        <v>172</v>
      </c>
      <c r="E192" s="168" t="s">
        <v>1</v>
      </c>
      <c r="F192" s="169" t="s">
        <v>216</v>
      </c>
      <c r="H192" s="170">
        <v>36.18</v>
      </c>
      <c r="I192" s="171"/>
      <c r="L192" s="167"/>
      <c r="M192" s="172"/>
      <c r="N192" s="173"/>
      <c r="O192" s="173"/>
      <c r="P192" s="173"/>
      <c r="Q192" s="173"/>
      <c r="R192" s="173"/>
      <c r="S192" s="173"/>
      <c r="T192" s="174"/>
      <c r="AT192" s="168" t="s">
        <v>172</v>
      </c>
      <c r="AU192" s="168" t="s">
        <v>84</v>
      </c>
      <c r="AV192" s="13" t="s">
        <v>84</v>
      </c>
      <c r="AW192" s="13" t="s">
        <v>174</v>
      </c>
      <c r="AX192" s="13" t="s">
        <v>75</v>
      </c>
      <c r="AY192" s="168" t="s">
        <v>162</v>
      </c>
    </row>
    <row r="193" spans="1:65" s="13" customFormat="1">
      <c r="B193" s="167"/>
      <c r="D193" s="162" t="s">
        <v>172</v>
      </c>
      <c r="E193" s="168" t="s">
        <v>1</v>
      </c>
      <c r="F193" s="169" t="s">
        <v>217</v>
      </c>
      <c r="H193" s="170">
        <v>43.911000000000001</v>
      </c>
      <c r="I193" s="171"/>
      <c r="L193" s="167"/>
      <c r="M193" s="172"/>
      <c r="N193" s="173"/>
      <c r="O193" s="173"/>
      <c r="P193" s="173"/>
      <c r="Q193" s="173"/>
      <c r="R193" s="173"/>
      <c r="S193" s="173"/>
      <c r="T193" s="174"/>
      <c r="AT193" s="168" t="s">
        <v>172</v>
      </c>
      <c r="AU193" s="168" t="s">
        <v>84</v>
      </c>
      <c r="AV193" s="13" t="s">
        <v>84</v>
      </c>
      <c r="AW193" s="13" t="s">
        <v>174</v>
      </c>
      <c r="AX193" s="13" t="s">
        <v>75</v>
      </c>
      <c r="AY193" s="168" t="s">
        <v>162</v>
      </c>
    </row>
    <row r="194" spans="1:65" s="14" customFormat="1">
      <c r="B194" s="175"/>
      <c r="D194" s="162" t="s">
        <v>172</v>
      </c>
      <c r="E194" s="176" t="s">
        <v>1</v>
      </c>
      <c r="F194" s="177" t="s">
        <v>176</v>
      </c>
      <c r="H194" s="178">
        <v>80.090999999999994</v>
      </c>
      <c r="I194" s="179"/>
      <c r="L194" s="175"/>
      <c r="M194" s="180"/>
      <c r="N194" s="181"/>
      <c r="O194" s="181"/>
      <c r="P194" s="181"/>
      <c r="Q194" s="181"/>
      <c r="R194" s="181"/>
      <c r="S194" s="181"/>
      <c r="T194" s="182"/>
      <c r="AT194" s="176" t="s">
        <v>172</v>
      </c>
      <c r="AU194" s="176" t="s">
        <v>84</v>
      </c>
      <c r="AV194" s="14" t="s">
        <v>168</v>
      </c>
      <c r="AW194" s="14" t="s">
        <v>174</v>
      </c>
      <c r="AX194" s="14" t="s">
        <v>82</v>
      </c>
      <c r="AY194" s="176" t="s">
        <v>162</v>
      </c>
    </row>
    <row r="195" spans="1:65" s="2" customFormat="1" ht="16.5" customHeight="1">
      <c r="A195" s="31"/>
      <c r="B195" s="148"/>
      <c r="C195" s="183" t="s">
        <v>251</v>
      </c>
      <c r="D195" s="183" t="s">
        <v>226</v>
      </c>
      <c r="E195" s="184" t="s">
        <v>252</v>
      </c>
      <c r="F195" s="185" t="s">
        <v>253</v>
      </c>
      <c r="G195" s="186" t="s">
        <v>254</v>
      </c>
      <c r="H195" s="187">
        <v>50</v>
      </c>
      <c r="I195" s="188"/>
      <c r="J195" s="189">
        <f>ROUND(I195*H195,2)</f>
        <v>0</v>
      </c>
      <c r="K195" s="185" t="s">
        <v>167</v>
      </c>
      <c r="L195" s="190"/>
      <c r="M195" s="191" t="s">
        <v>1</v>
      </c>
      <c r="N195" s="192" t="s">
        <v>40</v>
      </c>
      <c r="O195" s="57"/>
      <c r="P195" s="158">
        <f>O195*H195</f>
        <v>0</v>
      </c>
      <c r="Q195" s="158">
        <v>1E-3</v>
      </c>
      <c r="R195" s="158">
        <f>Q195*H195</f>
        <v>0.05</v>
      </c>
      <c r="S195" s="158">
        <v>0</v>
      </c>
      <c r="T195" s="159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60" t="s">
        <v>208</v>
      </c>
      <c r="AT195" s="160" t="s">
        <v>226</v>
      </c>
      <c r="AU195" s="160" t="s">
        <v>84</v>
      </c>
      <c r="AY195" s="16" t="s">
        <v>162</v>
      </c>
      <c r="BE195" s="161">
        <f>IF(N195="základní",J195,0)</f>
        <v>0</v>
      </c>
      <c r="BF195" s="161">
        <f>IF(N195="snížená",J195,0)</f>
        <v>0</v>
      </c>
      <c r="BG195" s="161">
        <f>IF(N195="zákl. přenesená",J195,0)</f>
        <v>0</v>
      </c>
      <c r="BH195" s="161">
        <f>IF(N195="sníž. přenesená",J195,0)</f>
        <v>0</v>
      </c>
      <c r="BI195" s="161">
        <f>IF(N195="nulová",J195,0)</f>
        <v>0</v>
      </c>
      <c r="BJ195" s="16" t="s">
        <v>82</v>
      </c>
      <c r="BK195" s="161">
        <f>ROUND(I195*H195,2)</f>
        <v>0</v>
      </c>
      <c r="BL195" s="16" t="s">
        <v>168</v>
      </c>
      <c r="BM195" s="160" t="s">
        <v>255</v>
      </c>
    </row>
    <row r="196" spans="1:65" s="12" customFormat="1" ht="22.9" customHeight="1">
      <c r="B196" s="135"/>
      <c r="D196" s="136" t="s">
        <v>74</v>
      </c>
      <c r="E196" s="146" t="s">
        <v>84</v>
      </c>
      <c r="F196" s="146" t="s">
        <v>256</v>
      </c>
      <c r="I196" s="138"/>
      <c r="J196" s="147">
        <f>BK196</f>
        <v>0</v>
      </c>
      <c r="L196" s="135"/>
      <c r="M196" s="140"/>
      <c r="N196" s="141"/>
      <c r="O196" s="141"/>
      <c r="P196" s="142">
        <f>SUM(P197:P223)</f>
        <v>0</v>
      </c>
      <c r="Q196" s="141"/>
      <c r="R196" s="142">
        <f>SUM(R197:R223)</f>
        <v>41.404533080000007</v>
      </c>
      <c r="S196" s="141"/>
      <c r="T196" s="143">
        <f>SUM(T197:T223)</f>
        <v>0</v>
      </c>
      <c r="AR196" s="136" t="s">
        <v>82</v>
      </c>
      <c r="AT196" s="144" t="s">
        <v>74</v>
      </c>
      <c r="AU196" s="144" t="s">
        <v>82</v>
      </c>
      <c r="AY196" s="136" t="s">
        <v>162</v>
      </c>
      <c r="BK196" s="145">
        <f>SUM(BK197:BK223)</f>
        <v>0</v>
      </c>
    </row>
    <row r="197" spans="1:65" s="2" customFormat="1" ht="37.9" customHeight="1">
      <c r="A197" s="31"/>
      <c r="B197" s="148"/>
      <c r="C197" s="149" t="s">
        <v>257</v>
      </c>
      <c r="D197" s="149" t="s">
        <v>164</v>
      </c>
      <c r="E197" s="150" t="s">
        <v>258</v>
      </c>
      <c r="F197" s="151" t="s">
        <v>259</v>
      </c>
      <c r="G197" s="152" t="s">
        <v>179</v>
      </c>
      <c r="H197" s="153">
        <v>10.44</v>
      </c>
      <c r="I197" s="154"/>
      <c r="J197" s="155">
        <f>ROUND(I197*H197,2)</f>
        <v>0</v>
      </c>
      <c r="K197" s="151" t="s">
        <v>167</v>
      </c>
      <c r="L197" s="32"/>
      <c r="M197" s="156" t="s">
        <v>1</v>
      </c>
      <c r="N197" s="157" t="s">
        <v>40</v>
      </c>
      <c r="O197" s="57"/>
      <c r="P197" s="158">
        <f>O197*H197</f>
        <v>0</v>
      </c>
      <c r="Q197" s="158">
        <v>2.16</v>
      </c>
      <c r="R197" s="158">
        <f>Q197*H197</f>
        <v>22.5504</v>
      </c>
      <c r="S197" s="158">
        <v>0</v>
      </c>
      <c r="T197" s="159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60" t="s">
        <v>168</v>
      </c>
      <c r="AT197" s="160" t="s">
        <v>164</v>
      </c>
      <c r="AU197" s="160" t="s">
        <v>84</v>
      </c>
      <c r="AY197" s="16" t="s">
        <v>162</v>
      </c>
      <c r="BE197" s="161">
        <f>IF(N197="základní",J197,0)</f>
        <v>0</v>
      </c>
      <c r="BF197" s="161">
        <f>IF(N197="snížená",J197,0)</f>
        <v>0</v>
      </c>
      <c r="BG197" s="161">
        <f>IF(N197="zákl. přenesená",J197,0)</f>
        <v>0</v>
      </c>
      <c r="BH197" s="161">
        <f>IF(N197="sníž. přenesená",J197,0)</f>
        <v>0</v>
      </c>
      <c r="BI197" s="161">
        <f>IF(N197="nulová",J197,0)</f>
        <v>0</v>
      </c>
      <c r="BJ197" s="16" t="s">
        <v>82</v>
      </c>
      <c r="BK197" s="161">
        <f>ROUND(I197*H197,2)</f>
        <v>0</v>
      </c>
      <c r="BL197" s="16" t="s">
        <v>168</v>
      </c>
      <c r="BM197" s="160" t="s">
        <v>260</v>
      </c>
    </row>
    <row r="198" spans="1:65" s="13" customFormat="1">
      <c r="B198" s="167"/>
      <c r="D198" s="162" t="s">
        <v>172</v>
      </c>
      <c r="E198" s="168" t="s">
        <v>1</v>
      </c>
      <c r="F198" s="169" t="s">
        <v>261</v>
      </c>
      <c r="H198" s="170">
        <v>10.44</v>
      </c>
      <c r="I198" s="171"/>
      <c r="L198" s="167"/>
      <c r="M198" s="172"/>
      <c r="N198" s="173"/>
      <c r="O198" s="173"/>
      <c r="P198" s="173"/>
      <c r="Q198" s="173"/>
      <c r="R198" s="173"/>
      <c r="S198" s="173"/>
      <c r="T198" s="174"/>
      <c r="AT198" s="168" t="s">
        <v>172</v>
      </c>
      <c r="AU198" s="168" t="s">
        <v>84</v>
      </c>
      <c r="AV198" s="13" t="s">
        <v>84</v>
      </c>
      <c r="AW198" s="13" t="s">
        <v>174</v>
      </c>
      <c r="AX198" s="13" t="s">
        <v>82</v>
      </c>
      <c r="AY198" s="168" t="s">
        <v>162</v>
      </c>
    </row>
    <row r="199" spans="1:65" s="2" customFormat="1" ht="24.2" customHeight="1">
      <c r="A199" s="31"/>
      <c r="B199" s="148"/>
      <c r="C199" s="149" t="s">
        <v>262</v>
      </c>
      <c r="D199" s="149" t="s">
        <v>164</v>
      </c>
      <c r="E199" s="150" t="s">
        <v>263</v>
      </c>
      <c r="F199" s="151" t="s">
        <v>264</v>
      </c>
      <c r="G199" s="152" t="s">
        <v>179</v>
      </c>
      <c r="H199" s="153">
        <v>3.48</v>
      </c>
      <c r="I199" s="154"/>
      <c r="J199" s="155">
        <f>ROUND(I199*H199,2)</f>
        <v>0</v>
      </c>
      <c r="K199" s="151" t="s">
        <v>167</v>
      </c>
      <c r="L199" s="32"/>
      <c r="M199" s="156" t="s">
        <v>1</v>
      </c>
      <c r="N199" s="157" t="s">
        <v>40</v>
      </c>
      <c r="O199" s="57"/>
      <c r="P199" s="158">
        <f>O199*H199</f>
        <v>0</v>
      </c>
      <c r="Q199" s="158">
        <v>2.16</v>
      </c>
      <c r="R199" s="158">
        <f>Q199*H199</f>
        <v>7.5168000000000008</v>
      </c>
      <c r="S199" s="158">
        <v>0</v>
      </c>
      <c r="T199" s="159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60" t="s">
        <v>168</v>
      </c>
      <c r="AT199" s="160" t="s">
        <v>164</v>
      </c>
      <c r="AU199" s="160" t="s">
        <v>84</v>
      </c>
      <c r="AY199" s="16" t="s">
        <v>162</v>
      </c>
      <c r="BE199" s="161">
        <f>IF(N199="základní",J199,0)</f>
        <v>0</v>
      </c>
      <c r="BF199" s="161">
        <f>IF(N199="snížená",J199,0)</f>
        <v>0</v>
      </c>
      <c r="BG199" s="161">
        <f>IF(N199="zákl. přenesená",J199,0)</f>
        <v>0</v>
      </c>
      <c r="BH199" s="161">
        <f>IF(N199="sníž. přenesená",J199,0)</f>
        <v>0</v>
      </c>
      <c r="BI199" s="161">
        <f>IF(N199="nulová",J199,0)</f>
        <v>0</v>
      </c>
      <c r="BJ199" s="16" t="s">
        <v>82</v>
      </c>
      <c r="BK199" s="161">
        <f>ROUND(I199*H199,2)</f>
        <v>0</v>
      </c>
      <c r="BL199" s="16" t="s">
        <v>168</v>
      </c>
      <c r="BM199" s="160" t="s">
        <v>265</v>
      </c>
    </row>
    <row r="200" spans="1:65" s="13" customFormat="1">
      <c r="B200" s="167"/>
      <c r="D200" s="162" t="s">
        <v>172</v>
      </c>
      <c r="E200" s="168" t="s">
        <v>1</v>
      </c>
      <c r="F200" s="169" t="s">
        <v>266</v>
      </c>
      <c r="H200" s="170">
        <v>3.48</v>
      </c>
      <c r="I200" s="171"/>
      <c r="L200" s="167"/>
      <c r="M200" s="172"/>
      <c r="N200" s="173"/>
      <c r="O200" s="173"/>
      <c r="P200" s="173"/>
      <c r="Q200" s="173"/>
      <c r="R200" s="173"/>
      <c r="S200" s="173"/>
      <c r="T200" s="174"/>
      <c r="AT200" s="168" t="s">
        <v>172</v>
      </c>
      <c r="AU200" s="168" t="s">
        <v>84</v>
      </c>
      <c r="AV200" s="13" t="s">
        <v>84</v>
      </c>
      <c r="AW200" s="13" t="s">
        <v>174</v>
      </c>
      <c r="AX200" s="13" t="s">
        <v>82</v>
      </c>
      <c r="AY200" s="168" t="s">
        <v>162</v>
      </c>
    </row>
    <row r="201" spans="1:65" s="2" customFormat="1" ht="33" customHeight="1">
      <c r="A201" s="31"/>
      <c r="B201" s="148"/>
      <c r="C201" s="149" t="s">
        <v>267</v>
      </c>
      <c r="D201" s="149" t="s">
        <v>164</v>
      </c>
      <c r="E201" s="150" t="s">
        <v>268</v>
      </c>
      <c r="F201" s="151" t="s">
        <v>269</v>
      </c>
      <c r="G201" s="152" t="s">
        <v>179</v>
      </c>
      <c r="H201" s="153">
        <v>2.266</v>
      </c>
      <c r="I201" s="154"/>
      <c r="J201" s="155">
        <f>ROUND(I201*H201,2)</f>
        <v>0</v>
      </c>
      <c r="K201" s="151" t="s">
        <v>167</v>
      </c>
      <c r="L201" s="32"/>
      <c r="M201" s="156" t="s">
        <v>1</v>
      </c>
      <c r="N201" s="157" t="s">
        <v>40</v>
      </c>
      <c r="O201" s="57"/>
      <c r="P201" s="158">
        <f>O201*H201</f>
        <v>0</v>
      </c>
      <c r="Q201" s="158">
        <v>2.5018699999999998</v>
      </c>
      <c r="R201" s="158">
        <f>Q201*H201</f>
        <v>5.66923742</v>
      </c>
      <c r="S201" s="158">
        <v>0</v>
      </c>
      <c r="T201" s="159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60" t="s">
        <v>168</v>
      </c>
      <c r="AT201" s="160" t="s">
        <v>164</v>
      </c>
      <c r="AU201" s="160" t="s">
        <v>84</v>
      </c>
      <c r="AY201" s="16" t="s">
        <v>162</v>
      </c>
      <c r="BE201" s="161">
        <f>IF(N201="základní",J201,0)</f>
        <v>0</v>
      </c>
      <c r="BF201" s="161">
        <f>IF(N201="snížená",J201,0)</f>
        <v>0</v>
      </c>
      <c r="BG201" s="161">
        <f>IF(N201="zákl. přenesená",J201,0)</f>
        <v>0</v>
      </c>
      <c r="BH201" s="161">
        <f>IF(N201="sníž. přenesená",J201,0)</f>
        <v>0</v>
      </c>
      <c r="BI201" s="161">
        <f>IF(N201="nulová",J201,0)</f>
        <v>0</v>
      </c>
      <c r="BJ201" s="16" t="s">
        <v>82</v>
      </c>
      <c r="BK201" s="161">
        <f>ROUND(I201*H201,2)</f>
        <v>0</v>
      </c>
      <c r="BL201" s="16" t="s">
        <v>168</v>
      </c>
      <c r="BM201" s="160" t="s">
        <v>270</v>
      </c>
    </row>
    <row r="202" spans="1:65" s="13" customFormat="1">
      <c r="B202" s="167"/>
      <c r="D202" s="162" t="s">
        <v>172</v>
      </c>
      <c r="E202" s="168" t="s">
        <v>1</v>
      </c>
      <c r="F202" s="169" t="s">
        <v>271</v>
      </c>
      <c r="H202" s="170">
        <v>0.28799999999999998</v>
      </c>
      <c r="I202" s="171"/>
      <c r="L202" s="167"/>
      <c r="M202" s="172"/>
      <c r="N202" s="173"/>
      <c r="O202" s="173"/>
      <c r="P202" s="173"/>
      <c r="Q202" s="173"/>
      <c r="R202" s="173"/>
      <c r="S202" s="173"/>
      <c r="T202" s="174"/>
      <c r="AT202" s="168" t="s">
        <v>172</v>
      </c>
      <c r="AU202" s="168" t="s">
        <v>84</v>
      </c>
      <c r="AV202" s="13" t="s">
        <v>84</v>
      </c>
      <c r="AW202" s="13" t="s">
        <v>174</v>
      </c>
      <c r="AX202" s="13" t="s">
        <v>75</v>
      </c>
      <c r="AY202" s="168" t="s">
        <v>162</v>
      </c>
    </row>
    <row r="203" spans="1:65" s="13" customFormat="1">
      <c r="B203" s="167"/>
      <c r="D203" s="162" t="s">
        <v>172</v>
      </c>
      <c r="E203" s="168" t="s">
        <v>1</v>
      </c>
      <c r="F203" s="169" t="s">
        <v>272</v>
      </c>
      <c r="H203" s="170">
        <v>0.6</v>
      </c>
      <c r="I203" s="171"/>
      <c r="L203" s="167"/>
      <c r="M203" s="172"/>
      <c r="N203" s="173"/>
      <c r="O203" s="173"/>
      <c r="P203" s="173"/>
      <c r="Q203" s="173"/>
      <c r="R203" s="173"/>
      <c r="S203" s="173"/>
      <c r="T203" s="174"/>
      <c r="AT203" s="168" t="s">
        <v>172</v>
      </c>
      <c r="AU203" s="168" t="s">
        <v>84</v>
      </c>
      <c r="AV203" s="13" t="s">
        <v>84</v>
      </c>
      <c r="AW203" s="13" t="s">
        <v>174</v>
      </c>
      <c r="AX203" s="13" t="s">
        <v>75</v>
      </c>
      <c r="AY203" s="168" t="s">
        <v>162</v>
      </c>
    </row>
    <row r="204" spans="1:65" s="13" customFormat="1">
      <c r="B204" s="167"/>
      <c r="D204" s="162" t="s">
        <v>172</v>
      </c>
      <c r="E204" s="168" t="s">
        <v>1</v>
      </c>
      <c r="F204" s="169" t="s">
        <v>273</v>
      </c>
      <c r="H204" s="170">
        <v>0.78400000000000003</v>
      </c>
      <c r="I204" s="171"/>
      <c r="L204" s="167"/>
      <c r="M204" s="172"/>
      <c r="N204" s="173"/>
      <c r="O204" s="173"/>
      <c r="P204" s="173"/>
      <c r="Q204" s="173"/>
      <c r="R204" s="173"/>
      <c r="S204" s="173"/>
      <c r="T204" s="174"/>
      <c r="AT204" s="168" t="s">
        <v>172</v>
      </c>
      <c r="AU204" s="168" t="s">
        <v>84</v>
      </c>
      <c r="AV204" s="13" t="s">
        <v>84</v>
      </c>
      <c r="AW204" s="13" t="s">
        <v>174</v>
      </c>
      <c r="AX204" s="13" t="s">
        <v>75</v>
      </c>
      <c r="AY204" s="168" t="s">
        <v>162</v>
      </c>
    </row>
    <row r="205" spans="1:65" s="13" customFormat="1">
      <c r="B205" s="167"/>
      <c r="D205" s="162" t="s">
        <v>172</v>
      </c>
      <c r="E205" s="168" t="s">
        <v>1</v>
      </c>
      <c r="F205" s="169" t="s">
        <v>274</v>
      </c>
      <c r="H205" s="170">
        <v>0.59399999999999997</v>
      </c>
      <c r="I205" s="171"/>
      <c r="L205" s="167"/>
      <c r="M205" s="172"/>
      <c r="N205" s="173"/>
      <c r="O205" s="173"/>
      <c r="P205" s="173"/>
      <c r="Q205" s="173"/>
      <c r="R205" s="173"/>
      <c r="S205" s="173"/>
      <c r="T205" s="174"/>
      <c r="AT205" s="168" t="s">
        <v>172</v>
      </c>
      <c r="AU205" s="168" t="s">
        <v>84</v>
      </c>
      <c r="AV205" s="13" t="s">
        <v>84</v>
      </c>
      <c r="AW205" s="13" t="s">
        <v>174</v>
      </c>
      <c r="AX205" s="13" t="s">
        <v>75</v>
      </c>
      <c r="AY205" s="168" t="s">
        <v>162</v>
      </c>
    </row>
    <row r="206" spans="1:65" s="14" customFormat="1">
      <c r="B206" s="175"/>
      <c r="D206" s="162" t="s">
        <v>172</v>
      </c>
      <c r="E206" s="176" t="s">
        <v>1</v>
      </c>
      <c r="F206" s="177" t="s">
        <v>176</v>
      </c>
      <c r="H206" s="178">
        <v>2.266</v>
      </c>
      <c r="I206" s="179"/>
      <c r="L206" s="175"/>
      <c r="M206" s="180"/>
      <c r="N206" s="181"/>
      <c r="O206" s="181"/>
      <c r="P206" s="181"/>
      <c r="Q206" s="181"/>
      <c r="R206" s="181"/>
      <c r="S206" s="181"/>
      <c r="T206" s="182"/>
      <c r="AT206" s="176" t="s">
        <v>172</v>
      </c>
      <c r="AU206" s="176" t="s">
        <v>84</v>
      </c>
      <c r="AV206" s="14" t="s">
        <v>168</v>
      </c>
      <c r="AW206" s="14" t="s">
        <v>174</v>
      </c>
      <c r="AX206" s="14" t="s">
        <v>82</v>
      </c>
      <c r="AY206" s="176" t="s">
        <v>162</v>
      </c>
    </row>
    <row r="207" spans="1:65" s="2" customFormat="1" ht="16.5" customHeight="1">
      <c r="A207" s="31"/>
      <c r="B207" s="148"/>
      <c r="C207" s="149" t="s">
        <v>7</v>
      </c>
      <c r="D207" s="149" t="s">
        <v>164</v>
      </c>
      <c r="E207" s="150" t="s">
        <v>275</v>
      </c>
      <c r="F207" s="151" t="s">
        <v>276</v>
      </c>
      <c r="G207" s="152" t="s">
        <v>104</v>
      </c>
      <c r="H207" s="153">
        <v>15.34</v>
      </c>
      <c r="I207" s="154"/>
      <c r="J207" s="155">
        <f>ROUND(I207*H207,2)</f>
        <v>0</v>
      </c>
      <c r="K207" s="151" t="s">
        <v>167</v>
      </c>
      <c r="L207" s="32"/>
      <c r="M207" s="156" t="s">
        <v>1</v>
      </c>
      <c r="N207" s="157" t="s">
        <v>40</v>
      </c>
      <c r="O207" s="57"/>
      <c r="P207" s="158">
        <f>O207*H207</f>
        <v>0</v>
      </c>
      <c r="Q207" s="158">
        <v>2.64E-3</v>
      </c>
      <c r="R207" s="158">
        <f>Q207*H207</f>
        <v>4.0497600000000002E-2</v>
      </c>
      <c r="S207" s="158">
        <v>0</v>
      </c>
      <c r="T207" s="159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60" t="s">
        <v>168</v>
      </c>
      <c r="AT207" s="160" t="s">
        <v>164</v>
      </c>
      <c r="AU207" s="160" t="s">
        <v>84</v>
      </c>
      <c r="AY207" s="16" t="s">
        <v>162</v>
      </c>
      <c r="BE207" s="161">
        <f>IF(N207="základní",J207,0)</f>
        <v>0</v>
      </c>
      <c r="BF207" s="161">
        <f>IF(N207="snížená",J207,0)</f>
        <v>0</v>
      </c>
      <c r="BG207" s="161">
        <f>IF(N207="zákl. přenesená",J207,0)</f>
        <v>0</v>
      </c>
      <c r="BH207" s="161">
        <f>IF(N207="sníž. přenesená",J207,0)</f>
        <v>0</v>
      </c>
      <c r="BI207" s="161">
        <f>IF(N207="nulová",J207,0)</f>
        <v>0</v>
      </c>
      <c r="BJ207" s="16" t="s">
        <v>82</v>
      </c>
      <c r="BK207" s="161">
        <f>ROUND(I207*H207,2)</f>
        <v>0</v>
      </c>
      <c r="BL207" s="16" t="s">
        <v>168</v>
      </c>
      <c r="BM207" s="160" t="s">
        <v>277</v>
      </c>
    </row>
    <row r="208" spans="1:65" s="13" customFormat="1">
      <c r="B208" s="167"/>
      <c r="D208" s="162" t="s">
        <v>172</v>
      </c>
      <c r="E208" s="168" t="s">
        <v>1</v>
      </c>
      <c r="F208" s="169" t="s">
        <v>278</v>
      </c>
      <c r="H208" s="170">
        <v>2.88</v>
      </c>
      <c r="I208" s="171"/>
      <c r="L208" s="167"/>
      <c r="M208" s="172"/>
      <c r="N208" s="173"/>
      <c r="O208" s="173"/>
      <c r="P208" s="173"/>
      <c r="Q208" s="173"/>
      <c r="R208" s="173"/>
      <c r="S208" s="173"/>
      <c r="T208" s="174"/>
      <c r="AT208" s="168" t="s">
        <v>172</v>
      </c>
      <c r="AU208" s="168" t="s">
        <v>84</v>
      </c>
      <c r="AV208" s="13" t="s">
        <v>84</v>
      </c>
      <c r="AW208" s="13" t="s">
        <v>174</v>
      </c>
      <c r="AX208" s="13" t="s">
        <v>75</v>
      </c>
      <c r="AY208" s="168" t="s">
        <v>162</v>
      </c>
    </row>
    <row r="209" spans="1:65" s="13" customFormat="1">
      <c r="B209" s="167"/>
      <c r="D209" s="162" t="s">
        <v>172</v>
      </c>
      <c r="E209" s="168" t="s">
        <v>1</v>
      </c>
      <c r="F209" s="169" t="s">
        <v>279</v>
      </c>
      <c r="H209" s="170">
        <v>4.8</v>
      </c>
      <c r="I209" s="171"/>
      <c r="L209" s="167"/>
      <c r="M209" s="172"/>
      <c r="N209" s="173"/>
      <c r="O209" s="173"/>
      <c r="P209" s="173"/>
      <c r="Q209" s="173"/>
      <c r="R209" s="173"/>
      <c r="S209" s="173"/>
      <c r="T209" s="174"/>
      <c r="AT209" s="168" t="s">
        <v>172</v>
      </c>
      <c r="AU209" s="168" t="s">
        <v>84</v>
      </c>
      <c r="AV209" s="13" t="s">
        <v>84</v>
      </c>
      <c r="AW209" s="13" t="s">
        <v>174</v>
      </c>
      <c r="AX209" s="13" t="s">
        <v>75</v>
      </c>
      <c r="AY209" s="168" t="s">
        <v>162</v>
      </c>
    </row>
    <row r="210" spans="1:65" s="13" customFormat="1">
      <c r="B210" s="167"/>
      <c r="D210" s="162" t="s">
        <v>172</v>
      </c>
      <c r="E210" s="168" t="s">
        <v>1</v>
      </c>
      <c r="F210" s="169" t="s">
        <v>280</v>
      </c>
      <c r="H210" s="170">
        <v>4.4800000000000004</v>
      </c>
      <c r="I210" s="171"/>
      <c r="L210" s="167"/>
      <c r="M210" s="172"/>
      <c r="N210" s="173"/>
      <c r="O210" s="173"/>
      <c r="P210" s="173"/>
      <c r="Q210" s="173"/>
      <c r="R210" s="173"/>
      <c r="S210" s="173"/>
      <c r="T210" s="174"/>
      <c r="AT210" s="168" t="s">
        <v>172</v>
      </c>
      <c r="AU210" s="168" t="s">
        <v>84</v>
      </c>
      <c r="AV210" s="13" t="s">
        <v>84</v>
      </c>
      <c r="AW210" s="13" t="s">
        <v>174</v>
      </c>
      <c r="AX210" s="13" t="s">
        <v>75</v>
      </c>
      <c r="AY210" s="168" t="s">
        <v>162</v>
      </c>
    </row>
    <row r="211" spans="1:65" s="13" customFormat="1">
      <c r="B211" s="167"/>
      <c r="D211" s="162" t="s">
        <v>172</v>
      </c>
      <c r="E211" s="168" t="s">
        <v>1</v>
      </c>
      <c r="F211" s="169" t="s">
        <v>281</v>
      </c>
      <c r="H211" s="170">
        <v>3.18</v>
      </c>
      <c r="I211" s="171"/>
      <c r="L211" s="167"/>
      <c r="M211" s="172"/>
      <c r="N211" s="173"/>
      <c r="O211" s="173"/>
      <c r="P211" s="173"/>
      <c r="Q211" s="173"/>
      <c r="R211" s="173"/>
      <c r="S211" s="173"/>
      <c r="T211" s="174"/>
      <c r="AT211" s="168" t="s">
        <v>172</v>
      </c>
      <c r="AU211" s="168" t="s">
        <v>84</v>
      </c>
      <c r="AV211" s="13" t="s">
        <v>84</v>
      </c>
      <c r="AW211" s="13" t="s">
        <v>174</v>
      </c>
      <c r="AX211" s="13" t="s">
        <v>75</v>
      </c>
      <c r="AY211" s="168" t="s">
        <v>162</v>
      </c>
    </row>
    <row r="212" spans="1:65" s="14" customFormat="1">
      <c r="B212" s="175"/>
      <c r="D212" s="162" t="s">
        <v>172</v>
      </c>
      <c r="E212" s="176" t="s">
        <v>1</v>
      </c>
      <c r="F212" s="177" t="s">
        <v>176</v>
      </c>
      <c r="H212" s="178">
        <v>15.34</v>
      </c>
      <c r="I212" s="179"/>
      <c r="L212" s="175"/>
      <c r="M212" s="180"/>
      <c r="N212" s="181"/>
      <c r="O212" s="181"/>
      <c r="P212" s="181"/>
      <c r="Q212" s="181"/>
      <c r="R212" s="181"/>
      <c r="S212" s="181"/>
      <c r="T212" s="182"/>
      <c r="AT212" s="176" t="s">
        <v>172</v>
      </c>
      <c r="AU212" s="176" t="s">
        <v>84</v>
      </c>
      <c r="AV212" s="14" t="s">
        <v>168</v>
      </c>
      <c r="AW212" s="14" t="s">
        <v>174</v>
      </c>
      <c r="AX212" s="14" t="s">
        <v>82</v>
      </c>
      <c r="AY212" s="176" t="s">
        <v>162</v>
      </c>
    </row>
    <row r="213" spans="1:65" s="2" customFormat="1" ht="16.5" customHeight="1">
      <c r="A213" s="31"/>
      <c r="B213" s="148"/>
      <c r="C213" s="149" t="s">
        <v>282</v>
      </c>
      <c r="D213" s="149" t="s">
        <v>164</v>
      </c>
      <c r="E213" s="150" t="s">
        <v>283</v>
      </c>
      <c r="F213" s="151" t="s">
        <v>284</v>
      </c>
      <c r="G213" s="152" t="s">
        <v>104</v>
      </c>
      <c r="H213" s="153">
        <v>15.34</v>
      </c>
      <c r="I213" s="154"/>
      <c r="J213" s="155">
        <f>ROUND(I213*H213,2)</f>
        <v>0</v>
      </c>
      <c r="K213" s="151" t="s">
        <v>167</v>
      </c>
      <c r="L213" s="32"/>
      <c r="M213" s="156" t="s">
        <v>1</v>
      </c>
      <c r="N213" s="157" t="s">
        <v>40</v>
      </c>
      <c r="O213" s="57"/>
      <c r="P213" s="158">
        <f>O213*H213</f>
        <v>0</v>
      </c>
      <c r="Q213" s="158">
        <v>0</v>
      </c>
      <c r="R213" s="158">
        <f>Q213*H213</f>
        <v>0</v>
      </c>
      <c r="S213" s="158">
        <v>0</v>
      </c>
      <c r="T213" s="159">
        <f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60" t="s">
        <v>168</v>
      </c>
      <c r="AT213" s="160" t="s">
        <v>164</v>
      </c>
      <c r="AU213" s="160" t="s">
        <v>84</v>
      </c>
      <c r="AY213" s="16" t="s">
        <v>162</v>
      </c>
      <c r="BE213" s="161">
        <f>IF(N213="základní",J213,0)</f>
        <v>0</v>
      </c>
      <c r="BF213" s="161">
        <f>IF(N213="snížená",J213,0)</f>
        <v>0</v>
      </c>
      <c r="BG213" s="161">
        <f>IF(N213="zákl. přenesená",J213,0)</f>
        <v>0</v>
      </c>
      <c r="BH213" s="161">
        <f>IF(N213="sníž. přenesená",J213,0)</f>
        <v>0</v>
      </c>
      <c r="BI213" s="161">
        <f>IF(N213="nulová",J213,0)</f>
        <v>0</v>
      </c>
      <c r="BJ213" s="16" t="s">
        <v>82</v>
      </c>
      <c r="BK213" s="161">
        <f>ROUND(I213*H213,2)</f>
        <v>0</v>
      </c>
      <c r="BL213" s="16" t="s">
        <v>168</v>
      </c>
      <c r="BM213" s="160" t="s">
        <v>285</v>
      </c>
    </row>
    <row r="214" spans="1:65" s="2" customFormat="1" ht="21.75" customHeight="1">
      <c r="A214" s="31"/>
      <c r="B214" s="148"/>
      <c r="C214" s="149" t="s">
        <v>286</v>
      </c>
      <c r="D214" s="149" t="s">
        <v>164</v>
      </c>
      <c r="E214" s="150" t="s">
        <v>287</v>
      </c>
      <c r="F214" s="151" t="s">
        <v>288</v>
      </c>
      <c r="G214" s="152" t="s">
        <v>229</v>
      </c>
      <c r="H214" s="153">
        <v>0.193</v>
      </c>
      <c r="I214" s="154"/>
      <c r="J214" s="155">
        <f>ROUND(I214*H214,2)</f>
        <v>0</v>
      </c>
      <c r="K214" s="151" t="s">
        <v>167</v>
      </c>
      <c r="L214" s="32"/>
      <c r="M214" s="156" t="s">
        <v>1</v>
      </c>
      <c r="N214" s="157" t="s">
        <v>40</v>
      </c>
      <c r="O214" s="57"/>
      <c r="P214" s="158">
        <f>O214*H214</f>
        <v>0</v>
      </c>
      <c r="Q214" s="158">
        <v>1.0606199999999999</v>
      </c>
      <c r="R214" s="158">
        <f>Q214*H214</f>
        <v>0.20469965999999998</v>
      </c>
      <c r="S214" s="158">
        <v>0</v>
      </c>
      <c r="T214" s="159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60" t="s">
        <v>168</v>
      </c>
      <c r="AT214" s="160" t="s">
        <v>164</v>
      </c>
      <c r="AU214" s="160" t="s">
        <v>84</v>
      </c>
      <c r="AY214" s="16" t="s">
        <v>162</v>
      </c>
      <c r="BE214" s="161">
        <f>IF(N214="základní",J214,0)</f>
        <v>0</v>
      </c>
      <c r="BF214" s="161">
        <f>IF(N214="snížená",J214,0)</f>
        <v>0</v>
      </c>
      <c r="BG214" s="161">
        <f>IF(N214="zákl. přenesená",J214,0)</f>
        <v>0</v>
      </c>
      <c r="BH214" s="161">
        <f>IF(N214="sníž. přenesená",J214,0)</f>
        <v>0</v>
      </c>
      <c r="BI214" s="161">
        <f>IF(N214="nulová",J214,0)</f>
        <v>0</v>
      </c>
      <c r="BJ214" s="16" t="s">
        <v>82</v>
      </c>
      <c r="BK214" s="161">
        <f>ROUND(I214*H214,2)</f>
        <v>0</v>
      </c>
      <c r="BL214" s="16" t="s">
        <v>168</v>
      </c>
      <c r="BM214" s="160" t="s">
        <v>289</v>
      </c>
    </row>
    <row r="215" spans="1:65" s="13" customFormat="1">
      <c r="B215" s="167"/>
      <c r="D215" s="162" t="s">
        <v>172</v>
      </c>
      <c r="E215" s="168" t="s">
        <v>1</v>
      </c>
      <c r="F215" s="169" t="s">
        <v>290</v>
      </c>
      <c r="H215" s="170">
        <v>0.19261</v>
      </c>
      <c r="I215" s="171"/>
      <c r="L215" s="167"/>
      <c r="M215" s="172"/>
      <c r="N215" s="173"/>
      <c r="O215" s="173"/>
      <c r="P215" s="173"/>
      <c r="Q215" s="173"/>
      <c r="R215" s="173"/>
      <c r="S215" s="173"/>
      <c r="T215" s="174"/>
      <c r="AT215" s="168" t="s">
        <v>172</v>
      </c>
      <c r="AU215" s="168" t="s">
        <v>84</v>
      </c>
      <c r="AV215" s="13" t="s">
        <v>84</v>
      </c>
      <c r="AW215" s="13" t="s">
        <v>174</v>
      </c>
      <c r="AX215" s="13" t="s">
        <v>82</v>
      </c>
      <c r="AY215" s="168" t="s">
        <v>162</v>
      </c>
    </row>
    <row r="216" spans="1:65" s="2" customFormat="1" ht="44.25" customHeight="1">
      <c r="A216" s="31"/>
      <c r="B216" s="148"/>
      <c r="C216" s="149" t="s">
        <v>291</v>
      </c>
      <c r="D216" s="149" t="s">
        <v>164</v>
      </c>
      <c r="E216" s="150" t="s">
        <v>292</v>
      </c>
      <c r="F216" s="151" t="s">
        <v>293</v>
      </c>
      <c r="G216" s="152" t="s">
        <v>104</v>
      </c>
      <c r="H216" s="153">
        <v>2.75</v>
      </c>
      <c r="I216" s="154"/>
      <c r="J216" s="155">
        <f>ROUND(I216*H216,2)</f>
        <v>0</v>
      </c>
      <c r="K216" s="151" t="s">
        <v>167</v>
      </c>
      <c r="L216" s="32"/>
      <c r="M216" s="156" t="s">
        <v>1</v>
      </c>
      <c r="N216" s="157" t="s">
        <v>40</v>
      </c>
      <c r="O216" s="57"/>
      <c r="P216" s="158">
        <f>O216*H216</f>
        <v>0</v>
      </c>
      <c r="Q216" s="158">
        <v>0.54959999999999998</v>
      </c>
      <c r="R216" s="158">
        <f>Q216*H216</f>
        <v>1.5113999999999999</v>
      </c>
      <c r="S216" s="158">
        <v>0</v>
      </c>
      <c r="T216" s="159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60" t="s">
        <v>168</v>
      </c>
      <c r="AT216" s="160" t="s">
        <v>164</v>
      </c>
      <c r="AU216" s="160" t="s">
        <v>84</v>
      </c>
      <c r="AY216" s="16" t="s">
        <v>162</v>
      </c>
      <c r="BE216" s="161">
        <f>IF(N216="základní",J216,0)</f>
        <v>0</v>
      </c>
      <c r="BF216" s="161">
        <f>IF(N216="snížená",J216,0)</f>
        <v>0</v>
      </c>
      <c r="BG216" s="161">
        <f>IF(N216="zákl. přenesená",J216,0)</f>
        <v>0</v>
      </c>
      <c r="BH216" s="161">
        <f>IF(N216="sníž. přenesená",J216,0)</f>
        <v>0</v>
      </c>
      <c r="BI216" s="161">
        <f>IF(N216="nulová",J216,0)</f>
        <v>0</v>
      </c>
      <c r="BJ216" s="16" t="s">
        <v>82</v>
      </c>
      <c r="BK216" s="161">
        <f>ROUND(I216*H216,2)</f>
        <v>0</v>
      </c>
      <c r="BL216" s="16" t="s">
        <v>168</v>
      </c>
      <c r="BM216" s="160" t="s">
        <v>294</v>
      </c>
    </row>
    <row r="217" spans="1:65" s="13" customFormat="1">
      <c r="B217" s="167"/>
      <c r="D217" s="162" t="s">
        <v>172</v>
      </c>
      <c r="E217" s="168" t="s">
        <v>1</v>
      </c>
      <c r="F217" s="169" t="s">
        <v>295</v>
      </c>
      <c r="H217" s="170">
        <v>2.75</v>
      </c>
      <c r="I217" s="171"/>
      <c r="L217" s="167"/>
      <c r="M217" s="172"/>
      <c r="N217" s="173"/>
      <c r="O217" s="173"/>
      <c r="P217" s="173"/>
      <c r="Q217" s="173"/>
      <c r="R217" s="173"/>
      <c r="S217" s="173"/>
      <c r="T217" s="174"/>
      <c r="AT217" s="168" t="s">
        <v>172</v>
      </c>
      <c r="AU217" s="168" t="s">
        <v>84</v>
      </c>
      <c r="AV217" s="13" t="s">
        <v>84</v>
      </c>
      <c r="AW217" s="13" t="s">
        <v>174</v>
      </c>
      <c r="AX217" s="13" t="s">
        <v>82</v>
      </c>
      <c r="AY217" s="168" t="s">
        <v>162</v>
      </c>
    </row>
    <row r="218" spans="1:65" s="2" customFormat="1" ht="44.25" customHeight="1">
      <c r="A218" s="31"/>
      <c r="B218" s="148"/>
      <c r="C218" s="149" t="s">
        <v>296</v>
      </c>
      <c r="D218" s="149" t="s">
        <v>164</v>
      </c>
      <c r="E218" s="150" t="s">
        <v>297</v>
      </c>
      <c r="F218" s="151" t="s">
        <v>298</v>
      </c>
      <c r="G218" s="152" t="s">
        <v>104</v>
      </c>
      <c r="H218" s="153">
        <v>3</v>
      </c>
      <c r="I218" s="154"/>
      <c r="J218" s="155">
        <f>ROUND(I218*H218,2)</f>
        <v>0</v>
      </c>
      <c r="K218" s="151" t="s">
        <v>167</v>
      </c>
      <c r="L218" s="32"/>
      <c r="M218" s="156" t="s">
        <v>1</v>
      </c>
      <c r="N218" s="157" t="s">
        <v>40</v>
      </c>
      <c r="O218" s="57"/>
      <c r="P218" s="158">
        <f>O218*H218</f>
        <v>0</v>
      </c>
      <c r="Q218" s="158">
        <v>1.2381500000000001</v>
      </c>
      <c r="R218" s="158">
        <f>Q218*H218</f>
        <v>3.7144500000000003</v>
      </c>
      <c r="S218" s="158">
        <v>0</v>
      </c>
      <c r="T218" s="159">
        <f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60" t="s">
        <v>168</v>
      </c>
      <c r="AT218" s="160" t="s">
        <v>164</v>
      </c>
      <c r="AU218" s="160" t="s">
        <v>84</v>
      </c>
      <c r="AY218" s="16" t="s">
        <v>162</v>
      </c>
      <c r="BE218" s="161">
        <f>IF(N218="základní",J218,0)</f>
        <v>0</v>
      </c>
      <c r="BF218" s="161">
        <f>IF(N218="snížená",J218,0)</f>
        <v>0</v>
      </c>
      <c r="BG218" s="161">
        <f>IF(N218="zákl. přenesená",J218,0)</f>
        <v>0</v>
      </c>
      <c r="BH218" s="161">
        <f>IF(N218="sníž. přenesená",J218,0)</f>
        <v>0</v>
      </c>
      <c r="BI218" s="161">
        <f>IF(N218="nulová",J218,0)</f>
        <v>0</v>
      </c>
      <c r="BJ218" s="16" t="s">
        <v>82</v>
      </c>
      <c r="BK218" s="161">
        <f>ROUND(I218*H218,2)</f>
        <v>0</v>
      </c>
      <c r="BL218" s="16" t="s">
        <v>168</v>
      </c>
      <c r="BM218" s="160" t="s">
        <v>299</v>
      </c>
    </row>
    <row r="219" spans="1:65" s="13" customFormat="1">
      <c r="B219" s="167"/>
      <c r="D219" s="162" t="s">
        <v>172</v>
      </c>
      <c r="E219" s="168" t="s">
        <v>1</v>
      </c>
      <c r="F219" s="169" t="s">
        <v>300</v>
      </c>
      <c r="H219" s="170">
        <v>3</v>
      </c>
      <c r="I219" s="171"/>
      <c r="L219" s="167"/>
      <c r="M219" s="172"/>
      <c r="N219" s="173"/>
      <c r="O219" s="173"/>
      <c r="P219" s="173"/>
      <c r="Q219" s="173"/>
      <c r="R219" s="173"/>
      <c r="S219" s="173"/>
      <c r="T219" s="174"/>
      <c r="AT219" s="168" t="s">
        <v>172</v>
      </c>
      <c r="AU219" s="168" t="s">
        <v>84</v>
      </c>
      <c r="AV219" s="13" t="s">
        <v>84</v>
      </c>
      <c r="AW219" s="13" t="s">
        <v>174</v>
      </c>
      <c r="AX219" s="13" t="s">
        <v>82</v>
      </c>
      <c r="AY219" s="168" t="s">
        <v>162</v>
      </c>
    </row>
    <row r="220" spans="1:65" s="2" customFormat="1" ht="55.5" customHeight="1">
      <c r="A220" s="31"/>
      <c r="B220" s="148"/>
      <c r="C220" s="149" t="s">
        <v>301</v>
      </c>
      <c r="D220" s="149" t="s">
        <v>164</v>
      </c>
      <c r="E220" s="150" t="s">
        <v>302</v>
      </c>
      <c r="F220" s="151" t="s">
        <v>303</v>
      </c>
      <c r="G220" s="152" t="s">
        <v>229</v>
      </c>
      <c r="H220" s="153">
        <v>0.186</v>
      </c>
      <c r="I220" s="154"/>
      <c r="J220" s="155">
        <f>ROUND(I220*H220,2)</f>
        <v>0</v>
      </c>
      <c r="K220" s="151" t="s">
        <v>167</v>
      </c>
      <c r="L220" s="32"/>
      <c r="M220" s="156" t="s">
        <v>1</v>
      </c>
      <c r="N220" s="157" t="s">
        <v>40</v>
      </c>
      <c r="O220" s="57"/>
      <c r="P220" s="158">
        <f>O220*H220</f>
        <v>0</v>
      </c>
      <c r="Q220" s="158">
        <v>1.0593999999999999</v>
      </c>
      <c r="R220" s="158">
        <f>Q220*H220</f>
        <v>0.19704839999999998</v>
      </c>
      <c r="S220" s="158">
        <v>0</v>
      </c>
      <c r="T220" s="159">
        <f>S220*H220</f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60" t="s">
        <v>168</v>
      </c>
      <c r="AT220" s="160" t="s">
        <v>164</v>
      </c>
      <c r="AU220" s="160" t="s">
        <v>84</v>
      </c>
      <c r="AY220" s="16" t="s">
        <v>162</v>
      </c>
      <c r="BE220" s="161">
        <f>IF(N220="základní",J220,0)</f>
        <v>0</v>
      </c>
      <c r="BF220" s="161">
        <f>IF(N220="snížená",J220,0)</f>
        <v>0</v>
      </c>
      <c r="BG220" s="161">
        <f>IF(N220="zákl. přenesená",J220,0)</f>
        <v>0</v>
      </c>
      <c r="BH220" s="161">
        <f>IF(N220="sníž. přenesená",J220,0)</f>
        <v>0</v>
      </c>
      <c r="BI220" s="161">
        <f>IF(N220="nulová",J220,0)</f>
        <v>0</v>
      </c>
      <c r="BJ220" s="16" t="s">
        <v>82</v>
      </c>
      <c r="BK220" s="161">
        <f>ROUND(I220*H220,2)</f>
        <v>0</v>
      </c>
      <c r="BL220" s="16" t="s">
        <v>168</v>
      </c>
      <c r="BM220" s="160" t="s">
        <v>304</v>
      </c>
    </row>
    <row r="221" spans="1:65" s="13" customFormat="1">
      <c r="B221" s="167"/>
      <c r="D221" s="162" t="s">
        <v>172</v>
      </c>
      <c r="E221" s="168" t="s">
        <v>1</v>
      </c>
      <c r="F221" s="169" t="s">
        <v>305</v>
      </c>
      <c r="H221" s="170">
        <v>1.5</v>
      </c>
      <c r="I221" s="171"/>
      <c r="L221" s="167"/>
      <c r="M221" s="172"/>
      <c r="N221" s="173"/>
      <c r="O221" s="173"/>
      <c r="P221" s="173"/>
      <c r="Q221" s="173"/>
      <c r="R221" s="173"/>
      <c r="S221" s="173"/>
      <c r="T221" s="174"/>
      <c r="AT221" s="168" t="s">
        <v>172</v>
      </c>
      <c r="AU221" s="168" t="s">
        <v>84</v>
      </c>
      <c r="AV221" s="13" t="s">
        <v>84</v>
      </c>
      <c r="AW221" s="13" t="s">
        <v>174</v>
      </c>
      <c r="AX221" s="13" t="s">
        <v>75</v>
      </c>
      <c r="AY221" s="168" t="s">
        <v>162</v>
      </c>
    </row>
    <row r="222" spans="1:65" s="13" customFormat="1">
      <c r="B222" s="167"/>
      <c r="D222" s="162" t="s">
        <v>172</v>
      </c>
      <c r="E222" s="168" t="s">
        <v>1</v>
      </c>
      <c r="F222" s="169" t="s">
        <v>306</v>
      </c>
      <c r="H222" s="170">
        <v>0.6875</v>
      </c>
      <c r="I222" s="171"/>
      <c r="L222" s="167"/>
      <c r="M222" s="172"/>
      <c r="N222" s="173"/>
      <c r="O222" s="173"/>
      <c r="P222" s="173"/>
      <c r="Q222" s="173"/>
      <c r="R222" s="173"/>
      <c r="S222" s="173"/>
      <c r="T222" s="174"/>
      <c r="AT222" s="168" t="s">
        <v>172</v>
      </c>
      <c r="AU222" s="168" t="s">
        <v>84</v>
      </c>
      <c r="AV222" s="13" t="s">
        <v>84</v>
      </c>
      <c r="AW222" s="13" t="s">
        <v>174</v>
      </c>
      <c r="AX222" s="13" t="s">
        <v>75</v>
      </c>
      <c r="AY222" s="168" t="s">
        <v>162</v>
      </c>
    </row>
    <row r="223" spans="1:65" s="13" customFormat="1">
      <c r="B223" s="167"/>
      <c r="D223" s="162" t="s">
        <v>172</v>
      </c>
      <c r="E223" s="168" t="s">
        <v>1</v>
      </c>
      <c r="F223" s="169" t="s">
        <v>307</v>
      </c>
      <c r="H223" s="170">
        <v>0.18598000000000001</v>
      </c>
      <c r="I223" s="171"/>
      <c r="L223" s="167"/>
      <c r="M223" s="172"/>
      <c r="N223" s="173"/>
      <c r="O223" s="173"/>
      <c r="P223" s="173"/>
      <c r="Q223" s="173"/>
      <c r="R223" s="173"/>
      <c r="S223" s="173"/>
      <c r="T223" s="174"/>
      <c r="AT223" s="168" t="s">
        <v>172</v>
      </c>
      <c r="AU223" s="168" t="s">
        <v>84</v>
      </c>
      <c r="AV223" s="13" t="s">
        <v>84</v>
      </c>
      <c r="AW223" s="13" t="s">
        <v>174</v>
      </c>
      <c r="AX223" s="13" t="s">
        <v>82</v>
      </c>
      <c r="AY223" s="168" t="s">
        <v>162</v>
      </c>
    </row>
    <row r="224" spans="1:65" s="12" customFormat="1" ht="22.9" customHeight="1">
      <c r="B224" s="135"/>
      <c r="D224" s="136" t="s">
        <v>74</v>
      </c>
      <c r="E224" s="146" t="s">
        <v>184</v>
      </c>
      <c r="F224" s="146" t="s">
        <v>308</v>
      </c>
      <c r="I224" s="138"/>
      <c r="J224" s="147">
        <f>BK224</f>
        <v>0</v>
      </c>
      <c r="L224" s="135"/>
      <c r="M224" s="140"/>
      <c r="N224" s="141"/>
      <c r="O224" s="141"/>
      <c r="P224" s="142">
        <f>SUM(P225:P257)</f>
        <v>0</v>
      </c>
      <c r="Q224" s="141"/>
      <c r="R224" s="142">
        <f>SUM(R225:R257)</f>
        <v>16.067301740000001</v>
      </c>
      <c r="S224" s="141"/>
      <c r="T224" s="143">
        <f>SUM(T225:T257)</f>
        <v>0</v>
      </c>
      <c r="AR224" s="136" t="s">
        <v>82</v>
      </c>
      <c r="AT224" s="144" t="s">
        <v>74</v>
      </c>
      <c r="AU224" s="144" t="s">
        <v>82</v>
      </c>
      <c r="AY224" s="136" t="s">
        <v>162</v>
      </c>
      <c r="BK224" s="145">
        <f>SUM(BK225:BK257)</f>
        <v>0</v>
      </c>
    </row>
    <row r="225" spans="1:65" s="2" customFormat="1" ht="37.9" customHeight="1">
      <c r="A225" s="31"/>
      <c r="B225" s="148"/>
      <c r="C225" s="149" t="s">
        <v>309</v>
      </c>
      <c r="D225" s="149" t="s">
        <v>164</v>
      </c>
      <c r="E225" s="150" t="s">
        <v>310</v>
      </c>
      <c r="F225" s="151" t="s">
        <v>311</v>
      </c>
      <c r="G225" s="152" t="s">
        <v>179</v>
      </c>
      <c r="H225" s="153">
        <v>0.32400000000000001</v>
      </c>
      <c r="I225" s="154"/>
      <c r="J225" s="155">
        <f>ROUND(I225*H225,2)</f>
        <v>0</v>
      </c>
      <c r="K225" s="151" t="s">
        <v>167</v>
      </c>
      <c r="L225" s="32"/>
      <c r="M225" s="156" t="s">
        <v>1</v>
      </c>
      <c r="N225" s="157" t="s">
        <v>40</v>
      </c>
      <c r="O225" s="57"/>
      <c r="P225" s="158">
        <f>O225*H225</f>
        <v>0</v>
      </c>
      <c r="Q225" s="158">
        <v>1.8774999999999999</v>
      </c>
      <c r="R225" s="158">
        <f>Q225*H225</f>
        <v>0.60831000000000002</v>
      </c>
      <c r="S225" s="158">
        <v>0</v>
      </c>
      <c r="T225" s="159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60" t="s">
        <v>168</v>
      </c>
      <c r="AT225" s="160" t="s">
        <v>164</v>
      </c>
      <c r="AU225" s="160" t="s">
        <v>84</v>
      </c>
      <c r="AY225" s="16" t="s">
        <v>162</v>
      </c>
      <c r="BE225" s="161">
        <f>IF(N225="základní",J225,0)</f>
        <v>0</v>
      </c>
      <c r="BF225" s="161">
        <f>IF(N225="snížená",J225,0)</f>
        <v>0</v>
      </c>
      <c r="BG225" s="161">
        <f>IF(N225="zákl. přenesená",J225,0)</f>
        <v>0</v>
      </c>
      <c r="BH225" s="161">
        <f>IF(N225="sníž. přenesená",J225,0)</f>
        <v>0</v>
      </c>
      <c r="BI225" s="161">
        <f>IF(N225="nulová",J225,0)</f>
        <v>0</v>
      </c>
      <c r="BJ225" s="16" t="s">
        <v>82</v>
      </c>
      <c r="BK225" s="161">
        <f>ROUND(I225*H225,2)</f>
        <v>0</v>
      </c>
      <c r="BL225" s="16" t="s">
        <v>168</v>
      </c>
      <c r="BM225" s="160" t="s">
        <v>312</v>
      </c>
    </row>
    <row r="226" spans="1:65" s="13" customFormat="1">
      <c r="B226" s="167"/>
      <c r="D226" s="162" t="s">
        <v>172</v>
      </c>
      <c r="E226" s="168" t="s">
        <v>1</v>
      </c>
      <c r="F226" s="169" t="s">
        <v>313</v>
      </c>
      <c r="H226" s="170">
        <v>0.32400000000000001</v>
      </c>
      <c r="I226" s="171"/>
      <c r="L226" s="167"/>
      <c r="M226" s="172"/>
      <c r="N226" s="173"/>
      <c r="O226" s="173"/>
      <c r="P226" s="173"/>
      <c r="Q226" s="173"/>
      <c r="R226" s="173"/>
      <c r="S226" s="173"/>
      <c r="T226" s="174"/>
      <c r="AT226" s="168" t="s">
        <v>172</v>
      </c>
      <c r="AU226" s="168" t="s">
        <v>84</v>
      </c>
      <c r="AV226" s="13" t="s">
        <v>84</v>
      </c>
      <c r="AW226" s="13" t="s">
        <v>174</v>
      </c>
      <c r="AX226" s="13" t="s">
        <v>82</v>
      </c>
      <c r="AY226" s="168" t="s">
        <v>162</v>
      </c>
    </row>
    <row r="227" spans="1:65" s="2" customFormat="1" ht="37.9" customHeight="1">
      <c r="A227" s="31"/>
      <c r="B227" s="148"/>
      <c r="C227" s="149" t="s">
        <v>314</v>
      </c>
      <c r="D227" s="149" t="s">
        <v>164</v>
      </c>
      <c r="E227" s="150" t="s">
        <v>315</v>
      </c>
      <c r="F227" s="151" t="s">
        <v>316</v>
      </c>
      <c r="G227" s="152" t="s">
        <v>179</v>
      </c>
      <c r="H227" s="153">
        <v>0.47699999999999998</v>
      </c>
      <c r="I227" s="154"/>
      <c r="J227" s="155">
        <f>ROUND(I227*H227,2)</f>
        <v>0</v>
      </c>
      <c r="K227" s="151" t="s">
        <v>167</v>
      </c>
      <c r="L227" s="32"/>
      <c r="M227" s="156" t="s">
        <v>1</v>
      </c>
      <c r="N227" s="157" t="s">
        <v>40</v>
      </c>
      <c r="O227" s="57"/>
      <c r="P227" s="158">
        <f>O227*H227</f>
        <v>0</v>
      </c>
      <c r="Q227" s="158">
        <v>1.8774999999999999</v>
      </c>
      <c r="R227" s="158">
        <f>Q227*H227</f>
        <v>0.89556749999999996</v>
      </c>
      <c r="S227" s="158">
        <v>0</v>
      </c>
      <c r="T227" s="159">
        <f>S227*H227</f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60" t="s">
        <v>168</v>
      </c>
      <c r="AT227" s="160" t="s">
        <v>164</v>
      </c>
      <c r="AU227" s="160" t="s">
        <v>84</v>
      </c>
      <c r="AY227" s="16" t="s">
        <v>162</v>
      </c>
      <c r="BE227" s="161">
        <f>IF(N227="základní",J227,0)</f>
        <v>0</v>
      </c>
      <c r="BF227" s="161">
        <f>IF(N227="snížená",J227,0)</f>
        <v>0</v>
      </c>
      <c r="BG227" s="161">
        <f>IF(N227="zákl. přenesená",J227,0)</f>
        <v>0</v>
      </c>
      <c r="BH227" s="161">
        <f>IF(N227="sníž. přenesená",J227,0)</f>
        <v>0</v>
      </c>
      <c r="BI227" s="161">
        <f>IF(N227="nulová",J227,0)</f>
        <v>0</v>
      </c>
      <c r="BJ227" s="16" t="s">
        <v>82</v>
      </c>
      <c r="BK227" s="161">
        <f>ROUND(I227*H227,2)</f>
        <v>0</v>
      </c>
      <c r="BL227" s="16" t="s">
        <v>168</v>
      </c>
      <c r="BM227" s="160" t="s">
        <v>317</v>
      </c>
    </row>
    <row r="228" spans="1:65" s="13" customFormat="1">
      <c r="B228" s="167"/>
      <c r="D228" s="162" t="s">
        <v>172</v>
      </c>
      <c r="E228" s="168" t="s">
        <v>1</v>
      </c>
      <c r="F228" s="169" t="s">
        <v>318</v>
      </c>
      <c r="H228" s="170">
        <v>0.47699999999999998</v>
      </c>
      <c r="I228" s="171"/>
      <c r="L228" s="167"/>
      <c r="M228" s="172"/>
      <c r="N228" s="173"/>
      <c r="O228" s="173"/>
      <c r="P228" s="173"/>
      <c r="Q228" s="173"/>
      <c r="R228" s="173"/>
      <c r="S228" s="173"/>
      <c r="T228" s="174"/>
      <c r="AT228" s="168" t="s">
        <v>172</v>
      </c>
      <c r="AU228" s="168" t="s">
        <v>84</v>
      </c>
      <c r="AV228" s="13" t="s">
        <v>84</v>
      </c>
      <c r="AW228" s="13" t="s">
        <v>174</v>
      </c>
      <c r="AX228" s="13" t="s">
        <v>82</v>
      </c>
      <c r="AY228" s="168" t="s">
        <v>162</v>
      </c>
    </row>
    <row r="229" spans="1:65" s="2" customFormat="1" ht="44.25" customHeight="1">
      <c r="A229" s="31"/>
      <c r="B229" s="148"/>
      <c r="C229" s="149" t="s">
        <v>319</v>
      </c>
      <c r="D229" s="149" t="s">
        <v>164</v>
      </c>
      <c r="E229" s="150" t="s">
        <v>320</v>
      </c>
      <c r="F229" s="151" t="s">
        <v>321</v>
      </c>
      <c r="G229" s="152" t="s">
        <v>104</v>
      </c>
      <c r="H229" s="153">
        <v>25.37</v>
      </c>
      <c r="I229" s="154"/>
      <c r="J229" s="155">
        <f>ROUND(I229*H229,2)</f>
        <v>0</v>
      </c>
      <c r="K229" s="151" t="s">
        <v>167</v>
      </c>
      <c r="L229" s="32"/>
      <c r="M229" s="156" t="s">
        <v>1</v>
      </c>
      <c r="N229" s="157" t="s">
        <v>40</v>
      </c>
      <c r="O229" s="57"/>
      <c r="P229" s="158">
        <f>O229*H229</f>
        <v>0</v>
      </c>
      <c r="Q229" s="158">
        <v>0.21245</v>
      </c>
      <c r="R229" s="158">
        <f>Q229*H229</f>
        <v>5.3898565000000005</v>
      </c>
      <c r="S229" s="158">
        <v>0</v>
      </c>
      <c r="T229" s="159">
        <f>S229*H229</f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60" t="s">
        <v>168</v>
      </c>
      <c r="AT229" s="160" t="s">
        <v>164</v>
      </c>
      <c r="AU229" s="160" t="s">
        <v>84</v>
      </c>
      <c r="AY229" s="16" t="s">
        <v>162</v>
      </c>
      <c r="BE229" s="161">
        <f>IF(N229="základní",J229,0)</f>
        <v>0</v>
      </c>
      <c r="BF229" s="161">
        <f>IF(N229="snížená",J229,0)</f>
        <v>0</v>
      </c>
      <c r="BG229" s="161">
        <f>IF(N229="zákl. přenesená",J229,0)</f>
        <v>0</v>
      </c>
      <c r="BH229" s="161">
        <f>IF(N229="sníž. přenesená",J229,0)</f>
        <v>0</v>
      </c>
      <c r="BI229" s="161">
        <f>IF(N229="nulová",J229,0)</f>
        <v>0</v>
      </c>
      <c r="BJ229" s="16" t="s">
        <v>82</v>
      </c>
      <c r="BK229" s="161">
        <f>ROUND(I229*H229,2)</f>
        <v>0</v>
      </c>
      <c r="BL229" s="16" t="s">
        <v>168</v>
      </c>
      <c r="BM229" s="160" t="s">
        <v>322</v>
      </c>
    </row>
    <row r="230" spans="1:65" s="13" customFormat="1">
      <c r="B230" s="167"/>
      <c r="D230" s="162" t="s">
        <v>172</v>
      </c>
      <c r="E230" s="168" t="s">
        <v>1</v>
      </c>
      <c r="F230" s="169" t="s">
        <v>323</v>
      </c>
      <c r="H230" s="170">
        <v>15.51</v>
      </c>
      <c r="I230" s="171"/>
      <c r="L230" s="167"/>
      <c r="M230" s="172"/>
      <c r="N230" s="173"/>
      <c r="O230" s="173"/>
      <c r="P230" s="173"/>
      <c r="Q230" s="173"/>
      <c r="R230" s="173"/>
      <c r="S230" s="173"/>
      <c r="T230" s="174"/>
      <c r="AT230" s="168" t="s">
        <v>172</v>
      </c>
      <c r="AU230" s="168" t="s">
        <v>84</v>
      </c>
      <c r="AV230" s="13" t="s">
        <v>84</v>
      </c>
      <c r="AW230" s="13" t="s">
        <v>174</v>
      </c>
      <c r="AX230" s="13" t="s">
        <v>75</v>
      </c>
      <c r="AY230" s="168" t="s">
        <v>162</v>
      </c>
    </row>
    <row r="231" spans="1:65" s="13" customFormat="1">
      <c r="B231" s="167"/>
      <c r="D231" s="162" t="s">
        <v>172</v>
      </c>
      <c r="E231" s="168" t="s">
        <v>1</v>
      </c>
      <c r="F231" s="169" t="s">
        <v>324</v>
      </c>
      <c r="H231" s="170">
        <v>1.08</v>
      </c>
      <c r="I231" s="171"/>
      <c r="L231" s="167"/>
      <c r="M231" s="172"/>
      <c r="N231" s="173"/>
      <c r="O231" s="173"/>
      <c r="P231" s="173"/>
      <c r="Q231" s="173"/>
      <c r="R231" s="173"/>
      <c r="S231" s="173"/>
      <c r="T231" s="174"/>
      <c r="AT231" s="168" t="s">
        <v>172</v>
      </c>
      <c r="AU231" s="168" t="s">
        <v>84</v>
      </c>
      <c r="AV231" s="13" t="s">
        <v>84</v>
      </c>
      <c r="AW231" s="13" t="s">
        <v>174</v>
      </c>
      <c r="AX231" s="13" t="s">
        <v>75</v>
      </c>
      <c r="AY231" s="168" t="s">
        <v>162</v>
      </c>
    </row>
    <row r="232" spans="1:65" s="13" customFormat="1">
      <c r="B232" s="167"/>
      <c r="D232" s="162" t="s">
        <v>172</v>
      </c>
      <c r="E232" s="168" t="s">
        <v>1</v>
      </c>
      <c r="F232" s="169" t="s">
        <v>324</v>
      </c>
      <c r="H232" s="170">
        <v>1.08</v>
      </c>
      <c r="I232" s="171"/>
      <c r="L232" s="167"/>
      <c r="M232" s="172"/>
      <c r="N232" s="173"/>
      <c r="O232" s="173"/>
      <c r="P232" s="173"/>
      <c r="Q232" s="173"/>
      <c r="R232" s="173"/>
      <c r="S232" s="173"/>
      <c r="T232" s="174"/>
      <c r="AT232" s="168" t="s">
        <v>172</v>
      </c>
      <c r="AU232" s="168" t="s">
        <v>84</v>
      </c>
      <c r="AV232" s="13" t="s">
        <v>84</v>
      </c>
      <c r="AW232" s="13" t="s">
        <v>174</v>
      </c>
      <c r="AX232" s="13" t="s">
        <v>75</v>
      </c>
      <c r="AY232" s="168" t="s">
        <v>162</v>
      </c>
    </row>
    <row r="233" spans="1:65" s="13" customFormat="1">
      <c r="B233" s="167"/>
      <c r="D233" s="162" t="s">
        <v>172</v>
      </c>
      <c r="E233" s="168" t="s">
        <v>1</v>
      </c>
      <c r="F233" s="169" t="s">
        <v>325</v>
      </c>
      <c r="H233" s="170">
        <v>7.7</v>
      </c>
      <c r="I233" s="171"/>
      <c r="L233" s="167"/>
      <c r="M233" s="172"/>
      <c r="N233" s="173"/>
      <c r="O233" s="173"/>
      <c r="P233" s="173"/>
      <c r="Q233" s="173"/>
      <c r="R233" s="173"/>
      <c r="S233" s="173"/>
      <c r="T233" s="174"/>
      <c r="AT233" s="168" t="s">
        <v>172</v>
      </c>
      <c r="AU233" s="168" t="s">
        <v>84</v>
      </c>
      <c r="AV233" s="13" t="s">
        <v>84</v>
      </c>
      <c r="AW233" s="13" t="s">
        <v>174</v>
      </c>
      <c r="AX233" s="13" t="s">
        <v>75</v>
      </c>
      <c r="AY233" s="168" t="s">
        <v>162</v>
      </c>
    </row>
    <row r="234" spans="1:65" s="14" customFormat="1">
      <c r="B234" s="175"/>
      <c r="D234" s="162" t="s">
        <v>172</v>
      </c>
      <c r="E234" s="176" t="s">
        <v>1</v>
      </c>
      <c r="F234" s="177" t="s">
        <v>176</v>
      </c>
      <c r="H234" s="178">
        <v>25.37</v>
      </c>
      <c r="I234" s="179"/>
      <c r="L234" s="175"/>
      <c r="M234" s="180"/>
      <c r="N234" s="181"/>
      <c r="O234" s="181"/>
      <c r="P234" s="181"/>
      <c r="Q234" s="181"/>
      <c r="R234" s="181"/>
      <c r="S234" s="181"/>
      <c r="T234" s="182"/>
      <c r="AT234" s="176" t="s">
        <v>172</v>
      </c>
      <c r="AU234" s="176" t="s">
        <v>84</v>
      </c>
      <c r="AV234" s="14" t="s">
        <v>168</v>
      </c>
      <c r="AW234" s="14" t="s">
        <v>174</v>
      </c>
      <c r="AX234" s="14" t="s">
        <v>82</v>
      </c>
      <c r="AY234" s="176" t="s">
        <v>162</v>
      </c>
    </row>
    <row r="235" spans="1:65" s="2" customFormat="1" ht="44.25" customHeight="1">
      <c r="A235" s="31"/>
      <c r="B235" s="148"/>
      <c r="C235" s="149" t="s">
        <v>326</v>
      </c>
      <c r="D235" s="149" t="s">
        <v>164</v>
      </c>
      <c r="E235" s="150" t="s">
        <v>327</v>
      </c>
      <c r="F235" s="151" t="s">
        <v>328</v>
      </c>
      <c r="G235" s="152" t="s">
        <v>329</v>
      </c>
      <c r="H235" s="153">
        <v>5</v>
      </c>
      <c r="I235" s="154"/>
      <c r="J235" s="155">
        <f>ROUND(I235*H235,2)</f>
        <v>0</v>
      </c>
      <c r="K235" s="151" t="s">
        <v>167</v>
      </c>
      <c r="L235" s="32"/>
      <c r="M235" s="156" t="s">
        <v>1</v>
      </c>
      <c r="N235" s="157" t="s">
        <v>40</v>
      </c>
      <c r="O235" s="57"/>
      <c r="P235" s="158">
        <f>O235*H235</f>
        <v>0</v>
      </c>
      <c r="Q235" s="158">
        <v>2.6280000000000001E-2</v>
      </c>
      <c r="R235" s="158">
        <f>Q235*H235</f>
        <v>0.13140000000000002</v>
      </c>
      <c r="S235" s="158">
        <v>0</v>
      </c>
      <c r="T235" s="159">
        <f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60" t="s">
        <v>168</v>
      </c>
      <c r="AT235" s="160" t="s">
        <v>164</v>
      </c>
      <c r="AU235" s="160" t="s">
        <v>84</v>
      </c>
      <c r="AY235" s="16" t="s">
        <v>162</v>
      </c>
      <c r="BE235" s="161">
        <f>IF(N235="základní",J235,0)</f>
        <v>0</v>
      </c>
      <c r="BF235" s="161">
        <f>IF(N235="snížená",J235,0)</f>
        <v>0</v>
      </c>
      <c r="BG235" s="161">
        <f>IF(N235="zákl. přenesená",J235,0)</f>
        <v>0</v>
      </c>
      <c r="BH235" s="161">
        <f>IF(N235="sníž. přenesená",J235,0)</f>
        <v>0</v>
      </c>
      <c r="BI235" s="161">
        <f>IF(N235="nulová",J235,0)</f>
        <v>0</v>
      </c>
      <c r="BJ235" s="16" t="s">
        <v>82</v>
      </c>
      <c r="BK235" s="161">
        <f>ROUND(I235*H235,2)</f>
        <v>0</v>
      </c>
      <c r="BL235" s="16" t="s">
        <v>168</v>
      </c>
      <c r="BM235" s="160" t="s">
        <v>330</v>
      </c>
    </row>
    <row r="236" spans="1:65" s="2" customFormat="1" ht="37.9" customHeight="1">
      <c r="A236" s="31"/>
      <c r="B236" s="148"/>
      <c r="C236" s="149" t="s">
        <v>331</v>
      </c>
      <c r="D236" s="149" t="s">
        <v>164</v>
      </c>
      <c r="E236" s="150" t="s">
        <v>332</v>
      </c>
      <c r="F236" s="151" t="s">
        <v>333</v>
      </c>
      <c r="G236" s="152" t="s">
        <v>329</v>
      </c>
      <c r="H236" s="153">
        <v>2</v>
      </c>
      <c r="I236" s="154"/>
      <c r="J236" s="155">
        <f>ROUND(I236*H236,2)</f>
        <v>0</v>
      </c>
      <c r="K236" s="151" t="s">
        <v>167</v>
      </c>
      <c r="L236" s="32"/>
      <c r="M236" s="156" t="s">
        <v>1</v>
      </c>
      <c r="N236" s="157" t="s">
        <v>40</v>
      </c>
      <c r="O236" s="57"/>
      <c r="P236" s="158">
        <f>O236*H236</f>
        <v>0</v>
      </c>
      <c r="Q236" s="158">
        <v>8.1309999999999993E-2</v>
      </c>
      <c r="R236" s="158">
        <f>Q236*H236</f>
        <v>0.16261999999999999</v>
      </c>
      <c r="S236" s="158">
        <v>0</v>
      </c>
      <c r="T236" s="159">
        <f>S236*H236</f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60" t="s">
        <v>168</v>
      </c>
      <c r="AT236" s="160" t="s">
        <v>164</v>
      </c>
      <c r="AU236" s="160" t="s">
        <v>84</v>
      </c>
      <c r="AY236" s="16" t="s">
        <v>162</v>
      </c>
      <c r="BE236" s="161">
        <f>IF(N236="základní",J236,0)</f>
        <v>0</v>
      </c>
      <c r="BF236" s="161">
        <f>IF(N236="snížená",J236,0)</f>
        <v>0</v>
      </c>
      <c r="BG236" s="161">
        <f>IF(N236="zákl. přenesená",J236,0)</f>
        <v>0</v>
      </c>
      <c r="BH236" s="161">
        <f>IF(N236="sníž. přenesená",J236,0)</f>
        <v>0</v>
      </c>
      <c r="BI236" s="161">
        <f>IF(N236="nulová",J236,0)</f>
        <v>0</v>
      </c>
      <c r="BJ236" s="16" t="s">
        <v>82</v>
      </c>
      <c r="BK236" s="161">
        <f>ROUND(I236*H236,2)</f>
        <v>0</v>
      </c>
      <c r="BL236" s="16" t="s">
        <v>168</v>
      </c>
      <c r="BM236" s="160" t="s">
        <v>334</v>
      </c>
    </row>
    <row r="237" spans="1:65" s="2" customFormat="1" ht="37.9" customHeight="1">
      <c r="A237" s="31"/>
      <c r="B237" s="148"/>
      <c r="C237" s="149" t="s">
        <v>335</v>
      </c>
      <c r="D237" s="149" t="s">
        <v>164</v>
      </c>
      <c r="E237" s="150" t="s">
        <v>336</v>
      </c>
      <c r="F237" s="151" t="s">
        <v>337</v>
      </c>
      <c r="G237" s="152" t="s">
        <v>329</v>
      </c>
      <c r="H237" s="153">
        <v>2</v>
      </c>
      <c r="I237" s="154"/>
      <c r="J237" s="155">
        <f>ROUND(I237*H237,2)</f>
        <v>0</v>
      </c>
      <c r="K237" s="151" t="s">
        <v>167</v>
      </c>
      <c r="L237" s="32"/>
      <c r="M237" s="156" t="s">
        <v>1</v>
      </c>
      <c r="N237" s="157" t="s">
        <v>40</v>
      </c>
      <c r="O237" s="57"/>
      <c r="P237" s="158">
        <f>O237*H237</f>
        <v>0</v>
      </c>
      <c r="Q237" s="158">
        <v>9.4310000000000005E-2</v>
      </c>
      <c r="R237" s="158">
        <f>Q237*H237</f>
        <v>0.18862000000000001</v>
      </c>
      <c r="S237" s="158">
        <v>0</v>
      </c>
      <c r="T237" s="159">
        <f>S237*H237</f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60" t="s">
        <v>168</v>
      </c>
      <c r="AT237" s="160" t="s">
        <v>164</v>
      </c>
      <c r="AU237" s="160" t="s">
        <v>84</v>
      </c>
      <c r="AY237" s="16" t="s">
        <v>162</v>
      </c>
      <c r="BE237" s="161">
        <f>IF(N237="základní",J237,0)</f>
        <v>0</v>
      </c>
      <c r="BF237" s="161">
        <f>IF(N237="snížená",J237,0)</f>
        <v>0</v>
      </c>
      <c r="BG237" s="161">
        <f>IF(N237="zákl. přenesená",J237,0)</f>
        <v>0</v>
      </c>
      <c r="BH237" s="161">
        <f>IF(N237="sníž. přenesená",J237,0)</f>
        <v>0</v>
      </c>
      <c r="BI237" s="161">
        <f>IF(N237="nulová",J237,0)</f>
        <v>0</v>
      </c>
      <c r="BJ237" s="16" t="s">
        <v>82</v>
      </c>
      <c r="BK237" s="161">
        <f>ROUND(I237*H237,2)</f>
        <v>0</v>
      </c>
      <c r="BL237" s="16" t="s">
        <v>168</v>
      </c>
      <c r="BM237" s="160" t="s">
        <v>338</v>
      </c>
    </row>
    <row r="238" spans="1:65" s="2" customFormat="1" ht="21.75" customHeight="1">
      <c r="A238" s="31"/>
      <c r="B238" s="148"/>
      <c r="C238" s="149" t="s">
        <v>339</v>
      </c>
      <c r="D238" s="149" t="s">
        <v>164</v>
      </c>
      <c r="E238" s="150" t="s">
        <v>340</v>
      </c>
      <c r="F238" s="151" t="s">
        <v>341</v>
      </c>
      <c r="G238" s="152" t="s">
        <v>179</v>
      </c>
      <c r="H238" s="153">
        <v>2.4489999999999998</v>
      </c>
      <c r="I238" s="154"/>
      <c r="J238" s="155">
        <f>ROUND(I238*H238,2)</f>
        <v>0</v>
      </c>
      <c r="K238" s="151" t="s">
        <v>167</v>
      </c>
      <c r="L238" s="32"/>
      <c r="M238" s="156" t="s">
        <v>1</v>
      </c>
      <c r="N238" s="157" t="s">
        <v>40</v>
      </c>
      <c r="O238" s="57"/>
      <c r="P238" s="158">
        <f>O238*H238</f>
        <v>0</v>
      </c>
      <c r="Q238" s="158">
        <v>2.5018799999999999</v>
      </c>
      <c r="R238" s="158">
        <f>Q238*H238</f>
        <v>6.1271041199999994</v>
      </c>
      <c r="S238" s="158">
        <v>0</v>
      </c>
      <c r="T238" s="159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60" t="s">
        <v>168</v>
      </c>
      <c r="AT238" s="160" t="s">
        <v>164</v>
      </c>
      <c r="AU238" s="160" t="s">
        <v>84</v>
      </c>
      <c r="AY238" s="16" t="s">
        <v>162</v>
      </c>
      <c r="BE238" s="161">
        <f>IF(N238="základní",J238,0)</f>
        <v>0</v>
      </c>
      <c r="BF238" s="161">
        <f>IF(N238="snížená",J238,0)</f>
        <v>0</v>
      </c>
      <c r="BG238" s="161">
        <f>IF(N238="zákl. přenesená",J238,0)</f>
        <v>0</v>
      </c>
      <c r="BH238" s="161">
        <f>IF(N238="sníž. přenesená",J238,0)</f>
        <v>0</v>
      </c>
      <c r="BI238" s="161">
        <f>IF(N238="nulová",J238,0)</f>
        <v>0</v>
      </c>
      <c r="BJ238" s="16" t="s">
        <v>82</v>
      </c>
      <c r="BK238" s="161">
        <f>ROUND(I238*H238,2)</f>
        <v>0</v>
      </c>
      <c r="BL238" s="16" t="s">
        <v>168</v>
      </c>
      <c r="BM238" s="160" t="s">
        <v>342</v>
      </c>
    </row>
    <row r="239" spans="1:65" s="13" customFormat="1">
      <c r="B239" s="167"/>
      <c r="D239" s="162" t="s">
        <v>172</v>
      </c>
      <c r="E239" s="168" t="s">
        <v>1</v>
      </c>
      <c r="F239" s="169" t="s">
        <v>343</v>
      </c>
      <c r="H239" s="170">
        <v>2.4485000000000001</v>
      </c>
      <c r="I239" s="171"/>
      <c r="L239" s="167"/>
      <c r="M239" s="172"/>
      <c r="N239" s="173"/>
      <c r="O239" s="173"/>
      <c r="P239" s="173"/>
      <c r="Q239" s="173"/>
      <c r="R239" s="173"/>
      <c r="S239" s="173"/>
      <c r="T239" s="174"/>
      <c r="AT239" s="168" t="s">
        <v>172</v>
      </c>
      <c r="AU239" s="168" t="s">
        <v>84</v>
      </c>
      <c r="AV239" s="13" t="s">
        <v>84</v>
      </c>
      <c r="AW239" s="13" t="s">
        <v>174</v>
      </c>
      <c r="AX239" s="13" t="s">
        <v>82</v>
      </c>
      <c r="AY239" s="168" t="s">
        <v>162</v>
      </c>
    </row>
    <row r="240" spans="1:65" s="2" customFormat="1" ht="55.5" customHeight="1">
      <c r="A240" s="31"/>
      <c r="B240" s="148"/>
      <c r="C240" s="149" t="s">
        <v>344</v>
      </c>
      <c r="D240" s="149" t="s">
        <v>164</v>
      </c>
      <c r="E240" s="150" t="s">
        <v>345</v>
      </c>
      <c r="F240" s="151" t="s">
        <v>346</v>
      </c>
      <c r="G240" s="152" t="s">
        <v>104</v>
      </c>
      <c r="H240" s="153">
        <v>16.600000000000001</v>
      </c>
      <c r="I240" s="154"/>
      <c r="J240" s="155">
        <f>ROUND(I240*H240,2)</f>
        <v>0</v>
      </c>
      <c r="K240" s="151" t="s">
        <v>167</v>
      </c>
      <c r="L240" s="32"/>
      <c r="M240" s="156" t="s">
        <v>1</v>
      </c>
      <c r="N240" s="157" t="s">
        <v>40</v>
      </c>
      <c r="O240" s="57"/>
      <c r="P240" s="158">
        <f>O240*H240</f>
        <v>0</v>
      </c>
      <c r="Q240" s="158">
        <v>1.409E-2</v>
      </c>
      <c r="R240" s="158">
        <f>Q240*H240</f>
        <v>0.23389400000000002</v>
      </c>
      <c r="S240" s="158">
        <v>0</v>
      </c>
      <c r="T240" s="159">
        <f>S240*H240</f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60" t="s">
        <v>168</v>
      </c>
      <c r="AT240" s="160" t="s">
        <v>164</v>
      </c>
      <c r="AU240" s="160" t="s">
        <v>84</v>
      </c>
      <c r="AY240" s="16" t="s">
        <v>162</v>
      </c>
      <c r="BE240" s="161">
        <f>IF(N240="základní",J240,0)</f>
        <v>0</v>
      </c>
      <c r="BF240" s="161">
        <f>IF(N240="snížená",J240,0)</f>
        <v>0</v>
      </c>
      <c r="BG240" s="161">
        <f>IF(N240="zákl. přenesená",J240,0)</f>
        <v>0</v>
      </c>
      <c r="BH240" s="161">
        <f>IF(N240="sníž. přenesená",J240,0)</f>
        <v>0</v>
      </c>
      <c r="BI240" s="161">
        <f>IF(N240="nulová",J240,0)</f>
        <v>0</v>
      </c>
      <c r="BJ240" s="16" t="s">
        <v>82</v>
      </c>
      <c r="BK240" s="161">
        <f>ROUND(I240*H240,2)</f>
        <v>0</v>
      </c>
      <c r="BL240" s="16" t="s">
        <v>168</v>
      </c>
      <c r="BM240" s="160" t="s">
        <v>347</v>
      </c>
    </row>
    <row r="241" spans="1:65" s="13" customFormat="1">
      <c r="B241" s="167"/>
      <c r="D241" s="162" t="s">
        <v>172</v>
      </c>
      <c r="E241" s="168" t="s">
        <v>1</v>
      </c>
      <c r="F241" s="169" t="s">
        <v>348</v>
      </c>
      <c r="H241" s="170">
        <v>16.600000000000001</v>
      </c>
      <c r="I241" s="171"/>
      <c r="L241" s="167"/>
      <c r="M241" s="172"/>
      <c r="N241" s="173"/>
      <c r="O241" s="173"/>
      <c r="P241" s="173"/>
      <c r="Q241" s="173"/>
      <c r="R241" s="173"/>
      <c r="S241" s="173"/>
      <c r="T241" s="174"/>
      <c r="AT241" s="168" t="s">
        <v>172</v>
      </c>
      <c r="AU241" s="168" t="s">
        <v>84</v>
      </c>
      <c r="AV241" s="13" t="s">
        <v>84</v>
      </c>
      <c r="AW241" s="13" t="s">
        <v>174</v>
      </c>
      <c r="AX241" s="13" t="s">
        <v>82</v>
      </c>
      <c r="AY241" s="168" t="s">
        <v>162</v>
      </c>
    </row>
    <row r="242" spans="1:65" s="2" customFormat="1" ht="55.5" customHeight="1">
      <c r="A242" s="31"/>
      <c r="B242" s="148"/>
      <c r="C242" s="149" t="s">
        <v>349</v>
      </c>
      <c r="D242" s="149" t="s">
        <v>164</v>
      </c>
      <c r="E242" s="150" t="s">
        <v>350</v>
      </c>
      <c r="F242" s="151" t="s">
        <v>351</v>
      </c>
      <c r="G242" s="152" t="s">
        <v>104</v>
      </c>
      <c r="H242" s="153">
        <v>16.600000000000001</v>
      </c>
      <c r="I242" s="154"/>
      <c r="J242" s="155">
        <f>ROUND(I242*H242,2)</f>
        <v>0</v>
      </c>
      <c r="K242" s="151" t="s">
        <v>167</v>
      </c>
      <c r="L242" s="32"/>
      <c r="M242" s="156" t="s">
        <v>1</v>
      </c>
      <c r="N242" s="157" t="s">
        <v>40</v>
      </c>
      <c r="O242" s="57"/>
      <c r="P242" s="158">
        <f>O242*H242</f>
        <v>0</v>
      </c>
      <c r="Q242" s="158">
        <v>0</v>
      </c>
      <c r="R242" s="158">
        <f>Q242*H242</f>
        <v>0</v>
      </c>
      <c r="S242" s="158">
        <v>0</v>
      </c>
      <c r="T242" s="159">
        <f>S242*H242</f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60" t="s">
        <v>168</v>
      </c>
      <c r="AT242" s="160" t="s">
        <v>164</v>
      </c>
      <c r="AU242" s="160" t="s">
        <v>84</v>
      </c>
      <c r="AY242" s="16" t="s">
        <v>162</v>
      </c>
      <c r="BE242" s="161">
        <f>IF(N242="základní",J242,0)</f>
        <v>0</v>
      </c>
      <c r="BF242" s="161">
        <f>IF(N242="snížená",J242,0)</f>
        <v>0</v>
      </c>
      <c r="BG242" s="161">
        <f>IF(N242="zákl. přenesená",J242,0)</f>
        <v>0</v>
      </c>
      <c r="BH242" s="161">
        <f>IF(N242="sníž. přenesená",J242,0)</f>
        <v>0</v>
      </c>
      <c r="BI242" s="161">
        <f>IF(N242="nulová",J242,0)</f>
        <v>0</v>
      </c>
      <c r="BJ242" s="16" t="s">
        <v>82</v>
      </c>
      <c r="BK242" s="161">
        <f>ROUND(I242*H242,2)</f>
        <v>0</v>
      </c>
      <c r="BL242" s="16" t="s">
        <v>168</v>
      </c>
      <c r="BM242" s="160" t="s">
        <v>352</v>
      </c>
    </row>
    <row r="243" spans="1:65" s="2" customFormat="1" ht="66.75" customHeight="1">
      <c r="A243" s="31"/>
      <c r="B243" s="148"/>
      <c r="C243" s="149" t="s">
        <v>353</v>
      </c>
      <c r="D243" s="149" t="s">
        <v>164</v>
      </c>
      <c r="E243" s="150" t="s">
        <v>354</v>
      </c>
      <c r="F243" s="151" t="s">
        <v>355</v>
      </c>
      <c r="G243" s="152" t="s">
        <v>104</v>
      </c>
      <c r="H243" s="153">
        <v>16.600000000000001</v>
      </c>
      <c r="I243" s="154"/>
      <c r="J243" s="155">
        <f>ROUND(I243*H243,2)</f>
        <v>0</v>
      </c>
      <c r="K243" s="151" t="s">
        <v>167</v>
      </c>
      <c r="L243" s="32"/>
      <c r="M243" s="156" t="s">
        <v>1</v>
      </c>
      <c r="N243" s="157" t="s">
        <v>40</v>
      </c>
      <c r="O243" s="57"/>
      <c r="P243" s="158">
        <f>O243*H243</f>
        <v>0</v>
      </c>
      <c r="Q243" s="158">
        <v>5.5999999999999995E-4</v>
      </c>
      <c r="R243" s="158">
        <f>Q243*H243</f>
        <v>9.2960000000000004E-3</v>
      </c>
      <c r="S243" s="158">
        <v>0</v>
      </c>
      <c r="T243" s="159">
        <f>S243*H243</f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60" t="s">
        <v>168</v>
      </c>
      <c r="AT243" s="160" t="s">
        <v>164</v>
      </c>
      <c r="AU243" s="160" t="s">
        <v>84</v>
      </c>
      <c r="AY243" s="16" t="s">
        <v>162</v>
      </c>
      <c r="BE243" s="161">
        <f>IF(N243="základní",J243,0)</f>
        <v>0</v>
      </c>
      <c r="BF243" s="161">
        <f>IF(N243="snížená",J243,0)</f>
        <v>0</v>
      </c>
      <c r="BG243" s="161">
        <f>IF(N243="zákl. přenesená",J243,0)</f>
        <v>0</v>
      </c>
      <c r="BH243" s="161">
        <f>IF(N243="sníž. přenesená",J243,0)</f>
        <v>0</v>
      </c>
      <c r="BI243" s="161">
        <f>IF(N243="nulová",J243,0)</f>
        <v>0</v>
      </c>
      <c r="BJ243" s="16" t="s">
        <v>82</v>
      </c>
      <c r="BK243" s="161">
        <f>ROUND(I243*H243,2)</f>
        <v>0</v>
      </c>
      <c r="BL243" s="16" t="s">
        <v>168</v>
      </c>
      <c r="BM243" s="160" t="s">
        <v>356</v>
      </c>
    </row>
    <row r="244" spans="1:65" s="2" customFormat="1" ht="33" customHeight="1">
      <c r="A244" s="31"/>
      <c r="B244" s="148"/>
      <c r="C244" s="149" t="s">
        <v>357</v>
      </c>
      <c r="D244" s="149" t="s">
        <v>164</v>
      </c>
      <c r="E244" s="150" t="s">
        <v>358</v>
      </c>
      <c r="F244" s="151" t="s">
        <v>359</v>
      </c>
      <c r="G244" s="152" t="s">
        <v>229</v>
      </c>
      <c r="H244" s="153">
        <v>0.30599999999999999</v>
      </c>
      <c r="I244" s="154"/>
      <c r="J244" s="155">
        <f>ROUND(I244*H244,2)</f>
        <v>0</v>
      </c>
      <c r="K244" s="151" t="s">
        <v>167</v>
      </c>
      <c r="L244" s="32"/>
      <c r="M244" s="156" t="s">
        <v>1</v>
      </c>
      <c r="N244" s="157" t="s">
        <v>40</v>
      </c>
      <c r="O244" s="57"/>
      <c r="P244" s="158">
        <f>O244*H244</f>
        <v>0</v>
      </c>
      <c r="Q244" s="158">
        <v>1.04575</v>
      </c>
      <c r="R244" s="158">
        <f>Q244*H244</f>
        <v>0.31999949999999999</v>
      </c>
      <c r="S244" s="158">
        <v>0</v>
      </c>
      <c r="T244" s="159">
        <f>S244*H244</f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60" t="s">
        <v>168</v>
      </c>
      <c r="AT244" s="160" t="s">
        <v>164</v>
      </c>
      <c r="AU244" s="160" t="s">
        <v>84</v>
      </c>
      <c r="AY244" s="16" t="s">
        <v>162</v>
      </c>
      <c r="BE244" s="161">
        <f>IF(N244="základní",J244,0)</f>
        <v>0</v>
      </c>
      <c r="BF244" s="161">
        <f>IF(N244="snížená",J244,0)</f>
        <v>0</v>
      </c>
      <c r="BG244" s="161">
        <f>IF(N244="zákl. přenesená",J244,0)</f>
        <v>0</v>
      </c>
      <c r="BH244" s="161">
        <f>IF(N244="sníž. přenesená",J244,0)</f>
        <v>0</v>
      </c>
      <c r="BI244" s="161">
        <f>IF(N244="nulová",J244,0)</f>
        <v>0</v>
      </c>
      <c r="BJ244" s="16" t="s">
        <v>82</v>
      </c>
      <c r="BK244" s="161">
        <f>ROUND(I244*H244,2)</f>
        <v>0</v>
      </c>
      <c r="BL244" s="16" t="s">
        <v>168</v>
      </c>
      <c r="BM244" s="160" t="s">
        <v>360</v>
      </c>
    </row>
    <row r="245" spans="1:65" s="13" customFormat="1">
      <c r="B245" s="167"/>
      <c r="D245" s="162" t="s">
        <v>172</v>
      </c>
      <c r="E245" s="168" t="s">
        <v>1</v>
      </c>
      <c r="F245" s="169" t="s">
        <v>361</v>
      </c>
      <c r="H245" s="170">
        <v>0.30612499999999998</v>
      </c>
      <c r="I245" s="171"/>
      <c r="L245" s="167"/>
      <c r="M245" s="172"/>
      <c r="N245" s="173"/>
      <c r="O245" s="173"/>
      <c r="P245" s="173"/>
      <c r="Q245" s="173"/>
      <c r="R245" s="173"/>
      <c r="S245" s="173"/>
      <c r="T245" s="174"/>
      <c r="AT245" s="168" t="s">
        <v>172</v>
      </c>
      <c r="AU245" s="168" t="s">
        <v>84</v>
      </c>
      <c r="AV245" s="13" t="s">
        <v>84</v>
      </c>
      <c r="AW245" s="13" t="s">
        <v>174</v>
      </c>
      <c r="AX245" s="13" t="s">
        <v>82</v>
      </c>
      <c r="AY245" s="168" t="s">
        <v>162</v>
      </c>
    </row>
    <row r="246" spans="1:65" s="2" customFormat="1" ht="37.9" customHeight="1">
      <c r="A246" s="31"/>
      <c r="B246" s="148"/>
      <c r="C246" s="149" t="s">
        <v>362</v>
      </c>
      <c r="D246" s="149" t="s">
        <v>164</v>
      </c>
      <c r="E246" s="150" t="s">
        <v>363</v>
      </c>
      <c r="F246" s="151" t="s">
        <v>364</v>
      </c>
      <c r="G246" s="152" t="s">
        <v>104</v>
      </c>
      <c r="H246" s="153">
        <v>30.542000000000002</v>
      </c>
      <c r="I246" s="154"/>
      <c r="J246" s="155">
        <f>ROUND(I246*H246,2)</f>
        <v>0</v>
      </c>
      <c r="K246" s="151" t="s">
        <v>167</v>
      </c>
      <c r="L246" s="32"/>
      <c r="M246" s="156" t="s">
        <v>1</v>
      </c>
      <c r="N246" s="157" t="s">
        <v>40</v>
      </c>
      <c r="O246" s="57"/>
      <c r="P246" s="158">
        <f>O246*H246</f>
        <v>0</v>
      </c>
      <c r="Q246" s="158">
        <v>6.1719999999999997E-2</v>
      </c>
      <c r="R246" s="158">
        <f>Q246*H246</f>
        <v>1.88505224</v>
      </c>
      <c r="S246" s="158">
        <v>0</v>
      </c>
      <c r="T246" s="159">
        <f>S246*H246</f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60" t="s">
        <v>168</v>
      </c>
      <c r="AT246" s="160" t="s">
        <v>164</v>
      </c>
      <c r="AU246" s="160" t="s">
        <v>84</v>
      </c>
      <c r="AY246" s="16" t="s">
        <v>162</v>
      </c>
      <c r="BE246" s="161">
        <f>IF(N246="základní",J246,0)</f>
        <v>0</v>
      </c>
      <c r="BF246" s="161">
        <f>IF(N246="snížená",J246,0)</f>
        <v>0</v>
      </c>
      <c r="BG246" s="161">
        <f>IF(N246="zákl. přenesená",J246,0)</f>
        <v>0</v>
      </c>
      <c r="BH246" s="161">
        <f>IF(N246="sníž. přenesená",J246,0)</f>
        <v>0</v>
      </c>
      <c r="BI246" s="161">
        <f>IF(N246="nulová",J246,0)</f>
        <v>0</v>
      </c>
      <c r="BJ246" s="16" t="s">
        <v>82</v>
      </c>
      <c r="BK246" s="161">
        <f>ROUND(I246*H246,2)</f>
        <v>0</v>
      </c>
      <c r="BL246" s="16" t="s">
        <v>168</v>
      </c>
      <c r="BM246" s="160" t="s">
        <v>365</v>
      </c>
    </row>
    <row r="247" spans="1:65" s="13" customFormat="1">
      <c r="B247" s="167"/>
      <c r="D247" s="162" t="s">
        <v>172</v>
      </c>
      <c r="E247" s="168" t="s">
        <v>1</v>
      </c>
      <c r="F247" s="169" t="s">
        <v>366</v>
      </c>
      <c r="H247" s="170">
        <v>37.437399999999997</v>
      </c>
      <c r="I247" s="171"/>
      <c r="L247" s="167"/>
      <c r="M247" s="172"/>
      <c r="N247" s="173"/>
      <c r="O247" s="173"/>
      <c r="P247" s="173"/>
      <c r="Q247" s="173"/>
      <c r="R247" s="173"/>
      <c r="S247" s="173"/>
      <c r="T247" s="174"/>
      <c r="AT247" s="168" t="s">
        <v>172</v>
      </c>
      <c r="AU247" s="168" t="s">
        <v>84</v>
      </c>
      <c r="AV247" s="13" t="s">
        <v>84</v>
      </c>
      <c r="AW247" s="13" t="s">
        <v>174</v>
      </c>
      <c r="AX247" s="13" t="s">
        <v>75</v>
      </c>
      <c r="AY247" s="168" t="s">
        <v>162</v>
      </c>
    </row>
    <row r="248" spans="1:65" s="13" customFormat="1">
      <c r="B248" s="167"/>
      <c r="D248" s="162" t="s">
        <v>172</v>
      </c>
      <c r="E248" s="168" t="s">
        <v>1</v>
      </c>
      <c r="F248" s="169" t="s">
        <v>367</v>
      </c>
      <c r="H248" s="170">
        <v>-6.8949999999999996</v>
      </c>
      <c r="I248" s="171"/>
      <c r="L248" s="167"/>
      <c r="M248" s="172"/>
      <c r="N248" s="173"/>
      <c r="O248" s="173"/>
      <c r="P248" s="173"/>
      <c r="Q248" s="173"/>
      <c r="R248" s="173"/>
      <c r="S248" s="173"/>
      <c r="T248" s="174"/>
      <c r="AT248" s="168" t="s">
        <v>172</v>
      </c>
      <c r="AU248" s="168" t="s">
        <v>84</v>
      </c>
      <c r="AV248" s="13" t="s">
        <v>84</v>
      </c>
      <c r="AW248" s="13" t="s">
        <v>174</v>
      </c>
      <c r="AX248" s="13" t="s">
        <v>75</v>
      </c>
      <c r="AY248" s="168" t="s">
        <v>162</v>
      </c>
    </row>
    <row r="249" spans="1:65" s="14" customFormat="1">
      <c r="B249" s="175"/>
      <c r="D249" s="162" t="s">
        <v>172</v>
      </c>
      <c r="E249" s="176" t="s">
        <v>1</v>
      </c>
      <c r="F249" s="177" t="s">
        <v>176</v>
      </c>
      <c r="H249" s="178">
        <v>30.542400000000001</v>
      </c>
      <c r="I249" s="179"/>
      <c r="L249" s="175"/>
      <c r="M249" s="180"/>
      <c r="N249" s="181"/>
      <c r="O249" s="181"/>
      <c r="P249" s="181"/>
      <c r="Q249" s="181"/>
      <c r="R249" s="181"/>
      <c r="S249" s="181"/>
      <c r="T249" s="182"/>
      <c r="AT249" s="176" t="s">
        <v>172</v>
      </c>
      <c r="AU249" s="176" t="s">
        <v>84</v>
      </c>
      <c r="AV249" s="14" t="s">
        <v>168</v>
      </c>
      <c r="AW249" s="14" t="s">
        <v>174</v>
      </c>
      <c r="AX249" s="14" t="s">
        <v>82</v>
      </c>
      <c r="AY249" s="176" t="s">
        <v>162</v>
      </c>
    </row>
    <row r="250" spans="1:65" s="2" customFormat="1" ht="24.2" customHeight="1">
      <c r="A250" s="31"/>
      <c r="B250" s="148"/>
      <c r="C250" s="149" t="s">
        <v>368</v>
      </c>
      <c r="D250" s="149" t="s">
        <v>164</v>
      </c>
      <c r="E250" s="150" t="s">
        <v>369</v>
      </c>
      <c r="F250" s="151" t="s">
        <v>370</v>
      </c>
      <c r="G250" s="152" t="s">
        <v>371</v>
      </c>
      <c r="H250" s="153">
        <v>11.9</v>
      </c>
      <c r="I250" s="154"/>
      <c r="J250" s="155">
        <f>ROUND(I250*H250,2)</f>
        <v>0</v>
      </c>
      <c r="K250" s="151" t="s">
        <v>167</v>
      </c>
      <c r="L250" s="32"/>
      <c r="M250" s="156" t="s">
        <v>1</v>
      </c>
      <c r="N250" s="157" t="s">
        <v>40</v>
      </c>
      <c r="O250" s="57"/>
      <c r="P250" s="158">
        <f>O250*H250</f>
        <v>0</v>
      </c>
      <c r="Q250" s="158">
        <v>8.0000000000000007E-5</v>
      </c>
      <c r="R250" s="158">
        <f>Q250*H250</f>
        <v>9.5200000000000016E-4</v>
      </c>
      <c r="S250" s="158">
        <v>0</v>
      </c>
      <c r="T250" s="159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60" t="s">
        <v>168</v>
      </c>
      <c r="AT250" s="160" t="s">
        <v>164</v>
      </c>
      <c r="AU250" s="160" t="s">
        <v>84</v>
      </c>
      <c r="AY250" s="16" t="s">
        <v>162</v>
      </c>
      <c r="BE250" s="161">
        <f>IF(N250="základní",J250,0)</f>
        <v>0</v>
      </c>
      <c r="BF250" s="161">
        <f>IF(N250="snížená",J250,0)</f>
        <v>0</v>
      </c>
      <c r="BG250" s="161">
        <f>IF(N250="zákl. přenesená",J250,0)</f>
        <v>0</v>
      </c>
      <c r="BH250" s="161">
        <f>IF(N250="sníž. přenesená",J250,0)</f>
        <v>0</v>
      </c>
      <c r="BI250" s="161">
        <f>IF(N250="nulová",J250,0)</f>
        <v>0</v>
      </c>
      <c r="BJ250" s="16" t="s">
        <v>82</v>
      </c>
      <c r="BK250" s="161">
        <f>ROUND(I250*H250,2)</f>
        <v>0</v>
      </c>
      <c r="BL250" s="16" t="s">
        <v>168</v>
      </c>
      <c r="BM250" s="160" t="s">
        <v>372</v>
      </c>
    </row>
    <row r="251" spans="1:65" s="2" customFormat="1" ht="19.5">
      <c r="A251" s="31"/>
      <c r="B251" s="32"/>
      <c r="C251" s="31"/>
      <c r="D251" s="162" t="s">
        <v>170</v>
      </c>
      <c r="E251" s="31"/>
      <c r="F251" s="163" t="s">
        <v>373</v>
      </c>
      <c r="G251" s="31"/>
      <c r="H251" s="31"/>
      <c r="I251" s="164"/>
      <c r="J251" s="31"/>
      <c r="K251" s="31"/>
      <c r="L251" s="32"/>
      <c r="M251" s="165"/>
      <c r="N251" s="166"/>
      <c r="O251" s="57"/>
      <c r="P251" s="57"/>
      <c r="Q251" s="57"/>
      <c r="R251" s="57"/>
      <c r="S251" s="57"/>
      <c r="T251" s="58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T251" s="16" t="s">
        <v>170</v>
      </c>
      <c r="AU251" s="16" t="s">
        <v>84</v>
      </c>
    </row>
    <row r="252" spans="1:65" s="13" customFormat="1">
      <c r="B252" s="167"/>
      <c r="D252" s="162" t="s">
        <v>172</v>
      </c>
      <c r="E252" s="168" t="s">
        <v>1</v>
      </c>
      <c r="F252" s="169" t="s">
        <v>374</v>
      </c>
      <c r="H252" s="170">
        <v>11.9</v>
      </c>
      <c r="I252" s="171"/>
      <c r="L252" s="167"/>
      <c r="M252" s="172"/>
      <c r="N252" s="173"/>
      <c r="O252" s="173"/>
      <c r="P252" s="173"/>
      <c r="Q252" s="173"/>
      <c r="R252" s="173"/>
      <c r="S252" s="173"/>
      <c r="T252" s="174"/>
      <c r="AT252" s="168" t="s">
        <v>172</v>
      </c>
      <c r="AU252" s="168" t="s">
        <v>84</v>
      </c>
      <c r="AV252" s="13" t="s">
        <v>84</v>
      </c>
      <c r="AW252" s="13" t="s">
        <v>174</v>
      </c>
      <c r="AX252" s="13" t="s">
        <v>82</v>
      </c>
      <c r="AY252" s="168" t="s">
        <v>162</v>
      </c>
    </row>
    <row r="253" spans="1:65" s="2" customFormat="1" ht="24.2" customHeight="1">
      <c r="A253" s="31"/>
      <c r="B253" s="148"/>
      <c r="C253" s="149" t="s">
        <v>375</v>
      </c>
      <c r="D253" s="149" t="s">
        <v>164</v>
      </c>
      <c r="E253" s="150" t="s">
        <v>376</v>
      </c>
      <c r="F253" s="151" t="s">
        <v>377</v>
      </c>
      <c r="G253" s="152" t="s">
        <v>371</v>
      </c>
      <c r="H253" s="153">
        <v>18.876000000000001</v>
      </c>
      <c r="I253" s="154"/>
      <c r="J253" s="155">
        <f>ROUND(I253*H253,2)</f>
        <v>0</v>
      </c>
      <c r="K253" s="151" t="s">
        <v>167</v>
      </c>
      <c r="L253" s="32"/>
      <c r="M253" s="156" t="s">
        <v>1</v>
      </c>
      <c r="N253" s="157" t="s">
        <v>40</v>
      </c>
      <c r="O253" s="57"/>
      <c r="P253" s="158">
        <f>O253*H253</f>
        <v>0</v>
      </c>
      <c r="Q253" s="158">
        <v>1.2999999999999999E-4</v>
      </c>
      <c r="R253" s="158">
        <f>Q253*H253</f>
        <v>2.4538799999999999E-3</v>
      </c>
      <c r="S253" s="158">
        <v>0</v>
      </c>
      <c r="T253" s="159">
        <f>S253*H253</f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60" t="s">
        <v>168</v>
      </c>
      <c r="AT253" s="160" t="s">
        <v>164</v>
      </c>
      <c r="AU253" s="160" t="s">
        <v>84</v>
      </c>
      <c r="AY253" s="16" t="s">
        <v>162</v>
      </c>
      <c r="BE253" s="161">
        <f>IF(N253="základní",J253,0)</f>
        <v>0</v>
      </c>
      <c r="BF253" s="161">
        <f>IF(N253="snížená",J253,0)</f>
        <v>0</v>
      </c>
      <c r="BG253" s="161">
        <f>IF(N253="zákl. přenesená",J253,0)</f>
        <v>0</v>
      </c>
      <c r="BH253" s="161">
        <f>IF(N253="sníž. přenesená",J253,0)</f>
        <v>0</v>
      </c>
      <c r="BI253" s="161">
        <f>IF(N253="nulová",J253,0)</f>
        <v>0</v>
      </c>
      <c r="BJ253" s="16" t="s">
        <v>82</v>
      </c>
      <c r="BK253" s="161">
        <f>ROUND(I253*H253,2)</f>
        <v>0</v>
      </c>
      <c r="BL253" s="16" t="s">
        <v>168</v>
      </c>
      <c r="BM253" s="160" t="s">
        <v>378</v>
      </c>
    </row>
    <row r="254" spans="1:65" s="2" customFormat="1" ht="19.5">
      <c r="A254" s="31"/>
      <c r="B254" s="32"/>
      <c r="C254" s="31"/>
      <c r="D254" s="162" t="s">
        <v>170</v>
      </c>
      <c r="E254" s="31"/>
      <c r="F254" s="163" t="s">
        <v>379</v>
      </c>
      <c r="G254" s="31"/>
      <c r="H254" s="31"/>
      <c r="I254" s="164"/>
      <c r="J254" s="31"/>
      <c r="K254" s="31"/>
      <c r="L254" s="32"/>
      <c r="M254" s="165"/>
      <c r="N254" s="166"/>
      <c r="O254" s="57"/>
      <c r="P254" s="57"/>
      <c r="Q254" s="57"/>
      <c r="R254" s="57"/>
      <c r="S254" s="57"/>
      <c r="T254" s="58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T254" s="16" t="s">
        <v>170</v>
      </c>
      <c r="AU254" s="16" t="s">
        <v>84</v>
      </c>
    </row>
    <row r="255" spans="1:65" s="13" customFormat="1">
      <c r="B255" s="167"/>
      <c r="D255" s="162" t="s">
        <v>172</v>
      </c>
      <c r="E255" s="168" t="s">
        <v>1</v>
      </c>
      <c r="F255" s="169" t="s">
        <v>380</v>
      </c>
      <c r="H255" s="170">
        <v>18.876000000000001</v>
      </c>
      <c r="I255" s="171"/>
      <c r="L255" s="167"/>
      <c r="M255" s="172"/>
      <c r="N255" s="173"/>
      <c r="O255" s="173"/>
      <c r="P255" s="173"/>
      <c r="Q255" s="173"/>
      <c r="R255" s="173"/>
      <c r="S255" s="173"/>
      <c r="T255" s="174"/>
      <c r="AT255" s="168" t="s">
        <v>172</v>
      </c>
      <c r="AU255" s="168" t="s">
        <v>84</v>
      </c>
      <c r="AV255" s="13" t="s">
        <v>84</v>
      </c>
      <c r="AW255" s="13" t="s">
        <v>174</v>
      </c>
      <c r="AX255" s="13" t="s">
        <v>82</v>
      </c>
      <c r="AY255" s="168" t="s">
        <v>162</v>
      </c>
    </row>
    <row r="256" spans="1:65" s="2" customFormat="1" ht="24.2" customHeight="1">
      <c r="A256" s="31"/>
      <c r="B256" s="148"/>
      <c r="C256" s="149" t="s">
        <v>381</v>
      </c>
      <c r="D256" s="149" t="s">
        <v>164</v>
      </c>
      <c r="E256" s="150" t="s">
        <v>382</v>
      </c>
      <c r="F256" s="151" t="s">
        <v>383</v>
      </c>
      <c r="G256" s="152" t="s">
        <v>104</v>
      </c>
      <c r="H256" s="153">
        <v>1.8</v>
      </c>
      <c r="I256" s="154"/>
      <c r="J256" s="155">
        <f>ROUND(I256*H256,2)</f>
        <v>0</v>
      </c>
      <c r="K256" s="151" t="s">
        <v>167</v>
      </c>
      <c r="L256" s="32"/>
      <c r="M256" s="156" t="s">
        <v>1</v>
      </c>
      <c r="N256" s="157" t="s">
        <v>40</v>
      </c>
      <c r="O256" s="57"/>
      <c r="P256" s="158">
        <f>O256*H256</f>
        <v>0</v>
      </c>
      <c r="Q256" s="158">
        <v>6.232E-2</v>
      </c>
      <c r="R256" s="158">
        <f>Q256*H256</f>
        <v>0.112176</v>
      </c>
      <c r="S256" s="158">
        <v>0</v>
      </c>
      <c r="T256" s="159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60" t="s">
        <v>168</v>
      </c>
      <c r="AT256" s="160" t="s">
        <v>164</v>
      </c>
      <c r="AU256" s="160" t="s">
        <v>84</v>
      </c>
      <c r="AY256" s="16" t="s">
        <v>162</v>
      </c>
      <c r="BE256" s="161">
        <f>IF(N256="základní",J256,0)</f>
        <v>0</v>
      </c>
      <c r="BF256" s="161">
        <f>IF(N256="snížená",J256,0)</f>
        <v>0</v>
      </c>
      <c r="BG256" s="161">
        <f>IF(N256="zákl. přenesená",J256,0)</f>
        <v>0</v>
      </c>
      <c r="BH256" s="161">
        <f>IF(N256="sníž. přenesená",J256,0)</f>
        <v>0</v>
      </c>
      <c r="BI256" s="161">
        <f>IF(N256="nulová",J256,0)</f>
        <v>0</v>
      </c>
      <c r="BJ256" s="16" t="s">
        <v>82</v>
      </c>
      <c r="BK256" s="161">
        <f>ROUND(I256*H256,2)</f>
        <v>0</v>
      </c>
      <c r="BL256" s="16" t="s">
        <v>168</v>
      </c>
      <c r="BM256" s="160" t="s">
        <v>384</v>
      </c>
    </row>
    <row r="257" spans="1:65" s="13" customFormat="1">
      <c r="B257" s="167"/>
      <c r="D257" s="162" t="s">
        <v>172</v>
      </c>
      <c r="E257" s="168" t="s">
        <v>1</v>
      </c>
      <c r="F257" s="169" t="s">
        <v>385</v>
      </c>
      <c r="H257" s="170">
        <v>1.8</v>
      </c>
      <c r="I257" s="171"/>
      <c r="L257" s="167"/>
      <c r="M257" s="172"/>
      <c r="N257" s="173"/>
      <c r="O257" s="173"/>
      <c r="P257" s="173"/>
      <c r="Q257" s="173"/>
      <c r="R257" s="173"/>
      <c r="S257" s="173"/>
      <c r="T257" s="174"/>
      <c r="AT257" s="168" t="s">
        <v>172</v>
      </c>
      <c r="AU257" s="168" t="s">
        <v>84</v>
      </c>
      <c r="AV257" s="13" t="s">
        <v>84</v>
      </c>
      <c r="AW257" s="13" t="s">
        <v>174</v>
      </c>
      <c r="AX257" s="13" t="s">
        <v>82</v>
      </c>
      <c r="AY257" s="168" t="s">
        <v>162</v>
      </c>
    </row>
    <row r="258" spans="1:65" s="12" customFormat="1" ht="22.9" customHeight="1">
      <c r="B258" s="135"/>
      <c r="D258" s="136" t="s">
        <v>74</v>
      </c>
      <c r="E258" s="146" t="s">
        <v>168</v>
      </c>
      <c r="F258" s="146" t="s">
        <v>386</v>
      </c>
      <c r="I258" s="138"/>
      <c r="J258" s="147">
        <f>BK258</f>
        <v>0</v>
      </c>
      <c r="L258" s="135"/>
      <c r="M258" s="140"/>
      <c r="N258" s="141"/>
      <c r="O258" s="141"/>
      <c r="P258" s="142">
        <f>SUM(P259:P260)</f>
        <v>0</v>
      </c>
      <c r="Q258" s="141"/>
      <c r="R258" s="142">
        <f>SUM(R259:R260)</f>
        <v>0</v>
      </c>
      <c r="S258" s="141"/>
      <c r="T258" s="143">
        <f>SUM(T259:T260)</f>
        <v>0</v>
      </c>
      <c r="AR258" s="136" t="s">
        <v>82</v>
      </c>
      <c r="AT258" s="144" t="s">
        <v>74</v>
      </c>
      <c r="AU258" s="144" t="s">
        <v>82</v>
      </c>
      <c r="AY258" s="136" t="s">
        <v>162</v>
      </c>
      <c r="BK258" s="145">
        <f>SUM(BK259:BK260)</f>
        <v>0</v>
      </c>
    </row>
    <row r="259" spans="1:65" s="2" customFormat="1" ht="37.9" customHeight="1">
      <c r="A259" s="31"/>
      <c r="B259" s="148"/>
      <c r="C259" s="149" t="s">
        <v>387</v>
      </c>
      <c r="D259" s="149" t="s">
        <v>164</v>
      </c>
      <c r="E259" s="150" t="s">
        <v>388</v>
      </c>
      <c r="F259" s="151" t="s">
        <v>389</v>
      </c>
      <c r="G259" s="152" t="s">
        <v>104</v>
      </c>
      <c r="H259" s="153">
        <v>69.599999999999994</v>
      </c>
      <c r="I259" s="154"/>
      <c r="J259" s="155">
        <f>ROUND(I259*H259,2)</f>
        <v>0</v>
      </c>
      <c r="K259" s="151" t="s">
        <v>167</v>
      </c>
      <c r="L259" s="32"/>
      <c r="M259" s="156" t="s">
        <v>1</v>
      </c>
      <c r="N259" s="157" t="s">
        <v>40</v>
      </c>
      <c r="O259" s="57"/>
      <c r="P259" s="158">
        <f>O259*H259</f>
        <v>0</v>
      </c>
      <c r="Q259" s="158">
        <v>0</v>
      </c>
      <c r="R259" s="158">
        <f>Q259*H259</f>
        <v>0</v>
      </c>
      <c r="S259" s="158">
        <v>0</v>
      </c>
      <c r="T259" s="159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60" t="s">
        <v>168</v>
      </c>
      <c r="AT259" s="160" t="s">
        <v>164</v>
      </c>
      <c r="AU259" s="160" t="s">
        <v>84</v>
      </c>
      <c r="AY259" s="16" t="s">
        <v>162</v>
      </c>
      <c r="BE259" s="161">
        <f>IF(N259="základní",J259,0)</f>
        <v>0</v>
      </c>
      <c r="BF259" s="161">
        <f>IF(N259="snížená",J259,0)</f>
        <v>0</v>
      </c>
      <c r="BG259" s="161">
        <f>IF(N259="zákl. přenesená",J259,0)</f>
        <v>0</v>
      </c>
      <c r="BH259" s="161">
        <f>IF(N259="sníž. přenesená",J259,0)</f>
        <v>0</v>
      </c>
      <c r="BI259" s="161">
        <f>IF(N259="nulová",J259,0)</f>
        <v>0</v>
      </c>
      <c r="BJ259" s="16" t="s">
        <v>82</v>
      </c>
      <c r="BK259" s="161">
        <f>ROUND(I259*H259,2)</f>
        <v>0</v>
      </c>
      <c r="BL259" s="16" t="s">
        <v>168</v>
      </c>
      <c r="BM259" s="160" t="s">
        <v>390</v>
      </c>
    </row>
    <row r="260" spans="1:65" s="13" customFormat="1">
      <c r="B260" s="167"/>
      <c r="D260" s="162" t="s">
        <v>172</v>
      </c>
      <c r="E260" s="168" t="s">
        <v>1</v>
      </c>
      <c r="F260" s="169" t="s">
        <v>391</v>
      </c>
      <c r="H260" s="170">
        <v>69.599999999999994</v>
      </c>
      <c r="I260" s="171"/>
      <c r="L260" s="167"/>
      <c r="M260" s="172"/>
      <c r="N260" s="173"/>
      <c r="O260" s="173"/>
      <c r="P260" s="173"/>
      <c r="Q260" s="173"/>
      <c r="R260" s="173"/>
      <c r="S260" s="173"/>
      <c r="T260" s="174"/>
      <c r="AT260" s="168" t="s">
        <v>172</v>
      </c>
      <c r="AU260" s="168" t="s">
        <v>84</v>
      </c>
      <c r="AV260" s="13" t="s">
        <v>84</v>
      </c>
      <c r="AW260" s="13" t="s">
        <v>174</v>
      </c>
      <c r="AX260" s="13" t="s">
        <v>82</v>
      </c>
      <c r="AY260" s="168" t="s">
        <v>162</v>
      </c>
    </row>
    <row r="261" spans="1:65" s="12" customFormat="1" ht="22.9" customHeight="1">
      <c r="B261" s="135"/>
      <c r="D261" s="136" t="s">
        <v>74</v>
      </c>
      <c r="E261" s="146" t="s">
        <v>194</v>
      </c>
      <c r="F261" s="146" t="s">
        <v>392</v>
      </c>
      <c r="I261" s="138"/>
      <c r="J261" s="147">
        <f>BK261</f>
        <v>0</v>
      </c>
      <c r="L261" s="135"/>
      <c r="M261" s="140"/>
      <c r="N261" s="141"/>
      <c r="O261" s="141"/>
      <c r="P261" s="142">
        <f>SUM(P262:P265)</f>
        <v>0</v>
      </c>
      <c r="Q261" s="141"/>
      <c r="R261" s="142">
        <f>SUM(R262:R265)</f>
        <v>15.673920000000001</v>
      </c>
      <c r="S261" s="141"/>
      <c r="T261" s="143">
        <f>SUM(T262:T265)</f>
        <v>0</v>
      </c>
      <c r="AR261" s="136" t="s">
        <v>82</v>
      </c>
      <c r="AT261" s="144" t="s">
        <v>74</v>
      </c>
      <c r="AU261" s="144" t="s">
        <v>82</v>
      </c>
      <c r="AY261" s="136" t="s">
        <v>162</v>
      </c>
      <c r="BK261" s="145">
        <f>SUM(BK262:BK265)</f>
        <v>0</v>
      </c>
    </row>
    <row r="262" spans="1:65" s="2" customFormat="1" ht="76.349999999999994" customHeight="1">
      <c r="A262" s="31"/>
      <c r="B262" s="148"/>
      <c r="C262" s="149" t="s">
        <v>393</v>
      </c>
      <c r="D262" s="149" t="s">
        <v>164</v>
      </c>
      <c r="E262" s="150" t="s">
        <v>394</v>
      </c>
      <c r="F262" s="151" t="s">
        <v>395</v>
      </c>
      <c r="G262" s="152" t="s">
        <v>104</v>
      </c>
      <c r="H262" s="153">
        <v>69.599999999999994</v>
      </c>
      <c r="I262" s="154"/>
      <c r="J262" s="155">
        <f>ROUND(I262*H262,2)</f>
        <v>0</v>
      </c>
      <c r="K262" s="151" t="s">
        <v>167</v>
      </c>
      <c r="L262" s="32"/>
      <c r="M262" s="156" t="s">
        <v>1</v>
      </c>
      <c r="N262" s="157" t="s">
        <v>40</v>
      </c>
      <c r="O262" s="57"/>
      <c r="P262" s="158">
        <f>O262*H262</f>
        <v>0</v>
      </c>
      <c r="Q262" s="158">
        <v>0.10100000000000001</v>
      </c>
      <c r="R262" s="158">
        <f>Q262*H262</f>
        <v>7.0296000000000003</v>
      </c>
      <c r="S262" s="158">
        <v>0</v>
      </c>
      <c r="T262" s="159">
        <f>S262*H262</f>
        <v>0</v>
      </c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160" t="s">
        <v>168</v>
      </c>
      <c r="AT262" s="160" t="s">
        <v>164</v>
      </c>
      <c r="AU262" s="160" t="s">
        <v>84</v>
      </c>
      <c r="AY262" s="16" t="s">
        <v>162</v>
      </c>
      <c r="BE262" s="161">
        <f>IF(N262="základní",J262,0)</f>
        <v>0</v>
      </c>
      <c r="BF262" s="161">
        <f>IF(N262="snížená",J262,0)</f>
        <v>0</v>
      </c>
      <c r="BG262" s="161">
        <f>IF(N262="zákl. přenesená",J262,0)</f>
        <v>0</v>
      </c>
      <c r="BH262" s="161">
        <f>IF(N262="sníž. přenesená",J262,0)</f>
        <v>0</v>
      </c>
      <c r="BI262" s="161">
        <f>IF(N262="nulová",J262,0)</f>
        <v>0</v>
      </c>
      <c r="BJ262" s="16" t="s">
        <v>82</v>
      </c>
      <c r="BK262" s="161">
        <f>ROUND(I262*H262,2)</f>
        <v>0</v>
      </c>
      <c r="BL262" s="16" t="s">
        <v>168</v>
      </c>
      <c r="BM262" s="160" t="s">
        <v>396</v>
      </c>
    </row>
    <row r="263" spans="1:65" s="2" customFormat="1" ht="16.5" customHeight="1">
      <c r="A263" s="31"/>
      <c r="B263" s="148"/>
      <c r="C263" s="183" t="s">
        <v>397</v>
      </c>
      <c r="D263" s="183" t="s">
        <v>226</v>
      </c>
      <c r="E263" s="184" t="s">
        <v>398</v>
      </c>
      <c r="F263" s="185" t="s">
        <v>399</v>
      </c>
      <c r="G263" s="186" t="s">
        <v>104</v>
      </c>
      <c r="H263" s="187">
        <v>80.040000000000006</v>
      </c>
      <c r="I263" s="188"/>
      <c r="J263" s="189">
        <f>ROUND(I263*H263,2)</f>
        <v>0</v>
      </c>
      <c r="K263" s="185" t="s">
        <v>167</v>
      </c>
      <c r="L263" s="190"/>
      <c r="M263" s="191" t="s">
        <v>1</v>
      </c>
      <c r="N263" s="192" t="s">
        <v>40</v>
      </c>
      <c r="O263" s="57"/>
      <c r="P263" s="158">
        <f>O263*H263</f>
        <v>0</v>
      </c>
      <c r="Q263" s="158">
        <v>0.108</v>
      </c>
      <c r="R263" s="158">
        <f>Q263*H263</f>
        <v>8.6443200000000004</v>
      </c>
      <c r="S263" s="158">
        <v>0</v>
      </c>
      <c r="T263" s="159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60" t="s">
        <v>208</v>
      </c>
      <c r="AT263" s="160" t="s">
        <v>226</v>
      </c>
      <c r="AU263" s="160" t="s">
        <v>84</v>
      </c>
      <c r="AY263" s="16" t="s">
        <v>162</v>
      </c>
      <c r="BE263" s="161">
        <f>IF(N263="základní",J263,0)</f>
        <v>0</v>
      </c>
      <c r="BF263" s="161">
        <f>IF(N263="snížená",J263,0)</f>
        <v>0</v>
      </c>
      <c r="BG263" s="161">
        <f>IF(N263="zákl. přenesená",J263,0)</f>
        <v>0</v>
      </c>
      <c r="BH263" s="161">
        <f>IF(N263="sníž. přenesená",J263,0)</f>
        <v>0</v>
      </c>
      <c r="BI263" s="161">
        <f>IF(N263="nulová",J263,0)</f>
        <v>0</v>
      </c>
      <c r="BJ263" s="16" t="s">
        <v>82</v>
      </c>
      <c r="BK263" s="161">
        <f>ROUND(I263*H263,2)</f>
        <v>0</v>
      </c>
      <c r="BL263" s="16" t="s">
        <v>168</v>
      </c>
      <c r="BM263" s="160" t="s">
        <v>400</v>
      </c>
    </row>
    <row r="264" spans="1:65" s="13" customFormat="1">
      <c r="B264" s="167"/>
      <c r="D264" s="162" t="s">
        <v>172</v>
      </c>
      <c r="E264" s="168" t="s">
        <v>1</v>
      </c>
      <c r="F264" s="169" t="s">
        <v>391</v>
      </c>
      <c r="H264" s="170">
        <v>69.599999999999994</v>
      </c>
      <c r="I264" s="171"/>
      <c r="L264" s="167"/>
      <c r="M264" s="172"/>
      <c r="N264" s="173"/>
      <c r="O264" s="173"/>
      <c r="P264" s="173"/>
      <c r="Q264" s="173"/>
      <c r="R264" s="173"/>
      <c r="S264" s="173"/>
      <c r="T264" s="174"/>
      <c r="AT264" s="168" t="s">
        <v>172</v>
      </c>
      <c r="AU264" s="168" t="s">
        <v>84</v>
      </c>
      <c r="AV264" s="13" t="s">
        <v>84</v>
      </c>
      <c r="AW264" s="13" t="s">
        <v>174</v>
      </c>
      <c r="AX264" s="13" t="s">
        <v>82</v>
      </c>
      <c r="AY264" s="168" t="s">
        <v>162</v>
      </c>
    </row>
    <row r="265" spans="1:65" s="13" customFormat="1">
      <c r="B265" s="167"/>
      <c r="D265" s="162" t="s">
        <v>172</v>
      </c>
      <c r="F265" s="169" t="s">
        <v>401</v>
      </c>
      <c r="H265" s="170">
        <v>80.040000000000006</v>
      </c>
      <c r="I265" s="171"/>
      <c r="L265" s="167"/>
      <c r="M265" s="172"/>
      <c r="N265" s="173"/>
      <c r="O265" s="173"/>
      <c r="P265" s="173"/>
      <c r="Q265" s="173"/>
      <c r="R265" s="173"/>
      <c r="S265" s="173"/>
      <c r="T265" s="174"/>
      <c r="AT265" s="168" t="s">
        <v>172</v>
      </c>
      <c r="AU265" s="168" t="s">
        <v>84</v>
      </c>
      <c r="AV265" s="13" t="s">
        <v>84</v>
      </c>
      <c r="AW265" s="13" t="s">
        <v>3</v>
      </c>
      <c r="AX265" s="13" t="s">
        <v>82</v>
      </c>
      <c r="AY265" s="168" t="s">
        <v>162</v>
      </c>
    </row>
    <row r="266" spans="1:65" s="12" customFormat="1" ht="22.9" customHeight="1">
      <c r="B266" s="135"/>
      <c r="D266" s="136" t="s">
        <v>74</v>
      </c>
      <c r="E266" s="146" t="s">
        <v>199</v>
      </c>
      <c r="F266" s="146" t="s">
        <v>402</v>
      </c>
      <c r="I266" s="138"/>
      <c r="J266" s="147">
        <f>BK266</f>
        <v>0</v>
      </c>
      <c r="L266" s="135"/>
      <c r="M266" s="140"/>
      <c r="N266" s="141"/>
      <c r="O266" s="141"/>
      <c r="P266" s="142">
        <f>SUM(P267:P352)</f>
        <v>0</v>
      </c>
      <c r="Q266" s="141"/>
      <c r="R266" s="142">
        <f>SUM(R267:R352)</f>
        <v>49.173205059999994</v>
      </c>
      <c r="S266" s="141"/>
      <c r="T266" s="143">
        <f>SUM(T267:T352)</f>
        <v>1.8422999999999999E-4</v>
      </c>
      <c r="AR266" s="136" t="s">
        <v>82</v>
      </c>
      <c r="AT266" s="144" t="s">
        <v>74</v>
      </c>
      <c r="AU266" s="144" t="s">
        <v>82</v>
      </c>
      <c r="AY266" s="136" t="s">
        <v>162</v>
      </c>
      <c r="BK266" s="145">
        <f>SUM(BK267:BK352)</f>
        <v>0</v>
      </c>
    </row>
    <row r="267" spans="1:65" s="2" customFormat="1" ht="37.9" customHeight="1">
      <c r="A267" s="31"/>
      <c r="B267" s="148"/>
      <c r="C267" s="149" t="s">
        <v>403</v>
      </c>
      <c r="D267" s="149" t="s">
        <v>164</v>
      </c>
      <c r="E267" s="150" t="s">
        <v>404</v>
      </c>
      <c r="F267" s="151" t="s">
        <v>405</v>
      </c>
      <c r="G267" s="152" t="s">
        <v>104</v>
      </c>
      <c r="H267" s="153">
        <v>111.464</v>
      </c>
      <c r="I267" s="154"/>
      <c r="J267" s="155">
        <f>ROUND(I267*H267,2)</f>
        <v>0</v>
      </c>
      <c r="K267" s="151" t="s">
        <v>167</v>
      </c>
      <c r="L267" s="32"/>
      <c r="M267" s="156" t="s">
        <v>1</v>
      </c>
      <c r="N267" s="157" t="s">
        <v>40</v>
      </c>
      <c r="O267" s="57"/>
      <c r="P267" s="158">
        <f>O267*H267</f>
        <v>0</v>
      </c>
      <c r="Q267" s="158">
        <v>4.3800000000000002E-3</v>
      </c>
      <c r="R267" s="158">
        <f>Q267*H267</f>
        <v>0.48821232000000003</v>
      </c>
      <c r="S267" s="158">
        <v>0</v>
      </c>
      <c r="T267" s="159">
        <f>S267*H267</f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60" t="s">
        <v>168</v>
      </c>
      <c r="AT267" s="160" t="s">
        <v>164</v>
      </c>
      <c r="AU267" s="160" t="s">
        <v>84</v>
      </c>
      <c r="AY267" s="16" t="s">
        <v>162</v>
      </c>
      <c r="BE267" s="161">
        <f>IF(N267="základní",J267,0)</f>
        <v>0</v>
      </c>
      <c r="BF267" s="161">
        <f>IF(N267="snížená",J267,0)</f>
        <v>0</v>
      </c>
      <c r="BG267" s="161">
        <f>IF(N267="zákl. přenesená",J267,0)</f>
        <v>0</v>
      </c>
      <c r="BH267" s="161">
        <f>IF(N267="sníž. přenesená",J267,0)</f>
        <v>0</v>
      </c>
      <c r="BI267" s="161">
        <f>IF(N267="nulová",J267,0)</f>
        <v>0</v>
      </c>
      <c r="BJ267" s="16" t="s">
        <v>82</v>
      </c>
      <c r="BK267" s="161">
        <f>ROUND(I267*H267,2)</f>
        <v>0</v>
      </c>
      <c r="BL267" s="16" t="s">
        <v>168</v>
      </c>
      <c r="BM267" s="160" t="s">
        <v>406</v>
      </c>
    </row>
    <row r="268" spans="1:65" s="13" customFormat="1">
      <c r="B268" s="167"/>
      <c r="D268" s="162" t="s">
        <v>172</v>
      </c>
      <c r="E268" s="168" t="s">
        <v>1</v>
      </c>
      <c r="F268" s="169" t="s">
        <v>407</v>
      </c>
      <c r="H268" s="170">
        <v>48.58</v>
      </c>
      <c r="I268" s="171"/>
      <c r="L268" s="167"/>
      <c r="M268" s="172"/>
      <c r="N268" s="173"/>
      <c r="O268" s="173"/>
      <c r="P268" s="173"/>
      <c r="Q268" s="173"/>
      <c r="R268" s="173"/>
      <c r="S268" s="173"/>
      <c r="T268" s="174"/>
      <c r="AT268" s="168" t="s">
        <v>172</v>
      </c>
      <c r="AU268" s="168" t="s">
        <v>84</v>
      </c>
      <c r="AV268" s="13" t="s">
        <v>84</v>
      </c>
      <c r="AW268" s="13" t="s">
        <v>174</v>
      </c>
      <c r="AX268" s="13" t="s">
        <v>75</v>
      </c>
      <c r="AY268" s="168" t="s">
        <v>162</v>
      </c>
    </row>
    <row r="269" spans="1:65" s="13" customFormat="1">
      <c r="B269" s="167"/>
      <c r="D269" s="162" t="s">
        <v>172</v>
      </c>
      <c r="E269" s="168" t="s">
        <v>1</v>
      </c>
      <c r="F269" s="169" t="s">
        <v>408</v>
      </c>
      <c r="H269" s="170">
        <v>61.084000000000003</v>
      </c>
      <c r="I269" s="171"/>
      <c r="L269" s="167"/>
      <c r="M269" s="172"/>
      <c r="N269" s="173"/>
      <c r="O269" s="173"/>
      <c r="P269" s="173"/>
      <c r="Q269" s="173"/>
      <c r="R269" s="173"/>
      <c r="S269" s="173"/>
      <c r="T269" s="174"/>
      <c r="AT269" s="168" t="s">
        <v>172</v>
      </c>
      <c r="AU269" s="168" t="s">
        <v>84</v>
      </c>
      <c r="AV269" s="13" t="s">
        <v>84</v>
      </c>
      <c r="AW269" s="13" t="s">
        <v>174</v>
      </c>
      <c r="AX269" s="13" t="s">
        <v>75</v>
      </c>
      <c r="AY269" s="168" t="s">
        <v>162</v>
      </c>
    </row>
    <row r="270" spans="1:65" s="13" customFormat="1">
      <c r="B270" s="167"/>
      <c r="D270" s="162" t="s">
        <v>172</v>
      </c>
      <c r="E270" s="168" t="s">
        <v>1</v>
      </c>
      <c r="F270" s="169" t="s">
        <v>409</v>
      </c>
      <c r="H270" s="170">
        <v>1.8</v>
      </c>
      <c r="I270" s="171"/>
      <c r="L270" s="167"/>
      <c r="M270" s="172"/>
      <c r="N270" s="173"/>
      <c r="O270" s="173"/>
      <c r="P270" s="173"/>
      <c r="Q270" s="173"/>
      <c r="R270" s="173"/>
      <c r="S270" s="173"/>
      <c r="T270" s="174"/>
      <c r="AT270" s="168" t="s">
        <v>172</v>
      </c>
      <c r="AU270" s="168" t="s">
        <v>84</v>
      </c>
      <c r="AV270" s="13" t="s">
        <v>84</v>
      </c>
      <c r="AW270" s="13" t="s">
        <v>174</v>
      </c>
      <c r="AX270" s="13" t="s">
        <v>75</v>
      </c>
      <c r="AY270" s="168" t="s">
        <v>162</v>
      </c>
    </row>
    <row r="271" spans="1:65" s="14" customFormat="1">
      <c r="B271" s="175"/>
      <c r="D271" s="162" t="s">
        <v>172</v>
      </c>
      <c r="E271" s="176" t="s">
        <v>1</v>
      </c>
      <c r="F271" s="177" t="s">
        <v>176</v>
      </c>
      <c r="H271" s="178">
        <v>111.464</v>
      </c>
      <c r="I271" s="179"/>
      <c r="L271" s="175"/>
      <c r="M271" s="180"/>
      <c r="N271" s="181"/>
      <c r="O271" s="181"/>
      <c r="P271" s="181"/>
      <c r="Q271" s="181"/>
      <c r="R271" s="181"/>
      <c r="S271" s="181"/>
      <c r="T271" s="182"/>
      <c r="AT271" s="176" t="s">
        <v>172</v>
      </c>
      <c r="AU271" s="176" t="s">
        <v>84</v>
      </c>
      <c r="AV271" s="14" t="s">
        <v>168</v>
      </c>
      <c r="AW271" s="14" t="s">
        <v>174</v>
      </c>
      <c r="AX271" s="14" t="s">
        <v>82</v>
      </c>
      <c r="AY271" s="176" t="s">
        <v>162</v>
      </c>
    </row>
    <row r="272" spans="1:65" s="2" customFormat="1" ht="33" customHeight="1">
      <c r="A272" s="31"/>
      <c r="B272" s="148"/>
      <c r="C272" s="149" t="s">
        <v>410</v>
      </c>
      <c r="D272" s="149" t="s">
        <v>164</v>
      </c>
      <c r="E272" s="150" t="s">
        <v>411</v>
      </c>
      <c r="F272" s="151" t="s">
        <v>412</v>
      </c>
      <c r="G272" s="152" t="s">
        <v>104</v>
      </c>
      <c r="H272" s="153">
        <v>111.464</v>
      </c>
      <c r="I272" s="154"/>
      <c r="J272" s="155">
        <f>ROUND(I272*H272,2)</f>
        <v>0</v>
      </c>
      <c r="K272" s="151" t="s">
        <v>167</v>
      </c>
      <c r="L272" s="32"/>
      <c r="M272" s="156" t="s">
        <v>1</v>
      </c>
      <c r="N272" s="157" t="s">
        <v>40</v>
      </c>
      <c r="O272" s="57"/>
      <c r="P272" s="158">
        <f>O272*H272</f>
        <v>0</v>
      </c>
      <c r="Q272" s="158">
        <v>3.0000000000000001E-3</v>
      </c>
      <c r="R272" s="158">
        <f>Q272*H272</f>
        <v>0.33439200000000002</v>
      </c>
      <c r="S272" s="158">
        <v>0</v>
      </c>
      <c r="T272" s="159">
        <f>S272*H272</f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60" t="s">
        <v>168</v>
      </c>
      <c r="AT272" s="160" t="s">
        <v>164</v>
      </c>
      <c r="AU272" s="160" t="s">
        <v>84</v>
      </c>
      <c r="AY272" s="16" t="s">
        <v>162</v>
      </c>
      <c r="BE272" s="161">
        <f>IF(N272="základní",J272,0)</f>
        <v>0</v>
      </c>
      <c r="BF272" s="161">
        <f>IF(N272="snížená",J272,0)</f>
        <v>0</v>
      </c>
      <c r="BG272" s="161">
        <f>IF(N272="zákl. přenesená",J272,0)</f>
        <v>0</v>
      </c>
      <c r="BH272" s="161">
        <f>IF(N272="sníž. přenesená",J272,0)</f>
        <v>0</v>
      </c>
      <c r="BI272" s="161">
        <f>IF(N272="nulová",J272,0)</f>
        <v>0</v>
      </c>
      <c r="BJ272" s="16" t="s">
        <v>82</v>
      </c>
      <c r="BK272" s="161">
        <f>ROUND(I272*H272,2)</f>
        <v>0</v>
      </c>
      <c r="BL272" s="16" t="s">
        <v>168</v>
      </c>
      <c r="BM272" s="160" t="s">
        <v>413</v>
      </c>
    </row>
    <row r="273" spans="1:65" s="2" customFormat="1" ht="44.25" customHeight="1">
      <c r="A273" s="31"/>
      <c r="B273" s="148"/>
      <c r="C273" s="149" t="s">
        <v>414</v>
      </c>
      <c r="D273" s="149" t="s">
        <v>164</v>
      </c>
      <c r="E273" s="150" t="s">
        <v>415</v>
      </c>
      <c r="F273" s="151" t="s">
        <v>416</v>
      </c>
      <c r="G273" s="152" t="s">
        <v>104</v>
      </c>
      <c r="H273" s="153">
        <v>8.6</v>
      </c>
      <c r="I273" s="154"/>
      <c r="J273" s="155">
        <f>ROUND(I273*H273,2)</f>
        <v>0</v>
      </c>
      <c r="K273" s="151" t="s">
        <v>167</v>
      </c>
      <c r="L273" s="32"/>
      <c r="M273" s="156" t="s">
        <v>1</v>
      </c>
      <c r="N273" s="157" t="s">
        <v>40</v>
      </c>
      <c r="O273" s="57"/>
      <c r="P273" s="158">
        <f>O273*H273</f>
        <v>0</v>
      </c>
      <c r="Q273" s="158">
        <v>1.8380000000000001E-2</v>
      </c>
      <c r="R273" s="158">
        <f>Q273*H273</f>
        <v>0.15806799999999999</v>
      </c>
      <c r="S273" s="158">
        <v>0</v>
      </c>
      <c r="T273" s="159">
        <f>S273*H273</f>
        <v>0</v>
      </c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160" t="s">
        <v>168</v>
      </c>
      <c r="AT273" s="160" t="s">
        <v>164</v>
      </c>
      <c r="AU273" s="160" t="s">
        <v>84</v>
      </c>
      <c r="AY273" s="16" t="s">
        <v>162</v>
      </c>
      <c r="BE273" s="161">
        <f>IF(N273="základní",J273,0)</f>
        <v>0</v>
      </c>
      <c r="BF273" s="161">
        <f>IF(N273="snížená",J273,0)</f>
        <v>0</v>
      </c>
      <c r="BG273" s="161">
        <f>IF(N273="zákl. přenesená",J273,0)</f>
        <v>0</v>
      </c>
      <c r="BH273" s="161">
        <f>IF(N273="sníž. přenesená",J273,0)</f>
        <v>0</v>
      </c>
      <c r="BI273" s="161">
        <f>IF(N273="nulová",J273,0)</f>
        <v>0</v>
      </c>
      <c r="BJ273" s="16" t="s">
        <v>82</v>
      </c>
      <c r="BK273" s="161">
        <f>ROUND(I273*H273,2)</f>
        <v>0</v>
      </c>
      <c r="BL273" s="16" t="s">
        <v>168</v>
      </c>
      <c r="BM273" s="160" t="s">
        <v>417</v>
      </c>
    </row>
    <row r="274" spans="1:65" s="2" customFormat="1" ht="24.2" customHeight="1">
      <c r="A274" s="31"/>
      <c r="B274" s="148"/>
      <c r="C274" s="149" t="s">
        <v>418</v>
      </c>
      <c r="D274" s="149" t="s">
        <v>164</v>
      </c>
      <c r="E274" s="150" t="s">
        <v>419</v>
      </c>
      <c r="F274" s="151" t="s">
        <v>420</v>
      </c>
      <c r="G274" s="152" t="s">
        <v>104</v>
      </c>
      <c r="H274" s="153">
        <v>10.631</v>
      </c>
      <c r="I274" s="154"/>
      <c r="J274" s="155">
        <f>ROUND(I274*H274,2)</f>
        <v>0</v>
      </c>
      <c r="K274" s="151" t="s">
        <v>167</v>
      </c>
      <c r="L274" s="32"/>
      <c r="M274" s="156" t="s">
        <v>1</v>
      </c>
      <c r="N274" s="157" t="s">
        <v>40</v>
      </c>
      <c r="O274" s="57"/>
      <c r="P274" s="158">
        <f>O274*H274</f>
        <v>0</v>
      </c>
      <c r="Q274" s="158">
        <v>3.3579999999999999E-2</v>
      </c>
      <c r="R274" s="158">
        <f>Q274*H274</f>
        <v>0.35698898000000001</v>
      </c>
      <c r="S274" s="158">
        <v>0</v>
      </c>
      <c r="T274" s="159">
        <f>S274*H274</f>
        <v>0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160" t="s">
        <v>168</v>
      </c>
      <c r="AT274" s="160" t="s">
        <v>164</v>
      </c>
      <c r="AU274" s="160" t="s">
        <v>84</v>
      </c>
      <c r="AY274" s="16" t="s">
        <v>162</v>
      </c>
      <c r="BE274" s="161">
        <f>IF(N274="základní",J274,0)</f>
        <v>0</v>
      </c>
      <c r="BF274" s="161">
        <f>IF(N274="snížená",J274,0)</f>
        <v>0</v>
      </c>
      <c r="BG274" s="161">
        <f>IF(N274="zákl. přenesená",J274,0)</f>
        <v>0</v>
      </c>
      <c r="BH274" s="161">
        <f>IF(N274="sníž. přenesená",J274,0)</f>
        <v>0</v>
      </c>
      <c r="BI274" s="161">
        <f>IF(N274="nulová",J274,0)</f>
        <v>0</v>
      </c>
      <c r="BJ274" s="16" t="s">
        <v>82</v>
      </c>
      <c r="BK274" s="161">
        <f>ROUND(I274*H274,2)</f>
        <v>0</v>
      </c>
      <c r="BL274" s="16" t="s">
        <v>168</v>
      </c>
      <c r="BM274" s="160" t="s">
        <v>421</v>
      </c>
    </row>
    <row r="275" spans="1:65" s="13" customFormat="1">
      <c r="B275" s="167"/>
      <c r="D275" s="162" t="s">
        <v>172</v>
      </c>
      <c r="E275" s="168" t="s">
        <v>1</v>
      </c>
      <c r="F275" s="169" t="s">
        <v>422</v>
      </c>
      <c r="H275" s="170">
        <v>1.3125</v>
      </c>
      <c r="I275" s="171"/>
      <c r="L275" s="167"/>
      <c r="M275" s="172"/>
      <c r="N275" s="173"/>
      <c r="O275" s="173"/>
      <c r="P275" s="173"/>
      <c r="Q275" s="173"/>
      <c r="R275" s="173"/>
      <c r="S275" s="173"/>
      <c r="T275" s="174"/>
      <c r="AT275" s="168" t="s">
        <v>172</v>
      </c>
      <c r="AU275" s="168" t="s">
        <v>84</v>
      </c>
      <c r="AV275" s="13" t="s">
        <v>84</v>
      </c>
      <c r="AW275" s="13" t="s">
        <v>174</v>
      </c>
      <c r="AX275" s="13" t="s">
        <v>75</v>
      </c>
      <c r="AY275" s="168" t="s">
        <v>162</v>
      </c>
    </row>
    <row r="276" spans="1:65" s="13" customFormat="1">
      <c r="B276" s="167"/>
      <c r="D276" s="162" t="s">
        <v>172</v>
      </c>
      <c r="E276" s="168" t="s">
        <v>1</v>
      </c>
      <c r="F276" s="169" t="s">
        <v>423</v>
      </c>
      <c r="H276" s="170">
        <v>0.76875000000000004</v>
      </c>
      <c r="I276" s="171"/>
      <c r="L276" s="167"/>
      <c r="M276" s="172"/>
      <c r="N276" s="173"/>
      <c r="O276" s="173"/>
      <c r="P276" s="173"/>
      <c r="Q276" s="173"/>
      <c r="R276" s="173"/>
      <c r="S276" s="173"/>
      <c r="T276" s="174"/>
      <c r="AT276" s="168" t="s">
        <v>172</v>
      </c>
      <c r="AU276" s="168" t="s">
        <v>84</v>
      </c>
      <c r="AV276" s="13" t="s">
        <v>84</v>
      </c>
      <c r="AW276" s="13" t="s">
        <v>174</v>
      </c>
      <c r="AX276" s="13" t="s">
        <v>75</v>
      </c>
      <c r="AY276" s="168" t="s">
        <v>162</v>
      </c>
    </row>
    <row r="277" spans="1:65" s="13" customFormat="1">
      <c r="B277" s="167"/>
      <c r="D277" s="162" t="s">
        <v>172</v>
      </c>
      <c r="E277" s="168" t="s">
        <v>1</v>
      </c>
      <c r="F277" s="169" t="s">
        <v>423</v>
      </c>
      <c r="H277" s="170">
        <v>0.76875000000000004</v>
      </c>
      <c r="I277" s="171"/>
      <c r="L277" s="167"/>
      <c r="M277" s="172"/>
      <c r="N277" s="173"/>
      <c r="O277" s="173"/>
      <c r="P277" s="173"/>
      <c r="Q277" s="173"/>
      <c r="R277" s="173"/>
      <c r="S277" s="173"/>
      <c r="T277" s="174"/>
      <c r="AT277" s="168" t="s">
        <v>172</v>
      </c>
      <c r="AU277" s="168" t="s">
        <v>84</v>
      </c>
      <c r="AV277" s="13" t="s">
        <v>84</v>
      </c>
      <c r="AW277" s="13" t="s">
        <v>174</v>
      </c>
      <c r="AX277" s="13" t="s">
        <v>75</v>
      </c>
      <c r="AY277" s="168" t="s">
        <v>162</v>
      </c>
    </row>
    <row r="278" spans="1:65" s="13" customFormat="1">
      <c r="B278" s="167"/>
      <c r="D278" s="162" t="s">
        <v>172</v>
      </c>
      <c r="E278" s="168" t="s">
        <v>1</v>
      </c>
      <c r="F278" s="169" t="s">
        <v>423</v>
      </c>
      <c r="H278" s="170">
        <v>0.76875000000000004</v>
      </c>
      <c r="I278" s="171"/>
      <c r="L278" s="167"/>
      <c r="M278" s="172"/>
      <c r="N278" s="173"/>
      <c r="O278" s="173"/>
      <c r="P278" s="173"/>
      <c r="Q278" s="173"/>
      <c r="R278" s="173"/>
      <c r="S278" s="173"/>
      <c r="T278" s="174"/>
      <c r="AT278" s="168" t="s">
        <v>172</v>
      </c>
      <c r="AU278" s="168" t="s">
        <v>84</v>
      </c>
      <c r="AV278" s="13" t="s">
        <v>84</v>
      </c>
      <c r="AW278" s="13" t="s">
        <v>174</v>
      </c>
      <c r="AX278" s="13" t="s">
        <v>75</v>
      </c>
      <c r="AY278" s="168" t="s">
        <v>162</v>
      </c>
    </row>
    <row r="279" spans="1:65" s="13" customFormat="1">
      <c r="B279" s="167"/>
      <c r="D279" s="162" t="s">
        <v>172</v>
      </c>
      <c r="E279" s="168" t="s">
        <v>1</v>
      </c>
      <c r="F279" s="169" t="s">
        <v>424</v>
      </c>
      <c r="H279" s="170">
        <v>1.125</v>
      </c>
      <c r="I279" s="171"/>
      <c r="L279" s="167"/>
      <c r="M279" s="172"/>
      <c r="N279" s="173"/>
      <c r="O279" s="173"/>
      <c r="P279" s="173"/>
      <c r="Q279" s="173"/>
      <c r="R279" s="173"/>
      <c r="S279" s="173"/>
      <c r="T279" s="174"/>
      <c r="AT279" s="168" t="s">
        <v>172</v>
      </c>
      <c r="AU279" s="168" t="s">
        <v>84</v>
      </c>
      <c r="AV279" s="13" t="s">
        <v>84</v>
      </c>
      <c r="AW279" s="13" t="s">
        <v>174</v>
      </c>
      <c r="AX279" s="13" t="s">
        <v>75</v>
      </c>
      <c r="AY279" s="168" t="s">
        <v>162</v>
      </c>
    </row>
    <row r="280" spans="1:65" s="13" customFormat="1">
      <c r="B280" s="167"/>
      <c r="D280" s="162" t="s">
        <v>172</v>
      </c>
      <c r="E280" s="168" t="s">
        <v>1</v>
      </c>
      <c r="F280" s="169" t="s">
        <v>425</v>
      </c>
      <c r="H280" s="170">
        <v>3.6749999999999998</v>
      </c>
      <c r="I280" s="171"/>
      <c r="L280" s="167"/>
      <c r="M280" s="172"/>
      <c r="N280" s="173"/>
      <c r="O280" s="173"/>
      <c r="P280" s="173"/>
      <c r="Q280" s="173"/>
      <c r="R280" s="173"/>
      <c r="S280" s="173"/>
      <c r="T280" s="174"/>
      <c r="AT280" s="168" t="s">
        <v>172</v>
      </c>
      <c r="AU280" s="168" t="s">
        <v>84</v>
      </c>
      <c r="AV280" s="13" t="s">
        <v>84</v>
      </c>
      <c r="AW280" s="13" t="s">
        <v>174</v>
      </c>
      <c r="AX280" s="13" t="s">
        <v>75</v>
      </c>
      <c r="AY280" s="168" t="s">
        <v>162</v>
      </c>
    </row>
    <row r="281" spans="1:65" s="13" customFormat="1">
      <c r="B281" s="167"/>
      <c r="D281" s="162" t="s">
        <v>172</v>
      </c>
      <c r="E281" s="168" t="s">
        <v>1</v>
      </c>
      <c r="F281" s="169" t="s">
        <v>426</v>
      </c>
      <c r="H281" s="170">
        <v>2.2124999999999999</v>
      </c>
      <c r="I281" s="171"/>
      <c r="L281" s="167"/>
      <c r="M281" s="172"/>
      <c r="N281" s="173"/>
      <c r="O281" s="173"/>
      <c r="P281" s="173"/>
      <c r="Q281" s="173"/>
      <c r="R281" s="173"/>
      <c r="S281" s="173"/>
      <c r="T281" s="174"/>
      <c r="AT281" s="168" t="s">
        <v>172</v>
      </c>
      <c r="AU281" s="168" t="s">
        <v>84</v>
      </c>
      <c r="AV281" s="13" t="s">
        <v>84</v>
      </c>
      <c r="AW281" s="13" t="s">
        <v>174</v>
      </c>
      <c r="AX281" s="13" t="s">
        <v>75</v>
      </c>
      <c r="AY281" s="168" t="s">
        <v>162</v>
      </c>
    </row>
    <row r="282" spans="1:65" s="14" customFormat="1">
      <c r="B282" s="175"/>
      <c r="D282" s="162" t="s">
        <v>172</v>
      </c>
      <c r="E282" s="176" t="s">
        <v>1</v>
      </c>
      <c r="F282" s="177" t="s">
        <v>176</v>
      </c>
      <c r="H282" s="178">
        <v>10.63125</v>
      </c>
      <c r="I282" s="179"/>
      <c r="L282" s="175"/>
      <c r="M282" s="180"/>
      <c r="N282" s="181"/>
      <c r="O282" s="181"/>
      <c r="P282" s="181"/>
      <c r="Q282" s="181"/>
      <c r="R282" s="181"/>
      <c r="S282" s="181"/>
      <c r="T282" s="182"/>
      <c r="AT282" s="176" t="s">
        <v>172</v>
      </c>
      <c r="AU282" s="176" t="s">
        <v>84</v>
      </c>
      <c r="AV282" s="14" t="s">
        <v>168</v>
      </c>
      <c r="AW282" s="14" t="s">
        <v>174</v>
      </c>
      <c r="AX282" s="14" t="s">
        <v>82</v>
      </c>
      <c r="AY282" s="176" t="s">
        <v>162</v>
      </c>
    </row>
    <row r="283" spans="1:65" s="2" customFormat="1" ht="49.15" customHeight="1">
      <c r="A283" s="31"/>
      <c r="B283" s="148"/>
      <c r="C283" s="149" t="s">
        <v>427</v>
      </c>
      <c r="D283" s="149" t="s">
        <v>164</v>
      </c>
      <c r="E283" s="150" t="s">
        <v>428</v>
      </c>
      <c r="F283" s="151" t="s">
        <v>429</v>
      </c>
      <c r="G283" s="152" t="s">
        <v>104</v>
      </c>
      <c r="H283" s="153">
        <v>71.677999999999997</v>
      </c>
      <c r="I283" s="154"/>
      <c r="J283" s="155">
        <f>ROUND(I283*H283,2)</f>
        <v>0</v>
      </c>
      <c r="K283" s="151" t="s">
        <v>167</v>
      </c>
      <c r="L283" s="32"/>
      <c r="M283" s="156" t="s">
        <v>1</v>
      </c>
      <c r="N283" s="157" t="s">
        <v>40</v>
      </c>
      <c r="O283" s="57"/>
      <c r="P283" s="158">
        <f>O283*H283</f>
        <v>0</v>
      </c>
      <c r="Q283" s="158">
        <v>2.8400000000000002E-2</v>
      </c>
      <c r="R283" s="158">
        <f>Q283*H283</f>
        <v>2.0356551999999999</v>
      </c>
      <c r="S283" s="158">
        <v>0</v>
      </c>
      <c r="T283" s="159">
        <f>S283*H283</f>
        <v>0</v>
      </c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R283" s="160" t="s">
        <v>168</v>
      </c>
      <c r="AT283" s="160" t="s">
        <v>164</v>
      </c>
      <c r="AU283" s="160" t="s">
        <v>84</v>
      </c>
      <c r="AY283" s="16" t="s">
        <v>162</v>
      </c>
      <c r="BE283" s="161">
        <f>IF(N283="základní",J283,0)</f>
        <v>0</v>
      </c>
      <c r="BF283" s="161">
        <f>IF(N283="snížená",J283,0)</f>
        <v>0</v>
      </c>
      <c r="BG283" s="161">
        <f>IF(N283="zákl. přenesená",J283,0)</f>
        <v>0</v>
      </c>
      <c r="BH283" s="161">
        <f>IF(N283="sníž. přenesená",J283,0)</f>
        <v>0</v>
      </c>
      <c r="BI283" s="161">
        <f>IF(N283="nulová",J283,0)</f>
        <v>0</v>
      </c>
      <c r="BJ283" s="16" t="s">
        <v>82</v>
      </c>
      <c r="BK283" s="161">
        <f>ROUND(I283*H283,2)</f>
        <v>0</v>
      </c>
      <c r="BL283" s="16" t="s">
        <v>168</v>
      </c>
      <c r="BM283" s="160" t="s">
        <v>430</v>
      </c>
    </row>
    <row r="284" spans="1:65" s="13" customFormat="1">
      <c r="B284" s="167"/>
      <c r="D284" s="162" t="s">
        <v>172</v>
      </c>
      <c r="E284" s="168" t="s">
        <v>1</v>
      </c>
      <c r="F284" s="169" t="s">
        <v>431</v>
      </c>
      <c r="H284" s="170">
        <v>90.1</v>
      </c>
      <c r="I284" s="171"/>
      <c r="L284" s="167"/>
      <c r="M284" s="172"/>
      <c r="N284" s="173"/>
      <c r="O284" s="173"/>
      <c r="P284" s="173"/>
      <c r="Q284" s="173"/>
      <c r="R284" s="173"/>
      <c r="S284" s="173"/>
      <c r="T284" s="174"/>
      <c r="AT284" s="168" t="s">
        <v>172</v>
      </c>
      <c r="AU284" s="168" t="s">
        <v>84</v>
      </c>
      <c r="AV284" s="13" t="s">
        <v>84</v>
      </c>
      <c r="AW284" s="13" t="s">
        <v>174</v>
      </c>
      <c r="AX284" s="13" t="s">
        <v>75</v>
      </c>
      <c r="AY284" s="168" t="s">
        <v>162</v>
      </c>
    </row>
    <row r="285" spans="1:65" s="13" customFormat="1">
      <c r="B285" s="167"/>
      <c r="D285" s="162" t="s">
        <v>172</v>
      </c>
      <c r="E285" s="168" t="s">
        <v>1</v>
      </c>
      <c r="F285" s="169" t="s">
        <v>432</v>
      </c>
      <c r="H285" s="170">
        <v>-1.5</v>
      </c>
      <c r="I285" s="171"/>
      <c r="L285" s="167"/>
      <c r="M285" s="172"/>
      <c r="N285" s="173"/>
      <c r="O285" s="173"/>
      <c r="P285" s="173"/>
      <c r="Q285" s="173"/>
      <c r="R285" s="173"/>
      <c r="S285" s="173"/>
      <c r="T285" s="174"/>
      <c r="AT285" s="168" t="s">
        <v>172</v>
      </c>
      <c r="AU285" s="168" t="s">
        <v>84</v>
      </c>
      <c r="AV285" s="13" t="s">
        <v>84</v>
      </c>
      <c r="AW285" s="13" t="s">
        <v>174</v>
      </c>
      <c r="AX285" s="13" t="s">
        <v>75</v>
      </c>
      <c r="AY285" s="168" t="s">
        <v>162</v>
      </c>
    </row>
    <row r="286" spans="1:65" s="13" customFormat="1">
      <c r="B286" s="167"/>
      <c r="D286" s="162" t="s">
        <v>172</v>
      </c>
      <c r="E286" s="168" t="s">
        <v>1</v>
      </c>
      <c r="F286" s="169" t="s">
        <v>433</v>
      </c>
      <c r="H286" s="170">
        <v>-1.2375</v>
      </c>
      <c r="I286" s="171"/>
      <c r="L286" s="167"/>
      <c r="M286" s="172"/>
      <c r="N286" s="173"/>
      <c r="O286" s="173"/>
      <c r="P286" s="173"/>
      <c r="Q286" s="173"/>
      <c r="R286" s="173"/>
      <c r="S286" s="173"/>
      <c r="T286" s="174"/>
      <c r="AT286" s="168" t="s">
        <v>172</v>
      </c>
      <c r="AU286" s="168" t="s">
        <v>84</v>
      </c>
      <c r="AV286" s="13" t="s">
        <v>84</v>
      </c>
      <c r="AW286" s="13" t="s">
        <v>174</v>
      </c>
      <c r="AX286" s="13" t="s">
        <v>75</v>
      </c>
      <c r="AY286" s="168" t="s">
        <v>162</v>
      </c>
    </row>
    <row r="287" spans="1:65" s="13" customFormat="1">
      <c r="B287" s="167"/>
      <c r="D287" s="162" t="s">
        <v>172</v>
      </c>
      <c r="E287" s="168" t="s">
        <v>1</v>
      </c>
      <c r="F287" s="169" t="s">
        <v>434</v>
      </c>
      <c r="H287" s="170">
        <v>-1.0449999999999999</v>
      </c>
      <c r="I287" s="171"/>
      <c r="L287" s="167"/>
      <c r="M287" s="172"/>
      <c r="N287" s="173"/>
      <c r="O287" s="173"/>
      <c r="P287" s="173"/>
      <c r="Q287" s="173"/>
      <c r="R287" s="173"/>
      <c r="S287" s="173"/>
      <c r="T287" s="174"/>
      <c r="AT287" s="168" t="s">
        <v>172</v>
      </c>
      <c r="AU287" s="168" t="s">
        <v>84</v>
      </c>
      <c r="AV287" s="13" t="s">
        <v>84</v>
      </c>
      <c r="AW287" s="13" t="s">
        <v>174</v>
      </c>
      <c r="AX287" s="13" t="s">
        <v>75</v>
      </c>
      <c r="AY287" s="168" t="s">
        <v>162</v>
      </c>
    </row>
    <row r="288" spans="1:65" s="13" customFormat="1">
      <c r="B288" s="167"/>
      <c r="D288" s="162" t="s">
        <v>172</v>
      </c>
      <c r="E288" s="168" t="s">
        <v>1</v>
      </c>
      <c r="F288" s="169" t="s">
        <v>435</v>
      </c>
      <c r="H288" s="170">
        <v>-12</v>
      </c>
      <c r="I288" s="171"/>
      <c r="L288" s="167"/>
      <c r="M288" s="172"/>
      <c r="N288" s="173"/>
      <c r="O288" s="173"/>
      <c r="P288" s="173"/>
      <c r="Q288" s="173"/>
      <c r="R288" s="173"/>
      <c r="S288" s="173"/>
      <c r="T288" s="174"/>
      <c r="AT288" s="168" t="s">
        <v>172</v>
      </c>
      <c r="AU288" s="168" t="s">
        <v>84</v>
      </c>
      <c r="AV288" s="13" t="s">
        <v>84</v>
      </c>
      <c r="AW288" s="13" t="s">
        <v>174</v>
      </c>
      <c r="AX288" s="13" t="s">
        <v>75</v>
      </c>
      <c r="AY288" s="168" t="s">
        <v>162</v>
      </c>
    </row>
    <row r="289" spans="1:65" s="13" customFormat="1">
      <c r="B289" s="167"/>
      <c r="D289" s="162" t="s">
        <v>172</v>
      </c>
      <c r="E289" s="168" t="s">
        <v>1</v>
      </c>
      <c r="F289" s="169" t="s">
        <v>436</v>
      </c>
      <c r="H289" s="170">
        <v>-2.64</v>
      </c>
      <c r="I289" s="171"/>
      <c r="L289" s="167"/>
      <c r="M289" s="172"/>
      <c r="N289" s="173"/>
      <c r="O289" s="173"/>
      <c r="P289" s="173"/>
      <c r="Q289" s="173"/>
      <c r="R289" s="173"/>
      <c r="S289" s="173"/>
      <c r="T289" s="174"/>
      <c r="AT289" s="168" t="s">
        <v>172</v>
      </c>
      <c r="AU289" s="168" t="s">
        <v>84</v>
      </c>
      <c r="AV289" s="13" t="s">
        <v>84</v>
      </c>
      <c r="AW289" s="13" t="s">
        <v>174</v>
      </c>
      <c r="AX289" s="13" t="s">
        <v>75</v>
      </c>
      <c r="AY289" s="168" t="s">
        <v>162</v>
      </c>
    </row>
    <row r="290" spans="1:65" s="14" customFormat="1">
      <c r="B290" s="175"/>
      <c r="D290" s="162" t="s">
        <v>172</v>
      </c>
      <c r="E290" s="176" t="s">
        <v>1</v>
      </c>
      <c r="F290" s="177" t="s">
        <v>176</v>
      </c>
      <c r="H290" s="178">
        <v>71.677499999999995</v>
      </c>
      <c r="I290" s="179"/>
      <c r="L290" s="175"/>
      <c r="M290" s="180"/>
      <c r="N290" s="181"/>
      <c r="O290" s="181"/>
      <c r="P290" s="181"/>
      <c r="Q290" s="181"/>
      <c r="R290" s="181"/>
      <c r="S290" s="181"/>
      <c r="T290" s="182"/>
      <c r="AT290" s="176" t="s">
        <v>172</v>
      </c>
      <c r="AU290" s="176" t="s">
        <v>84</v>
      </c>
      <c r="AV290" s="14" t="s">
        <v>168</v>
      </c>
      <c r="AW290" s="14" t="s">
        <v>174</v>
      </c>
      <c r="AX290" s="14" t="s">
        <v>82</v>
      </c>
      <c r="AY290" s="176" t="s">
        <v>162</v>
      </c>
    </row>
    <row r="291" spans="1:65" s="2" customFormat="1" ht="49.15" customHeight="1">
      <c r="A291" s="31"/>
      <c r="B291" s="148"/>
      <c r="C291" s="149" t="s">
        <v>437</v>
      </c>
      <c r="D291" s="149" t="s">
        <v>164</v>
      </c>
      <c r="E291" s="150" t="s">
        <v>438</v>
      </c>
      <c r="F291" s="151" t="s">
        <v>439</v>
      </c>
      <c r="G291" s="152" t="s">
        <v>104</v>
      </c>
      <c r="H291" s="153">
        <v>215.03399999999999</v>
      </c>
      <c r="I291" s="154"/>
      <c r="J291" s="155">
        <f>ROUND(I291*H291,2)</f>
        <v>0</v>
      </c>
      <c r="K291" s="151" t="s">
        <v>167</v>
      </c>
      <c r="L291" s="32"/>
      <c r="M291" s="156" t="s">
        <v>1</v>
      </c>
      <c r="N291" s="157" t="s">
        <v>40</v>
      </c>
      <c r="O291" s="57"/>
      <c r="P291" s="158">
        <f>O291*H291</f>
        <v>0</v>
      </c>
      <c r="Q291" s="158">
        <v>1.04E-2</v>
      </c>
      <c r="R291" s="158">
        <f>Q291*H291</f>
        <v>2.2363535999999997</v>
      </c>
      <c r="S291" s="158">
        <v>0</v>
      </c>
      <c r="T291" s="159">
        <f>S291*H291</f>
        <v>0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60" t="s">
        <v>168</v>
      </c>
      <c r="AT291" s="160" t="s">
        <v>164</v>
      </c>
      <c r="AU291" s="160" t="s">
        <v>84</v>
      </c>
      <c r="AY291" s="16" t="s">
        <v>162</v>
      </c>
      <c r="BE291" s="161">
        <f>IF(N291="základní",J291,0)</f>
        <v>0</v>
      </c>
      <c r="BF291" s="161">
        <f>IF(N291="snížená",J291,0)</f>
        <v>0</v>
      </c>
      <c r="BG291" s="161">
        <f>IF(N291="zákl. přenesená",J291,0)</f>
        <v>0</v>
      </c>
      <c r="BH291" s="161">
        <f>IF(N291="sníž. přenesená",J291,0)</f>
        <v>0</v>
      </c>
      <c r="BI291" s="161">
        <f>IF(N291="nulová",J291,0)</f>
        <v>0</v>
      </c>
      <c r="BJ291" s="16" t="s">
        <v>82</v>
      </c>
      <c r="BK291" s="161">
        <f>ROUND(I291*H291,2)</f>
        <v>0</v>
      </c>
      <c r="BL291" s="16" t="s">
        <v>168</v>
      </c>
      <c r="BM291" s="160" t="s">
        <v>440</v>
      </c>
    </row>
    <row r="292" spans="1:65" s="13" customFormat="1">
      <c r="B292" s="167"/>
      <c r="D292" s="162" t="s">
        <v>172</v>
      </c>
      <c r="E292" s="168" t="s">
        <v>1</v>
      </c>
      <c r="F292" s="169" t="s">
        <v>441</v>
      </c>
      <c r="H292" s="170">
        <v>215.03399999999999</v>
      </c>
      <c r="I292" s="171"/>
      <c r="L292" s="167"/>
      <c r="M292" s="172"/>
      <c r="N292" s="173"/>
      <c r="O292" s="173"/>
      <c r="P292" s="173"/>
      <c r="Q292" s="173"/>
      <c r="R292" s="173"/>
      <c r="S292" s="173"/>
      <c r="T292" s="174"/>
      <c r="AT292" s="168" t="s">
        <v>172</v>
      </c>
      <c r="AU292" s="168" t="s">
        <v>84</v>
      </c>
      <c r="AV292" s="13" t="s">
        <v>84</v>
      </c>
      <c r="AW292" s="13" t="s">
        <v>174</v>
      </c>
      <c r="AX292" s="13" t="s">
        <v>82</v>
      </c>
      <c r="AY292" s="168" t="s">
        <v>162</v>
      </c>
    </row>
    <row r="293" spans="1:65" s="2" customFormat="1" ht="33" customHeight="1">
      <c r="A293" s="31"/>
      <c r="B293" s="148"/>
      <c r="C293" s="149" t="s">
        <v>442</v>
      </c>
      <c r="D293" s="149" t="s">
        <v>164</v>
      </c>
      <c r="E293" s="150" t="s">
        <v>443</v>
      </c>
      <c r="F293" s="151" t="s">
        <v>444</v>
      </c>
      <c r="G293" s="152" t="s">
        <v>104</v>
      </c>
      <c r="H293" s="153">
        <v>112.59</v>
      </c>
      <c r="I293" s="154"/>
      <c r="J293" s="155">
        <f>ROUND(I293*H293,2)</f>
        <v>0</v>
      </c>
      <c r="K293" s="151" t="s">
        <v>167</v>
      </c>
      <c r="L293" s="32"/>
      <c r="M293" s="156" t="s">
        <v>1</v>
      </c>
      <c r="N293" s="157" t="s">
        <v>40</v>
      </c>
      <c r="O293" s="57"/>
      <c r="P293" s="158">
        <f>O293*H293</f>
        <v>0</v>
      </c>
      <c r="Q293" s="158">
        <v>7.3499999999999998E-3</v>
      </c>
      <c r="R293" s="158">
        <f>Q293*H293</f>
        <v>0.82753650000000001</v>
      </c>
      <c r="S293" s="158">
        <v>0</v>
      </c>
      <c r="T293" s="159">
        <f>S293*H293</f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60" t="s">
        <v>168</v>
      </c>
      <c r="AT293" s="160" t="s">
        <v>164</v>
      </c>
      <c r="AU293" s="160" t="s">
        <v>84</v>
      </c>
      <c r="AY293" s="16" t="s">
        <v>162</v>
      </c>
      <c r="BE293" s="161">
        <f>IF(N293="základní",J293,0)</f>
        <v>0</v>
      </c>
      <c r="BF293" s="161">
        <f>IF(N293="snížená",J293,0)</f>
        <v>0</v>
      </c>
      <c r="BG293" s="161">
        <f>IF(N293="zákl. přenesená",J293,0)</f>
        <v>0</v>
      </c>
      <c r="BH293" s="161">
        <f>IF(N293="sníž. přenesená",J293,0)</f>
        <v>0</v>
      </c>
      <c r="BI293" s="161">
        <f>IF(N293="nulová",J293,0)</f>
        <v>0</v>
      </c>
      <c r="BJ293" s="16" t="s">
        <v>82</v>
      </c>
      <c r="BK293" s="161">
        <f>ROUND(I293*H293,2)</f>
        <v>0</v>
      </c>
      <c r="BL293" s="16" t="s">
        <v>168</v>
      </c>
      <c r="BM293" s="160" t="s">
        <v>445</v>
      </c>
    </row>
    <row r="294" spans="1:65" s="13" customFormat="1">
      <c r="B294" s="167"/>
      <c r="D294" s="162" t="s">
        <v>172</v>
      </c>
      <c r="E294" s="168" t="s">
        <v>1</v>
      </c>
      <c r="F294" s="169" t="s">
        <v>446</v>
      </c>
      <c r="H294" s="170">
        <v>112.59</v>
      </c>
      <c r="I294" s="171"/>
      <c r="L294" s="167"/>
      <c r="M294" s="172"/>
      <c r="N294" s="173"/>
      <c r="O294" s="173"/>
      <c r="P294" s="173"/>
      <c r="Q294" s="173"/>
      <c r="R294" s="173"/>
      <c r="S294" s="173"/>
      <c r="T294" s="174"/>
      <c r="AT294" s="168" t="s">
        <v>172</v>
      </c>
      <c r="AU294" s="168" t="s">
        <v>84</v>
      </c>
      <c r="AV294" s="13" t="s">
        <v>84</v>
      </c>
      <c r="AW294" s="13" t="s">
        <v>174</v>
      </c>
      <c r="AX294" s="13" t="s">
        <v>82</v>
      </c>
      <c r="AY294" s="168" t="s">
        <v>162</v>
      </c>
    </row>
    <row r="295" spans="1:65" s="2" customFormat="1" ht="24.2" customHeight="1">
      <c r="A295" s="31"/>
      <c r="B295" s="148"/>
      <c r="C295" s="149" t="s">
        <v>447</v>
      </c>
      <c r="D295" s="149" t="s">
        <v>164</v>
      </c>
      <c r="E295" s="150" t="s">
        <v>448</v>
      </c>
      <c r="F295" s="151" t="s">
        <v>449</v>
      </c>
      <c r="G295" s="152" t="s">
        <v>104</v>
      </c>
      <c r="H295" s="153">
        <v>190.87799999999999</v>
      </c>
      <c r="I295" s="154"/>
      <c r="J295" s="155">
        <f>ROUND(I295*H295,2)</f>
        <v>0</v>
      </c>
      <c r="K295" s="151" t="s">
        <v>167</v>
      </c>
      <c r="L295" s="32"/>
      <c r="M295" s="156" t="s">
        <v>1</v>
      </c>
      <c r="N295" s="157" t="s">
        <v>40</v>
      </c>
      <c r="O295" s="57"/>
      <c r="P295" s="158">
        <f>O295*H295</f>
        <v>0</v>
      </c>
      <c r="Q295" s="158">
        <v>2.5999999999999998E-4</v>
      </c>
      <c r="R295" s="158">
        <f>Q295*H295</f>
        <v>4.962827999999999E-2</v>
      </c>
      <c r="S295" s="158">
        <v>0</v>
      </c>
      <c r="T295" s="159">
        <f>S295*H295</f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60" t="s">
        <v>168</v>
      </c>
      <c r="AT295" s="160" t="s">
        <v>164</v>
      </c>
      <c r="AU295" s="160" t="s">
        <v>84</v>
      </c>
      <c r="AY295" s="16" t="s">
        <v>162</v>
      </c>
      <c r="BE295" s="161">
        <f>IF(N295="základní",J295,0)</f>
        <v>0</v>
      </c>
      <c r="BF295" s="161">
        <f>IF(N295="snížená",J295,0)</f>
        <v>0</v>
      </c>
      <c r="BG295" s="161">
        <f>IF(N295="zákl. přenesená",J295,0)</f>
        <v>0</v>
      </c>
      <c r="BH295" s="161">
        <f>IF(N295="sníž. přenesená",J295,0)</f>
        <v>0</v>
      </c>
      <c r="BI295" s="161">
        <f>IF(N295="nulová",J295,0)</f>
        <v>0</v>
      </c>
      <c r="BJ295" s="16" t="s">
        <v>82</v>
      </c>
      <c r="BK295" s="161">
        <f>ROUND(I295*H295,2)</f>
        <v>0</v>
      </c>
      <c r="BL295" s="16" t="s">
        <v>168</v>
      </c>
      <c r="BM295" s="160" t="s">
        <v>450</v>
      </c>
    </row>
    <row r="296" spans="1:65" s="13" customFormat="1">
      <c r="B296" s="167"/>
      <c r="D296" s="162" t="s">
        <v>172</v>
      </c>
      <c r="E296" s="168" t="s">
        <v>1</v>
      </c>
      <c r="F296" s="169" t="s">
        <v>451</v>
      </c>
      <c r="H296" s="170">
        <v>190.87799999999999</v>
      </c>
      <c r="I296" s="171"/>
      <c r="L296" s="167"/>
      <c r="M296" s="172"/>
      <c r="N296" s="173"/>
      <c r="O296" s="173"/>
      <c r="P296" s="173"/>
      <c r="Q296" s="173"/>
      <c r="R296" s="173"/>
      <c r="S296" s="173"/>
      <c r="T296" s="174"/>
      <c r="AT296" s="168" t="s">
        <v>172</v>
      </c>
      <c r="AU296" s="168" t="s">
        <v>84</v>
      </c>
      <c r="AV296" s="13" t="s">
        <v>84</v>
      </c>
      <c r="AW296" s="13" t="s">
        <v>174</v>
      </c>
      <c r="AX296" s="13" t="s">
        <v>82</v>
      </c>
      <c r="AY296" s="168" t="s">
        <v>162</v>
      </c>
    </row>
    <row r="297" spans="1:65" s="2" customFormat="1" ht="37.9" customHeight="1">
      <c r="A297" s="31"/>
      <c r="B297" s="148"/>
      <c r="C297" s="149" t="s">
        <v>452</v>
      </c>
      <c r="D297" s="149" t="s">
        <v>164</v>
      </c>
      <c r="E297" s="150" t="s">
        <v>453</v>
      </c>
      <c r="F297" s="151" t="s">
        <v>454</v>
      </c>
      <c r="G297" s="152" t="s">
        <v>104</v>
      </c>
      <c r="H297" s="153">
        <v>112.59</v>
      </c>
      <c r="I297" s="154"/>
      <c r="J297" s="155">
        <f>ROUND(I297*H297,2)</f>
        <v>0</v>
      </c>
      <c r="K297" s="151" t="s">
        <v>167</v>
      </c>
      <c r="L297" s="32"/>
      <c r="M297" s="156" t="s">
        <v>1</v>
      </c>
      <c r="N297" s="157" t="s">
        <v>40</v>
      </c>
      <c r="O297" s="57"/>
      <c r="P297" s="158">
        <f>O297*H297</f>
        <v>0</v>
      </c>
      <c r="Q297" s="158">
        <v>2.0480000000000002E-2</v>
      </c>
      <c r="R297" s="158">
        <f>Q297*H297</f>
        <v>2.3058432000000004</v>
      </c>
      <c r="S297" s="158">
        <v>0</v>
      </c>
      <c r="T297" s="159">
        <f>S297*H297</f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60" t="s">
        <v>168</v>
      </c>
      <c r="AT297" s="160" t="s">
        <v>164</v>
      </c>
      <c r="AU297" s="160" t="s">
        <v>84</v>
      </c>
      <c r="AY297" s="16" t="s">
        <v>162</v>
      </c>
      <c r="BE297" s="161">
        <f>IF(N297="základní",J297,0)</f>
        <v>0</v>
      </c>
      <c r="BF297" s="161">
        <f>IF(N297="snížená",J297,0)</f>
        <v>0</v>
      </c>
      <c r="BG297" s="161">
        <f>IF(N297="zákl. přenesená",J297,0)</f>
        <v>0</v>
      </c>
      <c r="BH297" s="161">
        <f>IF(N297="sníž. přenesená",J297,0)</f>
        <v>0</v>
      </c>
      <c r="BI297" s="161">
        <f>IF(N297="nulová",J297,0)</f>
        <v>0</v>
      </c>
      <c r="BJ297" s="16" t="s">
        <v>82</v>
      </c>
      <c r="BK297" s="161">
        <f>ROUND(I297*H297,2)</f>
        <v>0</v>
      </c>
      <c r="BL297" s="16" t="s">
        <v>168</v>
      </c>
      <c r="BM297" s="160" t="s">
        <v>455</v>
      </c>
    </row>
    <row r="298" spans="1:65" s="2" customFormat="1" ht="19.5">
      <c r="A298" s="31"/>
      <c r="B298" s="32"/>
      <c r="C298" s="31"/>
      <c r="D298" s="162" t="s">
        <v>170</v>
      </c>
      <c r="E298" s="31"/>
      <c r="F298" s="163" t="s">
        <v>456</v>
      </c>
      <c r="G298" s="31"/>
      <c r="H298" s="31"/>
      <c r="I298" s="164"/>
      <c r="J298" s="31"/>
      <c r="K298" s="31"/>
      <c r="L298" s="32"/>
      <c r="M298" s="165"/>
      <c r="N298" s="166"/>
      <c r="O298" s="57"/>
      <c r="P298" s="57"/>
      <c r="Q298" s="57"/>
      <c r="R298" s="57"/>
      <c r="S298" s="57"/>
      <c r="T298" s="58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T298" s="16" t="s">
        <v>170</v>
      </c>
      <c r="AU298" s="16" t="s">
        <v>84</v>
      </c>
    </row>
    <row r="299" spans="1:65" s="13" customFormat="1">
      <c r="B299" s="167"/>
      <c r="D299" s="162" t="s">
        <v>172</v>
      </c>
      <c r="E299" s="168" t="s">
        <v>1</v>
      </c>
      <c r="F299" s="169" t="s">
        <v>446</v>
      </c>
      <c r="H299" s="170">
        <v>112.59</v>
      </c>
      <c r="I299" s="171"/>
      <c r="L299" s="167"/>
      <c r="M299" s="172"/>
      <c r="N299" s="173"/>
      <c r="O299" s="173"/>
      <c r="P299" s="173"/>
      <c r="Q299" s="173"/>
      <c r="R299" s="173"/>
      <c r="S299" s="173"/>
      <c r="T299" s="174"/>
      <c r="AT299" s="168" t="s">
        <v>172</v>
      </c>
      <c r="AU299" s="168" t="s">
        <v>84</v>
      </c>
      <c r="AV299" s="13" t="s">
        <v>84</v>
      </c>
      <c r="AW299" s="13" t="s">
        <v>174</v>
      </c>
      <c r="AX299" s="13" t="s">
        <v>82</v>
      </c>
      <c r="AY299" s="168" t="s">
        <v>162</v>
      </c>
    </row>
    <row r="300" spans="1:65" s="2" customFormat="1" ht="55.5" customHeight="1">
      <c r="A300" s="31"/>
      <c r="B300" s="148"/>
      <c r="C300" s="149" t="s">
        <v>457</v>
      </c>
      <c r="D300" s="149" t="s">
        <v>164</v>
      </c>
      <c r="E300" s="150" t="s">
        <v>458</v>
      </c>
      <c r="F300" s="151" t="s">
        <v>459</v>
      </c>
      <c r="G300" s="152" t="s">
        <v>104</v>
      </c>
      <c r="H300" s="153">
        <v>675.54</v>
      </c>
      <c r="I300" s="154"/>
      <c r="J300" s="155">
        <f>ROUND(I300*H300,2)</f>
        <v>0</v>
      </c>
      <c r="K300" s="151" t="s">
        <v>167</v>
      </c>
      <c r="L300" s="32"/>
      <c r="M300" s="156" t="s">
        <v>1</v>
      </c>
      <c r="N300" s="157" t="s">
        <v>40</v>
      </c>
      <c r="O300" s="57"/>
      <c r="P300" s="158">
        <f>O300*H300</f>
        <v>0</v>
      </c>
      <c r="Q300" s="158">
        <v>7.9000000000000008E-3</v>
      </c>
      <c r="R300" s="158">
        <f>Q300*H300</f>
        <v>5.3367659999999999</v>
      </c>
      <c r="S300" s="158">
        <v>0</v>
      </c>
      <c r="T300" s="159">
        <f>S300*H300</f>
        <v>0</v>
      </c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R300" s="160" t="s">
        <v>168</v>
      </c>
      <c r="AT300" s="160" t="s">
        <v>164</v>
      </c>
      <c r="AU300" s="160" t="s">
        <v>84</v>
      </c>
      <c r="AY300" s="16" t="s">
        <v>162</v>
      </c>
      <c r="BE300" s="161">
        <f>IF(N300="základní",J300,0)</f>
        <v>0</v>
      </c>
      <c r="BF300" s="161">
        <f>IF(N300="snížená",J300,0)</f>
        <v>0</v>
      </c>
      <c r="BG300" s="161">
        <f>IF(N300="zákl. přenesená",J300,0)</f>
        <v>0</v>
      </c>
      <c r="BH300" s="161">
        <f>IF(N300="sníž. přenesená",J300,0)</f>
        <v>0</v>
      </c>
      <c r="BI300" s="161">
        <f>IF(N300="nulová",J300,0)</f>
        <v>0</v>
      </c>
      <c r="BJ300" s="16" t="s">
        <v>82</v>
      </c>
      <c r="BK300" s="161">
        <f>ROUND(I300*H300,2)</f>
        <v>0</v>
      </c>
      <c r="BL300" s="16" t="s">
        <v>168</v>
      </c>
      <c r="BM300" s="160" t="s">
        <v>460</v>
      </c>
    </row>
    <row r="301" spans="1:65" s="13" customFormat="1">
      <c r="B301" s="167"/>
      <c r="D301" s="162" t="s">
        <v>172</v>
      </c>
      <c r="E301" s="168" t="s">
        <v>1</v>
      </c>
      <c r="F301" s="169" t="s">
        <v>461</v>
      </c>
      <c r="H301" s="170">
        <v>675.54</v>
      </c>
      <c r="I301" s="171"/>
      <c r="L301" s="167"/>
      <c r="M301" s="172"/>
      <c r="N301" s="173"/>
      <c r="O301" s="173"/>
      <c r="P301" s="173"/>
      <c r="Q301" s="173"/>
      <c r="R301" s="173"/>
      <c r="S301" s="173"/>
      <c r="T301" s="174"/>
      <c r="AT301" s="168" t="s">
        <v>172</v>
      </c>
      <c r="AU301" s="168" t="s">
        <v>84</v>
      </c>
      <c r="AV301" s="13" t="s">
        <v>84</v>
      </c>
      <c r="AW301" s="13" t="s">
        <v>174</v>
      </c>
      <c r="AX301" s="13" t="s">
        <v>82</v>
      </c>
      <c r="AY301" s="168" t="s">
        <v>162</v>
      </c>
    </row>
    <row r="302" spans="1:65" s="2" customFormat="1" ht="66.75" customHeight="1">
      <c r="A302" s="31"/>
      <c r="B302" s="148"/>
      <c r="C302" s="149" t="s">
        <v>462</v>
      </c>
      <c r="D302" s="149" t="s">
        <v>164</v>
      </c>
      <c r="E302" s="150" t="s">
        <v>463</v>
      </c>
      <c r="F302" s="151" t="s">
        <v>464</v>
      </c>
      <c r="G302" s="152" t="s">
        <v>104</v>
      </c>
      <c r="H302" s="153">
        <v>22.2</v>
      </c>
      <c r="I302" s="154"/>
      <c r="J302" s="155">
        <f>ROUND(I302*H302,2)</f>
        <v>0</v>
      </c>
      <c r="K302" s="151" t="s">
        <v>167</v>
      </c>
      <c r="L302" s="32"/>
      <c r="M302" s="156" t="s">
        <v>1</v>
      </c>
      <c r="N302" s="157" t="s">
        <v>40</v>
      </c>
      <c r="O302" s="57"/>
      <c r="P302" s="158">
        <f>O302*H302</f>
        <v>0</v>
      </c>
      <c r="Q302" s="158">
        <v>8.6800000000000002E-3</v>
      </c>
      <c r="R302" s="158">
        <f>Q302*H302</f>
        <v>0.19269600000000001</v>
      </c>
      <c r="S302" s="158">
        <v>0</v>
      </c>
      <c r="T302" s="159">
        <f>S302*H302</f>
        <v>0</v>
      </c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R302" s="160" t="s">
        <v>168</v>
      </c>
      <c r="AT302" s="160" t="s">
        <v>164</v>
      </c>
      <c r="AU302" s="160" t="s">
        <v>84</v>
      </c>
      <c r="AY302" s="16" t="s">
        <v>162</v>
      </c>
      <c r="BE302" s="161">
        <f>IF(N302="základní",J302,0)</f>
        <v>0</v>
      </c>
      <c r="BF302" s="161">
        <f>IF(N302="snížená",J302,0)</f>
        <v>0</v>
      </c>
      <c r="BG302" s="161">
        <f>IF(N302="zákl. přenesená",J302,0)</f>
        <v>0</v>
      </c>
      <c r="BH302" s="161">
        <f>IF(N302="sníž. přenesená",J302,0)</f>
        <v>0</v>
      </c>
      <c r="BI302" s="161">
        <f>IF(N302="nulová",J302,0)</f>
        <v>0</v>
      </c>
      <c r="BJ302" s="16" t="s">
        <v>82</v>
      </c>
      <c r="BK302" s="161">
        <f>ROUND(I302*H302,2)</f>
        <v>0</v>
      </c>
      <c r="BL302" s="16" t="s">
        <v>168</v>
      </c>
      <c r="BM302" s="160" t="s">
        <v>465</v>
      </c>
    </row>
    <row r="303" spans="1:65" s="2" customFormat="1" ht="19.5">
      <c r="A303" s="31"/>
      <c r="B303" s="32"/>
      <c r="C303" s="31"/>
      <c r="D303" s="162" t="s">
        <v>170</v>
      </c>
      <c r="E303" s="31"/>
      <c r="F303" s="163" t="s">
        <v>466</v>
      </c>
      <c r="G303" s="31"/>
      <c r="H303" s="31"/>
      <c r="I303" s="164"/>
      <c r="J303" s="31"/>
      <c r="K303" s="31"/>
      <c r="L303" s="32"/>
      <c r="M303" s="165"/>
      <c r="N303" s="166"/>
      <c r="O303" s="57"/>
      <c r="P303" s="57"/>
      <c r="Q303" s="57"/>
      <c r="R303" s="57"/>
      <c r="S303" s="57"/>
      <c r="T303" s="58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T303" s="16" t="s">
        <v>170</v>
      </c>
      <c r="AU303" s="16" t="s">
        <v>84</v>
      </c>
    </row>
    <row r="304" spans="1:65" s="2" customFormat="1" ht="24.2" customHeight="1">
      <c r="A304" s="31"/>
      <c r="B304" s="148"/>
      <c r="C304" s="183" t="s">
        <v>467</v>
      </c>
      <c r="D304" s="183" t="s">
        <v>226</v>
      </c>
      <c r="E304" s="184" t="s">
        <v>468</v>
      </c>
      <c r="F304" s="185" t="s">
        <v>469</v>
      </c>
      <c r="G304" s="186" t="s">
        <v>104</v>
      </c>
      <c r="H304" s="187">
        <v>25.53</v>
      </c>
      <c r="I304" s="188"/>
      <c r="J304" s="189">
        <f>ROUND(I304*H304,2)</f>
        <v>0</v>
      </c>
      <c r="K304" s="185" t="s">
        <v>167</v>
      </c>
      <c r="L304" s="190"/>
      <c r="M304" s="191" t="s">
        <v>1</v>
      </c>
      <c r="N304" s="192" t="s">
        <v>40</v>
      </c>
      <c r="O304" s="57"/>
      <c r="P304" s="158">
        <f>O304*H304</f>
        <v>0</v>
      </c>
      <c r="Q304" s="158">
        <v>5.1999999999999998E-3</v>
      </c>
      <c r="R304" s="158">
        <f>Q304*H304</f>
        <v>0.13275600000000001</v>
      </c>
      <c r="S304" s="158">
        <v>0</v>
      </c>
      <c r="T304" s="159">
        <f>S304*H304</f>
        <v>0</v>
      </c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R304" s="160" t="s">
        <v>208</v>
      </c>
      <c r="AT304" s="160" t="s">
        <v>226</v>
      </c>
      <c r="AU304" s="160" t="s">
        <v>84</v>
      </c>
      <c r="AY304" s="16" t="s">
        <v>162</v>
      </c>
      <c r="BE304" s="161">
        <f>IF(N304="základní",J304,0)</f>
        <v>0</v>
      </c>
      <c r="BF304" s="161">
        <f>IF(N304="snížená",J304,0)</f>
        <v>0</v>
      </c>
      <c r="BG304" s="161">
        <f>IF(N304="zákl. přenesená",J304,0)</f>
        <v>0</v>
      </c>
      <c r="BH304" s="161">
        <f>IF(N304="sníž. přenesená",J304,0)</f>
        <v>0</v>
      </c>
      <c r="BI304" s="161">
        <f>IF(N304="nulová",J304,0)</f>
        <v>0</v>
      </c>
      <c r="BJ304" s="16" t="s">
        <v>82</v>
      </c>
      <c r="BK304" s="161">
        <f>ROUND(I304*H304,2)</f>
        <v>0</v>
      </c>
      <c r="BL304" s="16" t="s">
        <v>168</v>
      </c>
      <c r="BM304" s="160" t="s">
        <v>470</v>
      </c>
    </row>
    <row r="305" spans="1:65" s="2" customFormat="1" ht="19.5">
      <c r="A305" s="31"/>
      <c r="B305" s="32"/>
      <c r="C305" s="31"/>
      <c r="D305" s="162" t="s">
        <v>170</v>
      </c>
      <c r="E305" s="31"/>
      <c r="F305" s="163" t="s">
        <v>471</v>
      </c>
      <c r="G305" s="31"/>
      <c r="H305" s="31"/>
      <c r="I305" s="164"/>
      <c r="J305" s="31"/>
      <c r="K305" s="31"/>
      <c r="L305" s="32"/>
      <c r="M305" s="165"/>
      <c r="N305" s="166"/>
      <c r="O305" s="57"/>
      <c r="P305" s="57"/>
      <c r="Q305" s="57"/>
      <c r="R305" s="57"/>
      <c r="S305" s="57"/>
      <c r="T305" s="58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T305" s="16" t="s">
        <v>170</v>
      </c>
      <c r="AU305" s="16" t="s">
        <v>84</v>
      </c>
    </row>
    <row r="306" spans="1:65" s="13" customFormat="1">
      <c r="B306" s="167"/>
      <c r="D306" s="162" t="s">
        <v>172</v>
      </c>
      <c r="E306" s="168" t="s">
        <v>1</v>
      </c>
      <c r="F306" s="169" t="s">
        <v>472</v>
      </c>
      <c r="H306" s="170">
        <v>22.2</v>
      </c>
      <c r="I306" s="171"/>
      <c r="L306" s="167"/>
      <c r="M306" s="172"/>
      <c r="N306" s="173"/>
      <c r="O306" s="173"/>
      <c r="P306" s="173"/>
      <c r="Q306" s="173"/>
      <c r="R306" s="173"/>
      <c r="S306" s="173"/>
      <c r="T306" s="174"/>
      <c r="AT306" s="168" t="s">
        <v>172</v>
      </c>
      <c r="AU306" s="168" t="s">
        <v>84</v>
      </c>
      <c r="AV306" s="13" t="s">
        <v>84</v>
      </c>
      <c r="AW306" s="13" t="s">
        <v>174</v>
      </c>
      <c r="AX306" s="13" t="s">
        <v>82</v>
      </c>
      <c r="AY306" s="168" t="s">
        <v>162</v>
      </c>
    </row>
    <row r="307" spans="1:65" s="13" customFormat="1">
      <c r="B307" s="167"/>
      <c r="D307" s="162" t="s">
        <v>172</v>
      </c>
      <c r="F307" s="169" t="s">
        <v>473</v>
      </c>
      <c r="H307" s="170">
        <v>25.53</v>
      </c>
      <c r="I307" s="171"/>
      <c r="L307" s="167"/>
      <c r="M307" s="172"/>
      <c r="N307" s="173"/>
      <c r="O307" s="173"/>
      <c r="P307" s="173"/>
      <c r="Q307" s="173"/>
      <c r="R307" s="173"/>
      <c r="S307" s="173"/>
      <c r="T307" s="174"/>
      <c r="AT307" s="168" t="s">
        <v>172</v>
      </c>
      <c r="AU307" s="168" t="s">
        <v>84</v>
      </c>
      <c r="AV307" s="13" t="s">
        <v>84</v>
      </c>
      <c r="AW307" s="13" t="s">
        <v>3</v>
      </c>
      <c r="AX307" s="13" t="s">
        <v>82</v>
      </c>
      <c r="AY307" s="168" t="s">
        <v>162</v>
      </c>
    </row>
    <row r="308" spans="1:65" s="2" customFormat="1" ht="37.9" customHeight="1">
      <c r="A308" s="31"/>
      <c r="B308" s="148"/>
      <c r="C308" s="149" t="s">
        <v>474</v>
      </c>
      <c r="D308" s="149" t="s">
        <v>164</v>
      </c>
      <c r="E308" s="150" t="s">
        <v>475</v>
      </c>
      <c r="F308" s="151" t="s">
        <v>476</v>
      </c>
      <c r="G308" s="152" t="s">
        <v>104</v>
      </c>
      <c r="H308" s="153">
        <v>168.678</v>
      </c>
      <c r="I308" s="154"/>
      <c r="J308" s="155">
        <f>ROUND(I308*H308,2)</f>
        <v>0</v>
      </c>
      <c r="K308" s="151" t="s">
        <v>167</v>
      </c>
      <c r="L308" s="32"/>
      <c r="M308" s="156" t="s">
        <v>1</v>
      </c>
      <c r="N308" s="157" t="s">
        <v>40</v>
      </c>
      <c r="O308" s="57"/>
      <c r="P308" s="158">
        <f>O308*H308</f>
        <v>0</v>
      </c>
      <c r="Q308" s="158">
        <v>8.7500000000000008E-3</v>
      </c>
      <c r="R308" s="158">
        <f>Q308*H308</f>
        <v>1.4759325000000001</v>
      </c>
      <c r="S308" s="158">
        <v>0</v>
      </c>
      <c r="T308" s="159">
        <f>S308*H308</f>
        <v>0</v>
      </c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R308" s="160" t="s">
        <v>168</v>
      </c>
      <c r="AT308" s="160" t="s">
        <v>164</v>
      </c>
      <c r="AU308" s="160" t="s">
        <v>84</v>
      </c>
      <c r="AY308" s="16" t="s">
        <v>162</v>
      </c>
      <c r="BE308" s="161">
        <f>IF(N308="základní",J308,0)</f>
        <v>0</v>
      </c>
      <c r="BF308" s="161">
        <f>IF(N308="snížená",J308,0)</f>
        <v>0</v>
      </c>
      <c r="BG308" s="161">
        <f>IF(N308="zákl. přenesená",J308,0)</f>
        <v>0</v>
      </c>
      <c r="BH308" s="161">
        <f>IF(N308="sníž. přenesená",J308,0)</f>
        <v>0</v>
      </c>
      <c r="BI308" s="161">
        <f>IF(N308="nulová",J308,0)</f>
        <v>0</v>
      </c>
      <c r="BJ308" s="16" t="s">
        <v>82</v>
      </c>
      <c r="BK308" s="161">
        <f>ROUND(I308*H308,2)</f>
        <v>0</v>
      </c>
      <c r="BL308" s="16" t="s">
        <v>168</v>
      </c>
      <c r="BM308" s="160" t="s">
        <v>477</v>
      </c>
    </row>
    <row r="309" spans="1:65" s="2" customFormat="1" ht="19.5">
      <c r="A309" s="31"/>
      <c r="B309" s="32"/>
      <c r="C309" s="31"/>
      <c r="D309" s="162" t="s">
        <v>170</v>
      </c>
      <c r="E309" s="31"/>
      <c r="F309" s="163" t="s">
        <v>466</v>
      </c>
      <c r="G309" s="31"/>
      <c r="H309" s="31"/>
      <c r="I309" s="164"/>
      <c r="J309" s="31"/>
      <c r="K309" s="31"/>
      <c r="L309" s="32"/>
      <c r="M309" s="165"/>
      <c r="N309" s="166"/>
      <c r="O309" s="57"/>
      <c r="P309" s="57"/>
      <c r="Q309" s="57"/>
      <c r="R309" s="57"/>
      <c r="S309" s="57"/>
      <c r="T309" s="58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T309" s="16" t="s">
        <v>170</v>
      </c>
      <c r="AU309" s="16" t="s">
        <v>84</v>
      </c>
    </row>
    <row r="310" spans="1:65" s="2" customFormat="1" ht="16.5" customHeight="1">
      <c r="A310" s="31"/>
      <c r="B310" s="148"/>
      <c r="C310" s="183" t="s">
        <v>478</v>
      </c>
      <c r="D310" s="183" t="s">
        <v>226</v>
      </c>
      <c r="E310" s="184" t="s">
        <v>479</v>
      </c>
      <c r="F310" s="185" t="s">
        <v>480</v>
      </c>
      <c r="G310" s="186" t="s">
        <v>104</v>
      </c>
      <c r="H310" s="187">
        <v>23.69</v>
      </c>
      <c r="I310" s="188"/>
      <c r="J310" s="189">
        <f>ROUND(I310*H310,2)</f>
        <v>0</v>
      </c>
      <c r="K310" s="185" t="s">
        <v>167</v>
      </c>
      <c r="L310" s="190"/>
      <c r="M310" s="191" t="s">
        <v>1</v>
      </c>
      <c r="N310" s="192" t="s">
        <v>40</v>
      </c>
      <c r="O310" s="57"/>
      <c r="P310" s="158">
        <f>O310*H310</f>
        <v>0</v>
      </c>
      <c r="Q310" s="158">
        <v>1.1199999999999999E-3</v>
      </c>
      <c r="R310" s="158">
        <f>Q310*H310</f>
        <v>2.6532799999999999E-2</v>
      </c>
      <c r="S310" s="158">
        <v>0</v>
      </c>
      <c r="T310" s="159">
        <f>S310*H310</f>
        <v>0</v>
      </c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R310" s="160" t="s">
        <v>208</v>
      </c>
      <c r="AT310" s="160" t="s">
        <v>226</v>
      </c>
      <c r="AU310" s="160" t="s">
        <v>84</v>
      </c>
      <c r="AY310" s="16" t="s">
        <v>162</v>
      </c>
      <c r="BE310" s="161">
        <f>IF(N310="základní",J310,0)</f>
        <v>0</v>
      </c>
      <c r="BF310" s="161">
        <f>IF(N310="snížená",J310,0)</f>
        <v>0</v>
      </c>
      <c r="BG310" s="161">
        <f>IF(N310="zákl. přenesená",J310,0)</f>
        <v>0</v>
      </c>
      <c r="BH310" s="161">
        <f>IF(N310="sníž. přenesená",J310,0)</f>
        <v>0</v>
      </c>
      <c r="BI310" s="161">
        <f>IF(N310="nulová",J310,0)</f>
        <v>0</v>
      </c>
      <c r="BJ310" s="16" t="s">
        <v>82</v>
      </c>
      <c r="BK310" s="161">
        <f>ROUND(I310*H310,2)</f>
        <v>0</v>
      </c>
      <c r="BL310" s="16" t="s">
        <v>168</v>
      </c>
      <c r="BM310" s="160" t="s">
        <v>481</v>
      </c>
    </row>
    <row r="311" spans="1:65" s="13" customFormat="1">
      <c r="B311" s="167"/>
      <c r="D311" s="162" t="s">
        <v>172</v>
      </c>
      <c r="E311" s="168" t="s">
        <v>1</v>
      </c>
      <c r="F311" s="169" t="s">
        <v>482</v>
      </c>
      <c r="H311" s="170">
        <v>18.100000000000001</v>
      </c>
      <c r="I311" s="171"/>
      <c r="L311" s="167"/>
      <c r="M311" s="172"/>
      <c r="N311" s="173"/>
      <c r="O311" s="173"/>
      <c r="P311" s="173"/>
      <c r="Q311" s="173"/>
      <c r="R311" s="173"/>
      <c r="S311" s="173"/>
      <c r="T311" s="174"/>
      <c r="AT311" s="168" t="s">
        <v>172</v>
      </c>
      <c r="AU311" s="168" t="s">
        <v>84</v>
      </c>
      <c r="AV311" s="13" t="s">
        <v>84</v>
      </c>
      <c r="AW311" s="13" t="s">
        <v>174</v>
      </c>
      <c r="AX311" s="13" t="s">
        <v>75</v>
      </c>
      <c r="AY311" s="168" t="s">
        <v>162</v>
      </c>
    </row>
    <row r="312" spans="1:65" s="13" customFormat="1">
      <c r="B312" s="167"/>
      <c r="D312" s="162" t="s">
        <v>172</v>
      </c>
      <c r="E312" s="168" t="s">
        <v>1</v>
      </c>
      <c r="F312" s="169" t="s">
        <v>483</v>
      </c>
      <c r="H312" s="170">
        <v>2.5</v>
      </c>
      <c r="I312" s="171"/>
      <c r="L312" s="167"/>
      <c r="M312" s="172"/>
      <c r="N312" s="173"/>
      <c r="O312" s="173"/>
      <c r="P312" s="173"/>
      <c r="Q312" s="173"/>
      <c r="R312" s="173"/>
      <c r="S312" s="173"/>
      <c r="T312" s="174"/>
      <c r="AT312" s="168" t="s">
        <v>172</v>
      </c>
      <c r="AU312" s="168" t="s">
        <v>84</v>
      </c>
      <c r="AV312" s="13" t="s">
        <v>84</v>
      </c>
      <c r="AW312" s="13" t="s">
        <v>174</v>
      </c>
      <c r="AX312" s="13" t="s">
        <v>75</v>
      </c>
      <c r="AY312" s="168" t="s">
        <v>162</v>
      </c>
    </row>
    <row r="313" spans="1:65" s="14" customFormat="1">
      <c r="B313" s="175"/>
      <c r="D313" s="162" t="s">
        <v>172</v>
      </c>
      <c r="E313" s="176" t="s">
        <v>1</v>
      </c>
      <c r="F313" s="177" t="s">
        <v>176</v>
      </c>
      <c r="H313" s="178">
        <v>20.6</v>
      </c>
      <c r="I313" s="179"/>
      <c r="L313" s="175"/>
      <c r="M313" s="180"/>
      <c r="N313" s="181"/>
      <c r="O313" s="181"/>
      <c r="P313" s="181"/>
      <c r="Q313" s="181"/>
      <c r="R313" s="181"/>
      <c r="S313" s="181"/>
      <c r="T313" s="182"/>
      <c r="AT313" s="176" t="s">
        <v>172</v>
      </c>
      <c r="AU313" s="176" t="s">
        <v>84</v>
      </c>
      <c r="AV313" s="14" t="s">
        <v>168</v>
      </c>
      <c r="AW313" s="14" t="s">
        <v>174</v>
      </c>
      <c r="AX313" s="14" t="s">
        <v>82</v>
      </c>
      <c r="AY313" s="176" t="s">
        <v>162</v>
      </c>
    </row>
    <row r="314" spans="1:65" s="13" customFormat="1">
      <c r="B314" s="167"/>
      <c r="D314" s="162" t="s">
        <v>172</v>
      </c>
      <c r="F314" s="169" t="s">
        <v>484</v>
      </c>
      <c r="H314" s="170">
        <v>23.69</v>
      </c>
      <c r="I314" s="171"/>
      <c r="L314" s="167"/>
      <c r="M314" s="172"/>
      <c r="N314" s="173"/>
      <c r="O314" s="173"/>
      <c r="P314" s="173"/>
      <c r="Q314" s="173"/>
      <c r="R314" s="173"/>
      <c r="S314" s="173"/>
      <c r="T314" s="174"/>
      <c r="AT314" s="168" t="s">
        <v>172</v>
      </c>
      <c r="AU314" s="168" t="s">
        <v>84</v>
      </c>
      <c r="AV314" s="13" t="s">
        <v>84</v>
      </c>
      <c r="AW314" s="13" t="s">
        <v>3</v>
      </c>
      <c r="AX314" s="13" t="s">
        <v>82</v>
      </c>
      <c r="AY314" s="168" t="s">
        <v>162</v>
      </c>
    </row>
    <row r="315" spans="1:65" s="2" customFormat="1" ht="16.5" customHeight="1">
      <c r="A315" s="31"/>
      <c r="B315" s="148"/>
      <c r="C315" s="183" t="s">
        <v>485</v>
      </c>
      <c r="D315" s="183" t="s">
        <v>226</v>
      </c>
      <c r="E315" s="184" t="s">
        <v>486</v>
      </c>
      <c r="F315" s="185" t="s">
        <v>487</v>
      </c>
      <c r="G315" s="186" t="s">
        <v>104</v>
      </c>
      <c r="H315" s="187">
        <v>170.28899999999999</v>
      </c>
      <c r="I315" s="188"/>
      <c r="J315" s="189">
        <f>ROUND(I315*H315,2)</f>
        <v>0</v>
      </c>
      <c r="K315" s="185" t="s">
        <v>167</v>
      </c>
      <c r="L315" s="190"/>
      <c r="M315" s="191" t="s">
        <v>1</v>
      </c>
      <c r="N315" s="192" t="s">
        <v>40</v>
      </c>
      <c r="O315" s="57"/>
      <c r="P315" s="158">
        <f>O315*H315</f>
        <v>0</v>
      </c>
      <c r="Q315" s="158">
        <v>2.8E-3</v>
      </c>
      <c r="R315" s="158">
        <f>Q315*H315</f>
        <v>0.47680919999999993</v>
      </c>
      <c r="S315" s="158">
        <v>0</v>
      </c>
      <c r="T315" s="159">
        <f>S315*H315</f>
        <v>0</v>
      </c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R315" s="160" t="s">
        <v>208</v>
      </c>
      <c r="AT315" s="160" t="s">
        <v>226</v>
      </c>
      <c r="AU315" s="160" t="s">
        <v>84</v>
      </c>
      <c r="AY315" s="16" t="s">
        <v>162</v>
      </c>
      <c r="BE315" s="161">
        <f>IF(N315="základní",J315,0)</f>
        <v>0</v>
      </c>
      <c r="BF315" s="161">
        <f>IF(N315="snížená",J315,0)</f>
        <v>0</v>
      </c>
      <c r="BG315" s="161">
        <f>IF(N315="zákl. přenesená",J315,0)</f>
        <v>0</v>
      </c>
      <c r="BH315" s="161">
        <f>IF(N315="sníž. přenesená",J315,0)</f>
        <v>0</v>
      </c>
      <c r="BI315" s="161">
        <f>IF(N315="nulová",J315,0)</f>
        <v>0</v>
      </c>
      <c r="BJ315" s="16" t="s">
        <v>82</v>
      </c>
      <c r="BK315" s="161">
        <f>ROUND(I315*H315,2)</f>
        <v>0</v>
      </c>
      <c r="BL315" s="16" t="s">
        <v>168</v>
      </c>
      <c r="BM315" s="160" t="s">
        <v>488</v>
      </c>
    </row>
    <row r="316" spans="1:65" s="13" customFormat="1">
      <c r="B316" s="167"/>
      <c r="D316" s="162" t="s">
        <v>172</v>
      </c>
      <c r="E316" s="168" t="s">
        <v>1</v>
      </c>
      <c r="F316" s="169" t="s">
        <v>489</v>
      </c>
      <c r="H316" s="170">
        <v>166.5</v>
      </c>
      <c r="I316" s="171"/>
      <c r="L316" s="167"/>
      <c r="M316" s="172"/>
      <c r="N316" s="173"/>
      <c r="O316" s="173"/>
      <c r="P316" s="173"/>
      <c r="Q316" s="173"/>
      <c r="R316" s="173"/>
      <c r="S316" s="173"/>
      <c r="T316" s="174"/>
      <c r="AT316" s="168" t="s">
        <v>172</v>
      </c>
      <c r="AU316" s="168" t="s">
        <v>84</v>
      </c>
      <c r="AV316" s="13" t="s">
        <v>84</v>
      </c>
      <c r="AW316" s="13" t="s">
        <v>174</v>
      </c>
      <c r="AX316" s="13" t="s">
        <v>75</v>
      </c>
      <c r="AY316" s="168" t="s">
        <v>162</v>
      </c>
    </row>
    <row r="317" spans="1:65" s="13" customFormat="1">
      <c r="B317" s="167"/>
      <c r="D317" s="162" t="s">
        <v>172</v>
      </c>
      <c r="E317" s="168" t="s">
        <v>1</v>
      </c>
      <c r="F317" s="169" t="s">
        <v>432</v>
      </c>
      <c r="H317" s="170">
        <v>-1.5</v>
      </c>
      <c r="I317" s="171"/>
      <c r="L317" s="167"/>
      <c r="M317" s="172"/>
      <c r="N317" s="173"/>
      <c r="O317" s="173"/>
      <c r="P317" s="173"/>
      <c r="Q317" s="173"/>
      <c r="R317" s="173"/>
      <c r="S317" s="173"/>
      <c r="T317" s="174"/>
      <c r="AT317" s="168" t="s">
        <v>172</v>
      </c>
      <c r="AU317" s="168" t="s">
        <v>84</v>
      </c>
      <c r="AV317" s="13" t="s">
        <v>84</v>
      </c>
      <c r="AW317" s="13" t="s">
        <v>174</v>
      </c>
      <c r="AX317" s="13" t="s">
        <v>75</v>
      </c>
      <c r="AY317" s="168" t="s">
        <v>162</v>
      </c>
    </row>
    <row r="318" spans="1:65" s="13" customFormat="1">
      <c r="B318" s="167"/>
      <c r="D318" s="162" t="s">
        <v>172</v>
      </c>
      <c r="E318" s="168" t="s">
        <v>1</v>
      </c>
      <c r="F318" s="169" t="s">
        <v>433</v>
      </c>
      <c r="H318" s="170">
        <v>-1.2375</v>
      </c>
      <c r="I318" s="171"/>
      <c r="L318" s="167"/>
      <c r="M318" s="172"/>
      <c r="N318" s="173"/>
      <c r="O318" s="173"/>
      <c r="P318" s="173"/>
      <c r="Q318" s="173"/>
      <c r="R318" s="173"/>
      <c r="S318" s="173"/>
      <c r="T318" s="174"/>
      <c r="AT318" s="168" t="s">
        <v>172</v>
      </c>
      <c r="AU318" s="168" t="s">
        <v>84</v>
      </c>
      <c r="AV318" s="13" t="s">
        <v>84</v>
      </c>
      <c r="AW318" s="13" t="s">
        <v>174</v>
      </c>
      <c r="AX318" s="13" t="s">
        <v>75</v>
      </c>
      <c r="AY318" s="168" t="s">
        <v>162</v>
      </c>
    </row>
    <row r="319" spans="1:65" s="13" customFormat="1">
      <c r="B319" s="167"/>
      <c r="D319" s="162" t="s">
        <v>172</v>
      </c>
      <c r="E319" s="168" t="s">
        <v>1</v>
      </c>
      <c r="F319" s="169" t="s">
        <v>434</v>
      </c>
      <c r="H319" s="170">
        <v>-1.0449999999999999</v>
      </c>
      <c r="I319" s="171"/>
      <c r="L319" s="167"/>
      <c r="M319" s="172"/>
      <c r="N319" s="173"/>
      <c r="O319" s="173"/>
      <c r="P319" s="173"/>
      <c r="Q319" s="173"/>
      <c r="R319" s="173"/>
      <c r="S319" s="173"/>
      <c r="T319" s="174"/>
      <c r="AT319" s="168" t="s">
        <v>172</v>
      </c>
      <c r="AU319" s="168" t="s">
        <v>84</v>
      </c>
      <c r="AV319" s="13" t="s">
        <v>84</v>
      </c>
      <c r="AW319" s="13" t="s">
        <v>174</v>
      </c>
      <c r="AX319" s="13" t="s">
        <v>75</v>
      </c>
      <c r="AY319" s="168" t="s">
        <v>162</v>
      </c>
    </row>
    <row r="320" spans="1:65" s="13" customFormat="1">
      <c r="B320" s="167"/>
      <c r="D320" s="162" t="s">
        <v>172</v>
      </c>
      <c r="E320" s="168" t="s">
        <v>1</v>
      </c>
      <c r="F320" s="169" t="s">
        <v>435</v>
      </c>
      <c r="H320" s="170">
        <v>-12</v>
      </c>
      <c r="I320" s="171"/>
      <c r="L320" s="167"/>
      <c r="M320" s="172"/>
      <c r="N320" s="173"/>
      <c r="O320" s="173"/>
      <c r="P320" s="173"/>
      <c r="Q320" s="173"/>
      <c r="R320" s="173"/>
      <c r="S320" s="173"/>
      <c r="T320" s="174"/>
      <c r="AT320" s="168" t="s">
        <v>172</v>
      </c>
      <c r="AU320" s="168" t="s">
        <v>84</v>
      </c>
      <c r="AV320" s="13" t="s">
        <v>84</v>
      </c>
      <c r="AW320" s="13" t="s">
        <v>174</v>
      </c>
      <c r="AX320" s="13" t="s">
        <v>75</v>
      </c>
      <c r="AY320" s="168" t="s">
        <v>162</v>
      </c>
    </row>
    <row r="321" spans="1:65" s="13" customFormat="1">
      <c r="B321" s="167"/>
      <c r="D321" s="162" t="s">
        <v>172</v>
      </c>
      <c r="E321" s="168" t="s">
        <v>1</v>
      </c>
      <c r="F321" s="169" t="s">
        <v>436</v>
      </c>
      <c r="H321" s="170">
        <v>-2.64</v>
      </c>
      <c r="I321" s="171"/>
      <c r="L321" s="167"/>
      <c r="M321" s="172"/>
      <c r="N321" s="173"/>
      <c r="O321" s="173"/>
      <c r="P321" s="173"/>
      <c r="Q321" s="173"/>
      <c r="R321" s="173"/>
      <c r="S321" s="173"/>
      <c r="T321" s="174"/>
      <c r="AT321" s="168" t="s">
        <v>172</v>
      </c>
      <c r="AU321" s="168" t="s">
        <v>84</v>
      </c>
      <c r="AV321" s="13" t="s">
        <v>84</v>
      </c>
      <c r="AW321" s="13" t="s">
        <v>174</v>
      </c>
      <c r="AX321" s="13" t="s">
        <v>75</v>
      </c>
      <c r="AY321" s="168" t="s">
        <v>162</v>
      </c>
    </row>
    <row r="322" spans="1:65" s="14" customFormat="1">
      <c r="B322" s="175"/>
      <c r="D322" s="162" t="s">
        <v>172</v>
      </c>
      <c r="E322" s="176" t="s">
        <v>1</v>
      </c>
      <c r="F322" s="177" t="s">
        <v>176</v>
      </c>
      <c r="H322" s="178">
        <v>148.07749999999999</v>
      </c>
      <c r="I322" s="179"/>
      <c r="L322" s="175"/>
      <c r="M322" s="180"/>
      <c r="N322" s="181"/>
      <c r="O322" s="181"/>
      <c r="P322" s="181"/>
      <c r="Q322" s="181"/>
      <c r="R322" s="181"/>
      <c r="S322" s="181"/>
      <c r="T322" s="182"/>
      <c r="AT322" s="176" t="s">
        <v>172</v>
      </c>
      <c r="AU322" s="176" t="s">
        <v>84</v>
      </c>
      <c r="AV322" s="14" t="s">
        <v>168</v>
      </c>
      <c r="AW322" s="14" t="s">
        <v>174</v>
      </c>
      <c r="AX322" s="14" t="s">
        <v>82</v>
      </c>
      <c r="AY322" s="176" t="s">
        <v>162</v>
      </c>
    </row>
    <row r="323" spans="1:65" s="13" customFormat="1">
      <c r="B323" s="167"/>
      <c r="D323" s="162" t="s">
        <v>172</v>
      </c>
      <c r="F323" s="169" t="s">
        <v>490</v>
      </c>
      <c r="H323" s="170">
        <v>170.28899999999999</v>
      </c>
      <c r="I323" s="171"/>
      <c r="L323" s="167"/>
      <c r="M323" s="172"/>
      <c r="N323" s="173"/>
      <c r="O323" s="173"/>
      <c r="P323" s="173"/>
      <c r="Q323" s="173"/>
      <c r="R323" s="173"/>
      <c r="S323" s="173"/>
      <c r="T323" s="174"/>
      <c r="AT323" s="168" t="s">
        <v>172</v>
      </c>
      <c r="AU323" s="168" t="s">
        <v>84</v>
      </c>
      <c r="AV323" s="13" t="s">
        <v>84</v>
      </c>
      <c r="AW323" s="13" t="s">
        <v>3</v>
      </c>
      <c r="AX323" s="13" t="s">
        <v>82</v>
      </c>
      <c r="AY323" s="168" t="s">
        <v>162</v>
      </c>
    </row>
    <row r="324" spans="1:65" s="2" customFormat="1" ht="55.5" customHeight="1">
      <c r="A324" s="31"/>
      <c r="B324" s="148"/>
      <c r="C324" s="149" t="s">
        <v>491</v>
      </c>
      <c r="D324" s="149" t="s">
        <v>164</v>
      </c>
      <c r="E324" s="150" t="s">
        <v>492</v>
      </c>
      <c r="F324" s="151" t="s">
        <v>493</v>
      </c>
      <c r="G324" s="152" t="s">
        <v>104</v>
      </c>
      <c r="H324" s="153">
        <v>190.87799999999999</v>
      </c>
      <c r="I324" s="154"/>
      <c r="J324" s="155">
        <f>ROUND(I324*H324,2)</f>
        <v>0</v>
      </c>
      <c r="K324" s="151" t="s">
        <v>167</v>
      </c>
      <c r="L324" s="32"/>
      <c r="M324" s="156" t="s">
        <v>1</v>
      </c>
      <c r="N324" s="157" t="s">
        <v>40</v>
      </c>
      <c r="O324" s="57"/>
      <c r="P324" s="158">
        <f>O324*H324</f>
        <v>0</v>
      </c>
      <c r="Q324" s="158">
        <v>8.0000000000000007E-5</v>
      </c>
      <c r="R324" s="158">
        <f>Q324*H324</f>
        <v>1.5270240000000001E-2</v>
      </c>
      <c r="S324" s="158">
        <v>0</v>
      </c>
      <c r="T324" s="159">
        <f>S324*H324</f>
        <v>0</v>
      </c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R324" s="160" t="s">
        <v>168</v>
      </c>
      <c r="AT324" s="160" t="s">
        <v>164</v>
      </c>
      <c r="AU324" s="160" t="s">
        <v>84</v>
      </c>
      <c r="AY324" s="16" t="s">
        <v>162</v>
      </c>
      <c r="BE324" s="161">
        <f>IF(N324="základní",J324,0)</f>
        <v>0</v>
      </c>
      <c r="BF324" s="161">
        <f>IF(N324="snížená",J324,0)</f>
        <v>0</v>
      </c>
      <c r="BG324" s="161">
        <f>IF(N324="zákl. přenesená",J324,0)</f>
        <v>0</v>
      </c>
      <c r="BH324" s="161">
        <f>IF(N324="sníž. přenesená",J324,0)</f>
        <v>0</v>
      </c>
      <c r="BI324" s="161">
        <f>IF(N324="nulová",J324,0)</f>
        <v>0</v>
      </c>
      <c r="BJ324" s="16" t="s">
        <v>82</v>
      </c>
      <c r="BK324" s="161">
        <f>ROUND(I324*H324,2)</f>
        <v>0</v>
      </c>
      <c r="BL324" s="16" t="s">
        <v>168</v>
      </c>
      <c r="BM324" s="160" t="s">
        <v>494</v>
      </c>
    </row>
    <row r="325" spans="1:65" s="13" customFormat="1">
      <c r="B325" s="167"/>
      <c r="D325" s="162" t="s">
        <v>172</v>
      </c>
      <c r="E325" s="168" t="s">
        <v>1</v>
      </c>
      <c r="F325" s="169" t="s">
        <v>451</v>
      </c>
      <c r="H325" s="170">
        <v>190.87799999999999</v>
      </c>
      <c r="I325" s="171"/>
      <c r="L325" s="167"/>
      <c r="M325" s="172"/>
      <c r="N325" s="173"/>
      <c r="O325" s="173"/>
      <c r="P325" s="173"/>
      <c r="Q325" s="173"/>
      <c r="R325" s="173"/>
      <c r="S325" s="173"/>
      <c r="T325" s="174"/>
      <c r="AT325" s="168" t="s">
        <v>172</v>
      </c>
      <c r="AU325" s="168" t="s">
        <v>84</v>
      </c>
      <c r="AV325" s="13" t="s">
        <v>84</v>
      </c>
      <c r="AW325" s="13" t="s">
        <v>174</v>
      </c>
      <c r="AX325" s="13" t="s">
        <v>82</v>
      </c>
      <c r="AY325" s="168" t="s">
        <v>162</v>
      </c>
    </row>
    <row r="326" spans="1:65" s="2" customFormat="1" ht="44.25" customHeight="1">
      <c r="A326" s="31"/>
      <c r="B326" s="148"/>
      <c r="C326" s="149" t="s">
        <v>495</v>
      </c>
      <c r="D326" s="149" t="s">
        <v>164</v>
      </c>
      <c r="E326" s="150" t="s">
        <v>496</v>
      </c>
      <c r="F326" s="151" t="s">
        <v>497</v>
      </c>
      <c r="G326" s="152" t="s">
        <v>104</v>
      </c>
      <c r="H326" s="153">
        <v>190.87799999999999</v>
      </c>
      <c r="I326" s="154"/>
      <c r="J326" s="155">
        <f>ROUND(I326*H326,2)</f>
        <v>0</v>
      </c>
      <c r="K326" s="151" t="s">
        <v>167</v>
      </c>
      <c r="L326" s="32"/>
      <c r="M326" s="156" t="s">
        <v>1</v>
      </c>
      <c r="N326" s="157" t="s">
        <v>40</v>
      </c>
      <c r="O326" s="57"/>
      <c r="P326" s="158">
        <f>O326*H326</f>
        <v>0</v>
      </c>
      <c r="Q326" s="158">
        <v>3.7799999999999999E-3</v>
      </c>
      <c r="R326" s="158">
        <f>Q326*H326</f>
        <v>0.72151883999999988</v>
      </c>
      <c r="S326" s="158">
        <v>0</v>
      </c>
      <c r="T326" s="159">
        <f>S326*H326</f>
        <v>0</v>
      </c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R326" s="160" t="s">
        <v>168</v>
      </c>
      <c r="AT326" s="160" t="s">
        <v>164</v>
      </c>
      <c r="AU326" s="160" t="s">
        <v>84</v>
      </c>
      <c r="AY326" s="16" t="s">
        <v>162</v>
      </c>
      <c r="BE326" s="161">
        <f>IF(N326="základní",J326,0)</f>
        <v>0</v>
      </c>
      <c r="BF326" s="161">
        <f>IF(N326="snížená",J326,0)</f>
        <v>0</v>
      </c>
      <c r="BG326" s="161">
        <f>IF(N326="zákl. přenesená",J326,0)</f>
        <v>0</v>
      </c>
      <c r="BH326" s="161">
        <f>IF(N326="sníž. přenesená",J326,0)</f>
        <v>0</v>
      </c>
      <c r="BI326" s="161">
        <f>IF(N326="nulová",J326,0)</f>
        <v>0</v>
      </c>
      <c r="BJ326" s="16" t="s">
        <v>82</v>
      </c>
      <c r="BK326" s="161">
        <f>ROUND(I326*H326,2)</f>
        <v>0</v>
      </c>
      <c r="BL326" s="16" t="s">
        <v>168</v>
      </c>
      <c r="BM326" s="160" t="s">
        <v>498</v>
      </c>
    </row>
    <row r="327" spans="1:65" s="2" customFormat="1" ht="37.9" customHeight="1">
      <c r="A327" s="31"/>
      <c r="B327" s="148"/>
      <c r="C327" s="149" t="s">
        <v>499</v>
      </c>
      <c r="D327" s="149" t="s">
        <v>164</v>
      </c>
      <c r="E327" s="150" t="s">
        <v>500</v>
      </c>
      <c r="F327" s="151" t="s">
        <v>501</v>
      </c>
      <c r="G327" s="152" t="s">
        <v>104</v>
      </c>
      <c r="H327" s="153">
        <v>168.678</v>
      </c>
      <c r="I327" s="154"/>
      <c r="J327" s="155">
        <f>ROUND(I327*H327,2)</f>
        <v>0</v>
      </c>
      <c r="K327" s="151" t="s">
        <v>167</v>
      </c>
      <c r="L327" s="32"/>
      <c r="M327" s="156" t="s">
        <v>1</v>
      </c>
      <c r="N327" s="157" t="s">
        <v>40</v>
      </c>
      <c r="O327" s="57"/>
      <c r="P327" s="158">
        <f>O327*H327</f>
        <v>0</v>
      </c>
      <c r="Q327" s="158">
        <v>3.3E-3</v>
      </c>
      <c r="R327" s="158">
        <f>Q327*H327</f>
        <v>0.55663739999999995</v>
      </c>
      <c r="S327" s="158">
        <v>0</v>
      </c>
      <c r="T327" s="159">
        <f>S327*H327</f>
        <v>0</v>
      </c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R327" s="160" t="s">
        <v>168</v>
      </c>
      <c r="AT327" s="160" t="s">
        <v>164</v>
      </c>
      <c r="AU327" s="160" t="s">
        <v>84</v>
      </c>
      <c r="AY327" s="16" t="s">
        <v>162</v>
      </c>
      <c r="BE327" s="161">
        <f>IF(N327="základní",J327,0)</f>
        <v>0</v>
      </c>
      <c r="BF327" s="161">
        <f>IF(N327="snížená",J327,0)</f>
        <v>0</v>
      </c>
      <c r="BG327" s="161">
        <f>IF(N327="zákl. přenesená",J327,0)</f>
        <v>0</v>
      </c>
      <c r="BH327" s="161">
        <f>IF(N327="sníž. přenesená",J327,0)</f>
        <v>0</v>
      </c>
      <c r="BI327" s="161">
        <f>IF(N327="nulová",J327,0)</f>
        <v>0</v>
      </c>
      <c r="BJ327" s="16" t="s">
        <v>82</v>
      </c>
      <c r="BK327" s="161">
        <f>ROUND(I327*H327,2)</f>
        <v>0</v>
      </c>
      <c r="BL327" s="16" t="s">
        <v>168</v>
      </c>
      <c r="BM327" s="160" t="s">
        <v>502</v>
      </c>
    </row>
    <row r="328" spans="1:65" s="2" customFormat="1" ht="21.75" customHeight="1">
      <c r="A328" s="31"/>
      <c r="B328" s="148"/>
      <c r="C328" s="149" t="s">
        <v>503</v>
      </c>
      <c r="D328" s="149" t="s">
        <v>164</v>
      </c>
      <c r="E328" s="150" t="s">
        <v>504</v>
      </c>
      <c r="F328" s="151" t="s">
        <v>505</v>
      </c>
      <c r="G328" s="152" t="s">
        <v>254</v>
      </c>
      <c r="H328" s="153">
        <v>104</v>
      </c>
      <c r="I328" s="154"/>
      <c r="J328" s="155">
        <f>ROUND(I328*H328,2)</f>
        <v>0</v>
      </c>
      <c r="K328" s="151" t="s">
        <v>167</v>
      </c>
      <c r="L328" s="32"/>
      <c r="M328" s="156" t="s">
        <v>1</v>
      </c>
      <c r="N328" s="157" t="s">
        <v>40</v>
      </c>
      <c r="O328" s="57"/>
      <c r="P328" s="158">
        <f>O328*H328</f>
        <v>0</v>
      </c>
      <c r="Q328" s="158">
        <v>1.3999999999999999E-4</v>
      </c>
      <c r="R328" s="158">
        <f>Q328*H328</f>
        <v>1.4559999999999998E-2</v>
      </c>
      <c r="S328" s="158">
        <v>0</v>
      </c>
      <c r="T328" s="159">
        <f>S328*H328</f>
        <v>0</v>
      </c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R328" s="160" t="s">
        <v>168</v>
      </c>
      <c r="AT328" s="160" t="s">
        <v>164</v>
      </c>
      <c r="AU328" s="160" t="s">
        <v>84</v>
      </c>
      <c r="AY328" s="16" t="s">
        <v>162</v>
      </c>
      <c r="BE328" s="161">
        <f>IF(N328="základní",J328,0)</f>
        <v>0</v>
      </c>
      <c r="BF328" s="161">
        <f>IF(N328="snížená",J328,0)</f>
        <v>0</v>
      </c>
      <c r="BG328" s="161">
        <f>IF(N328="zákl. přenesená",J328,0)</f>
        <v>0</v>
      </c>
      <c r="BH328" s="161">
        <f>IF(N328="sníž. přenesená",J328,0)</f>
        <v>0</v>
      </c>
      <c r="BI328" s="161">
        <f>IF(N328="nulová",J328,0)</f>
        <v>0</v>
      </c>
      <c r="BJ328" s="16" t="s">
        <v>82</v>
      </c>
      <c r="BK328" s="161">
        <f>ROUND(I328*H328,2)</f>
        <v>0</v>
      </c>
      <c r="BL328" s="16" t="s">
        <v>168</v>
      </c>
      <c r="BM328" s="160" t="s">
        <v>506</v>
      </c>
    </row>
    <row r="329" spans="1:65" s="2" customFormat="1" ht="37.9" customHeight="1">
      <c r="A329" s="31"/>
      <c r="B329" s="148"/>
      <c r="C329" s="149" t="s">
        <v>507</v>
      </c>
      <c r="D329" s="149" t="s">
        <v>164</v>
      </c>
      <c r="E329" s="150" t="s">
        <v>508</v>
      </c>
      <c r="F329" s="151" t="s">
        <v>509</v>
      </c>
      <c r="G329" s="152" t="s">
        <v>104</v>
      </c>
      <c r="H329" s="153">
        <v>18.422999999999998</v>
      </c>
      <c r="I329" s="154"/>
      <c r="J329" s="155">
        <f>ROUND(I329*H329,2)</f>
        <v>0</v>
      </c>
      <c r="K329" s="151" t="s">
        <v>167</v>
      </c>
      <c r="L329" s="32"/>
      <c r="M329" s="156" t="s">
        <v>1</v>
      </c>
      <c r="N329" s="157" t="s">
        <v>40</v>
      </c>
      <c r="O329" s="57"/>
      <c r="P329" s="158">
        <f>O329*H329</f>
        <v>0</v>
      </c>
      <c r="Q329" s="158">
        <v>0</v>
      </c>
      <c r="R329" s="158">
        <f>Q329*H329</f>
        <v>0</v>
      </c>
      <c r="S329" s="158">
        <v>1.0000000000000001E-5</v>
      </c>
      <c r="T329" s="159">
        <f>S329*H329</f>
        <v>1.8422999999999999E-4</v>
      </c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R329" s="160" t="s">
        <v>168</v>
      </c>
      <c r="AT329" s="160" t="s">
        <v>164</v>
      </c>
      <c r="AU329" s="160" t="s">
        <v>84</v>
      </c>
      <c r="AY329" s="16" t="s">
        <v>162</v>
      </c>
      <c r="BE329" s="161">
        <f>IF(N329="základní",J329,0)</f>
        <v>0</v>
      </c>
      <c r="BF329" s="161">
        <f>IF(N329="snížená",J329,0)</f>
        <v>0</v>
      </c>
      <c r="BG329" s="161">
        <f>IF(N329="zákl. přenesená",J329,0)</f>
        <v>0</v>
      </c>
      <c r="BH329" s="161">
        <f>IF(N329="sníž. přenesená",J329,0)</f>
        <v>0</v>
      </c>
      <c r="BI329" s="161">
        <f>IF(N329="nulová",J329,0)</f>
        <v>0</v>
      </c>
      <c r="BJ329" s="16" t="s">
        <v>82</v>
      </c>
      <c r="BK329" s="161">
        <f>ROUND(I329*H329,2)</f>
        <v>0</v>
      </c>
      <c r="BL329" s="16" t="s">
        <v>168</v>
      </c>
      <c r="BM329" s="160" t="s">
        <v>510</v>
      </c>
    </row>
    <row r="330" spans="1:65" s="13" customFormat="1">
      <c r="B330" s="167"/>
      <c r="D330" s="162" t="s">
        <v>172</v>
      </c>
      <c r="E330" s="168" t="s">
        <v>1</v>
      </c>
      <c r="F330" s="169" t="s">
        <v>511</v>
      </c>
      <c r="H330" s="170">
        <v>1.5</v>
      </c>
      <c r="I330" s="171"/>
      <c r="L330" s="167"/>
      <c r="M330" s="172"/>
      <c r="N330" s="173"/>
      <c r="O330" s="173"/>
      <c r="P330" s="173"/>
      <c r="Q330" s="173"/>
      <c r="R330" s="173"/>
      <c r="S330" s="173"/>
      <c r="T330" s="174"/>
      <c r="AT330" s="168" t="s">
        <v>172</v>
      </c>
      <c r="AU330" s="168" t="s">
        <v>84</v>
      </c>
      <c r="AV330" s="13" t="s">
        <v>84</v>
      </c>
      <c r="AW330" s="13" t="s">
        <v>174</v>
      </c>
      <c r="AX330" s="13" t="s">
        <v>75</v>
      </c>
      <c r="AY330" s="168" t="s">
        <v>162</v>
      </c>
    </row>
    <row r="331" spans="1:65" s="13" customFormat="1">
      <c r="B331" s="167"/>
      <c r="D331" s="162" t="s">
        <v>172</v>
      </c>
      <c r="E331" s="168" t="s">
        <v>1</v>
      </c>
      <c r="F331" s="169" t="s">
        <v>512</v>
      </c>
      <c r="H331" s="170">
        <v>1.2375</v>
      </c>
      <c r="I331" s="171"/>
      <c r="L331" s="167"/>
      <c r="M331" s="172"/>
      <c r="N331" s="173"/>
      <c r="O331" s="173"/>
      <c r="P331" s="173"/>
      <c r="Q331" s="173"/>
      <c r="R331" s="173"/>
      <c r="S331" s="173"/>
      <c r="T331" s="174"/>
      <c r="AT331" s="168" t="s">
        <v>172</v>
      </c>
      <c r="AU331" s="168" t="s">
        <v>84</v>
      </c>
      <c r="AV331" s="13" t="s">
        <v>84</v>
      </c>
      <c r="AW331" s="13" t="s">
        <v>174</v>
      </c>
      <c r="AX331" s="13" t="s">
        <v>75</v>
      </c>
      <c r="AY331" s="168" t="s">
        <v>162</v>
      </c>
    </row>
    <row r="332" spans="1:65" s="13" customFormat="1">
      <c r="B332" s="167"/>
      <c r="D332" s="162" t="s">
        <v>172</v>
      </c>
      <c r="E332" s="168" t="s">
        <v>1</v>
      </c>
      <c r="F332" s="169" t="s">
        <v>513</v>
      </c>
      <c r="H332" s="170">
        <v>1.0449999999999999</v>
      </c>
      <c r="I332" s="171"/>
      <c r="L332" s="167"/>
      <c r="M332" s="172"/>
      <c r="N332" s="173"/>
      <c r="O332" s="173"/>
      <c r="P332" s="173"/>
      <c r="Q332" s="173"/>
      <c r="R332" s="173"/>
      <c r="S332" s="173"/>
      <c r="T332" s="174"/>
      <c r="AT332" s="168" t="s">
        <v>172</v>
      </c>
      <c r="AU332" s="168" t="s">
        <v>84</v>
      </c>
      <c r="AV332" s="13" t="s">
        <v>84</v>
      </c>
      <c r="AW332" s="13" t="s">
        <v>174</v>
      </c>
      <c r="AX332" s="13" t="s">
        <v>75</v>
      </c>
      <c r="AY332" s="168" t="s">
        <v>162</v>
      </c>
    </row>
    <row r="333" spans="1:65" s="13" customFormat="1">
      <c r="B333" s="167"/>
      <c r="D333" s="162" t="s">
        <v>172</v>
      </c>
      <c r="E333" s="168" t="s">
        <v>1</v>
      </c>
      <c r="F333" s="169" t="s">
        <v>514</v>
      </c>
      <c r="H333" s="170">
        <v>12</v>
      </c>
      <c r="I333" s="171"/>
      <c r="L333" s="167"/>
      <c r="M333" s="172"/>
      <c r="N333" s="173"/>
      <c r="O333" s="173"/>
      <c r="P333" s="173"/>
      <c r="Q333" s="173"/>
      <c r="R333" s="173"/>
      <c r="S333" s="173"/>
      <c r="T333" s="174"/>
      <c r="AT333" s="168" t="s">
        <v>172</v>
      </c>
      <c r="AU333" s="168" t="s">
        <v>84</v>
      </c>
      <c r="AV333" s="13" t="s">
        <v>84</v>
      </c>
      <c r="AW333" s="13" t="s">
        <v>174</v>
      </c>
      <c r="AX333" s="13" t="s">
        <v>75</v>
      </c>
      <c r="AY333" s="168" t="s">
        <v>162</v>
      </c>
    </row>
    <row r="334" spans="1:65" s="13" customFormat="1">
      <c r="B334" s="167"/>
      <c r="D334" s="162" t="s">
        <v>172</v>
      </c>
      <c r="E334" s="168" t="s">
        <v>1</v>
      </c>
      <c r="F334" s="169" t="s">
        <v>515</v>
      </c>
      <c r="H334" s="170">
        <v>2.64</v>
      </c>
      <c r="I334" s="171"/>
      <c r="L334" s="167"/>
      <c r="M334" s="172"/>
      <c r="N334" s="173"/>
      <c r="O334" s="173"/>
      <c r="P334" s="173"/>
      <c r="Q334" s="173"/>
      <c r="R334" s="173"/>
      <c r="S334" s="173"/>
      <c r="T334" s="174"/>
      <c r="AT334" s="168" t="s">
        <v>172</v>
      </c>
      <c r="AU334" s="168" t="s">
        <v>84</v>
      </c>
      <c r="AV334" s="13" t="s">
        <v>84</v>
      </c>
      <c r="AW334" s="13" t="s">
        <v>174</v>
      </c>
      <c r="AX334" s="13" t="s">
        <v>75</v>
      </c>
      <c r="AY334" s="168" t="s">
        <v>162</v>
      </c>
    </row>
    <row r="335" spans="1:65" s="14" customFormat="1">
      <c r="B335" s="175"/>
      <c r="D335" s="162" t="s">
        <v>172</v>
      </c>
      <c r="E335" s="176" t="s">
        <v>1</v>
      </c>
      <c r="F335" s="177" t="s">
        <v>176</v>
      </c>
      <c r="H335" s="178">
        <v>18.422499999999999</v>
      </c>
      <c r="I335" s="179"/>
      <c r="L335" s="175"/>
      <c r="M335" s="180"/>
      <c r="N335" s="181"/>
      <c r="O335" s="181"/>
      <c r="P335" s="181"/>
      <c r="Q335" s="181"/>
      <c r="R335" s="181"/>
      <c r="S335" s="181"/>
      <c r="T335" s="182"/>
      <c r="AT335" s="176" t="s">
        <v>172</v>
      </c>
      <c r="AU335" s="176" t="s">
        <v>84</v>
      </c>
      <c r="AV335" s="14" t="s">
        <v>168</v>
      </c>
      <c r="AW335" s="14" t="s">
        <v>174</v>
      </c>
      <c r="AX335" s="14" t="s">
        <v>82</v>
      </c>
      <c r="AY335" s="176" t="s">
        <v>162</v>
      </c>
    </row>
    <row r="336" spans="1:65" s="2" customFormat="1" ht="16.5" customHeight="1">
      <c r="A336" s="31"/>
      <c r="B336" s="148"/>
      <c r="C336" s="149" t="s">
        <v>516</v>
      </c>
      <c r="D336" s="149" t="s">
        <v>164</v>
      </c>
      <c r="E336" s="150" t="s">
        <v>517</v>
      </c>
      <c r="F336" s="151" t="s">
        <v>518</v>
      </c>
      <c r="G336" s="152" t="s">
        <v>104</v>
      </c>
      <c r="H336" s="153">
        <v>112.59</v>
      </c>
      <c r="I336" s="154"/>
      <c r="J336" s="155">
        <f>ROUND(I336*H336,2)</f>
        <v>0</v>
      </c>
      <c r="K336" s="151" t="s">
        <v>167</v>
      </c>
      <c r="L336" s="32"/>
      <c r="M336" s="156" t="s">
        <v>1</v>
      </c>
      <c r="N336" s="157" t="s">
        <v>40</v>
      </c>
      <c r="O336" s="57"/>
      <c r="P336" s="158">
        <f>O336*H336</f>
        <v>0</v>
      </c>
      <c r="Q336" s="158">
        <v>0</v>
      </c>
      <c r="R336" s="158">
        <f>Q336*H336</f>
        <v>0</v>
      </c>
      <c r="S336" s="158">
        <v>0</v>
      </c>
      <c r="T336" s="159">
        <f>S336*H336</f>
        <v>0</v>
      </c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R336" s="160" t="s">
        <v>168</v>
      </c>
      <c r="AT336" s="160" t="s">
        <v>164</v>
      </c>
      <c r="AU336" s="160" t="s">
        <v>84</v>
      </c>
      <c r="AY336" s="16" t="s">
        <v>162</v>
      </c>
      <c r="BE336" s="161">
        <f>IF(N336="základní",J336,0)</f>
        <v>0</v>
      </c>
      <c r="BF336" s="161">
        <f>IF(N336="snížená",J336,0)</f>
        <v>0</v>
      </c>
      <c r="BG336" s="161">
        <f>IF(N336="zákl. přenesená",J336,0)</f>
        <v>0</v>
      </c>
      <c r="BH336" s="161">
        <f>IF(N336="sníž. přenesená",J336,0)</f>
        <v>0</v>
      </c>
      <c r="BI336" s="161">
        <f>IF(N336="nulová",J336,0)</f>
        <v>0</v>
      </c>
      <c r="BJ336" s="16" t="s">
        <v>82</v>
      </c>
      <c r="BK336" s="161">
        <f>ROUND(I336*H336,2)</f>
        <v>0</v>
      </c>
      <c r="BL336" s="16" t="s">
        <v>168</v>
      </c>
      <c r="BM336" s="160" t="s">
        <v>519</v>
      </c>
    </row>
    <row r="337" spans="1:65" s="13" customFormat="1">
      <c r="B337" s="167"/>
      <c r="D337" s="162" t="s">
        <v>172</v>
      </c>
      <c r="E337" s="168" t="s">
        <v>1</v>
      </c>
      <c r="F337" s="169" t="s">
        <v>446</v>
      </c>
      <c r="H337" s="170">
        <v>112.59</v>
      </c>
      <c r="I337" s="171"/>
      <c r="L337" s="167"/>
      <c r="M337" s="172"/>
      <c r="N337" s="173"/>
      <c r="O337" s="173"/>
      <c r="P337" s="173"/>
      <c r="Q337" s="173"/>
      <c r="R337" s="173"/>
      <c r="S337" s="173"/>
      <c r="T337" s="174"/>
      <c r="AT337" s="168" t="s">
        <v>172</v>
      </c>
      <c r="AU337" s="168" t="s">
        <v>84</v>
      </c>
      <c r="AV337" s="13" t="s">
        <v>84</v>
      </c>
      <c r="AW337" s="13" t="s">
        <v>174</v>
      </c>
      <c r="AX337" s="13" t="s">
        <v>82</v>
      </c>
      <c r="AY337" s="168" t="s">
        <v>162</v>
      </c>
    </row>
    <row r="338" spans="1:65" s="2" customFormat="1" ht="37.9" customHeight="1">
      <c r="A338" s="31"/>
      <c r="B338" s="148"/>
      <c r="C338" s="149" t="s">
        <v>520</v>
      </c>
      <c r="D338" s="149" t="s">
        <v>164</v>
      </c>
      <c r="E338" s="150" t="s">
        <v>521</v>
      </c>
      <c r="F338" s="151" t="s">
        <v>522</v>
      </c>
      <c r="G338" s="152" t="s">
        <v>371</v>
      </c>
      <c r="H338" s="153">
        <v>128</v>
      </c>
      <c r="I338" s="154"/>
      <c r="J338" s="155">
        <f>ROUND(I338*H338,2)</f>
        <v>0</v>
      </c>
      <c r="K338" s="151" t="s">
        <v>167</v>
      </c>
      <c r="L338" s="32"/>
      <c r="M338" s="156" t="s">
        <v>1</v>
      </c>
      <c r="N338" s="157" t="s">
        <v>40</v>
      </c>
      <c r="O338" s="57"/>
      <c r="P338" s="158">
        <f>O338*H338</f>
        <v>0</v>
      </c>
      <c r="Q338" s="158">
        <v>0</v>
      </c>
      <c r="R338" s="158">
        <f>Q338*H338</f>
        <v>0</v>
      </c>
      <c r="S338" s="158">
        <v>0</v>
      </c>
      <c r="T338" s="159">
        <f>S338*H338</f>
        <v>0</v>
      </c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R338" s="160" t="s">
        <v>168</v>
      </c>
      <c r="AT338" s="160" t="s">
        <v>164</v>
      </c>
      <c r="AU338" s="160" t="s">
        <v>84</v>
      </c>
      <c r="AY338" s="16" t="s">
        <v>162</v>
      </c>
      <c r="BE338" s="161">
        <f>IF(N338="základní",J338,0)</f>
        <v>0</v>
      </c>
      <c r="BF338" s="161">
        <f>IF(N338="snížená",J338,0)</f>
        <v>0</v>
      </c>
      <c r="BG338" s="161">
        <f>IF(N338="zákl. přenesená",J338,0)</f>
        <v>0</v>
      </c>
      <c r="BH338" s="161">
        <f>IF(N338="sníž. přenesená",J338,0)</f>
        <v>0</v>
      </c>
      <c r="BI338" s="161">
        <f>IF(N338="nulová",J338,0)</f>
        <v>0</v>
      </c>
      <c r="BJ338" s="16" t="s">
        <v>82</v>
      </c>
      <c r="BK338" s="161">
        <f>ROUND(I338*H338,2)</f>
        <v>0</v>
      </c>
      <c r="BL338" s="16" t="s">
        <v>168</v>
      </c>
      <c r="BM338" s="160" t="s">
        <v>523</v>
      </c>
    </row>
    <row r="339" spans="1:65" s="2" customFormat="1" ht="24.2" customHeight="1">
      <c r="A339" s="31"/>
      <c r="B339" s="148"/>
      <c r="C339" s="149" t="s">
        <v>524</v>
      </c>
      <c r="D339" s="149" t="s">
        <v>164</v>
      </c>
      <c r="E339" s="150" t="s">
        <v>525</v>
      </c>
      <c r="F339" s="151" t="s">
        <v>526</v>
      </c>
      <c r="G339" s="152" t="s">
        <v>104</v>
      </c>
      <c r="H339" s="153">
        <v>48.728000000000002</v>
      </c>
      <c r="I339" s="154"/>
      <c r="J339" s="155">
        <f>ROUND(I339*H339,2)</f>
        <v>0</v>
      </c>
      <c r="K339" s="151" t="s">
        <v>167</v>
      </c>
      <c r="L339" s="32"/>
      <c r="M339" s="156" t="s">
        <v>1</v>
      </c>
      <c r="N339" s="157" t="s">
        <v>40</v>
      </c>
      <c r="O339" s="57"/>
      <c r="P339" s="158">
        <f>O339*H339</f>
        <v>0</v>
      </c>
      <c r="Q339" s="158">
        <v>0.11</v>
      </c>
      <c r="R339" s="158">
        <f>Q339*H339</f>
        <v>5.36008</v>
      </c>
      <c r="S339" s="158">
        <v>0</v>
      </c>
      <c r="T339" s="159">
        <f>S339*H339</f>
        <v>0</v>
      </c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R339" s="160" t="s">
        <v>168</v>
      </c>
      <c r="AT339" s="160" t="s">
        <v>164</v>
      </c>
      <c r="AU339" s="160" t="s">
        <v>84</v>
      </c>
      <c r="AY339" s="16" t="s">
        <v>162</v>
      </c>
      <c r="BE339" s="161">
        <f>IF(N339="základní",J339,0)</f>
        <v>0</v>
      </c>
      <c r="BF339" s="161">
        <f>IF(N339="snížená",J339,0)</f>
        <v>0</v>
      </c>
      <c r="BG339" s="161">
        <f>IF(N339="zákl. přenesená",J339,0)</f>
        <v>0</v>
      </c>
      <c r="BH339" s="161">
        <f>IF(N339="sníž. přenesená",J339,0)</f>
        <v>0</v>
      </c>
      <c r="BI339" s="161">
        <f>IF(N339="nulová",J339,0)</f>
        <v>0</v>
      </c>
      <c r="BJ339" s="16" t="s">
        <v>82</v>
      </c>
      <c r="BK339" s="161">
        <f>ROUND(I339*H339,2)</f>
        <v>0</v>
      </c>
      <c r="BL339" s="16" t="s">
        <v>168</v>
      </c>
      <c r="BM339" s="160" t="s">
        <v>527</v>
      </c>
    </row>
    <row r="340" spans="1:65" s="2" customFormat="1" ht="19.5">
      <c r="A340" s="31"/>
      <c r="B340" s="32"/>
      <c r="C340" s="31"/>
      <c r="D340" s="162" t="s">
        <v>170</v>
      </c>
      <c r="E340" s="31"/>
      <c r="F340" s="163" t="s">
        <v>528</v>
      </c>
      <c r="G340" s="31"/>
      <c r="H340" s="31"/>
      <c r="I340" s="164"/>
      <c r="J340" s="31"/>
      <c r="K340" s="31"/>
      <c r="L340" s="32"/>
      <c r="M340" s="165"/>
      <c r="N340" s="166"/>
      <c r="O340" s="57"/>
      <c r="P340" s="57"/>
      <c r="Q340" s="57"/>
      <c r="R340" s="57"/>
      <c r="S340" s="57"/>
      <c r="T340" s="58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T340" s="16" t="s">
        <v>170</v>
      </c>
      <c r="AU340" s="16" t="s">
        <v>84</v>
      </c>
    </row>
    <row r="341" spans="1:65" s="13" customFormat="1">
      <c r="B341" s="167"/>
      <c r="D341" s="162" t="s">
        <v>172</v>
      </c>
      <c r="E341" s="168" t="s">
        <v>1</v>
      </c>
      <c r="F341" s="169" t="s">
        <v>529</v>
      </c>
      <c r="H341" s="170">
        <v>48.727499999999999</v>
      </c>
      <c r="I341" s="171"/>
      <c r="L341" s="167"/>
      <c r="M341" s="172"/>
      <c r="N341" s="173"/>
      <c r="O341" s="173"/>
      <c r="P341" s="173"/>
      <c r="Q341" s="173"/>
      <c r="R341" s="173"/>
      <c r="S341" s="173"/>
      <c r="T341" s="174"/>
      <c r="AT341" s="168" t="s">
        <v>172</v>
      </c>
      <c r="AU341" s="168" t="s">
        <v>84</v>
      </c>
      <c r="AV341" s="13" t="s">
        <v>84</v>
      </c>
      <c r="AW341" s="13" t="s">
        <v>174</v>
      </c>
      <c r="AX341" s="13" t="s">
        <v>82</v>
      </c>
      <c r="AY341" s="168" t="s">
        <v>162</v>
      </c>
    </row>
    <row r="342" spans="1:65" s="2" customFormat="1" ht="37.9" customHeight="1">
      <c r="A342" s="31"/>
      <c r="B342" s="148"/>
      <c r="C342" s="149" t="s">
        <v>530</v>
      </c>
      <c r="D342" s="149" t="s">
        <v>164</v>
      </c>
      <c r="E342" s="150" t="s">
        <v>531</v>
      </c>
      <c r="F342" s="151" t="s">
        <v>532</v>
      </c>
      <c r="G342" s="152" t="s">
        <v>104</v>
      </c>
      <c r="H342" s="153">
        <v>48.728000000000002</v>
      </c>
      <c r="I342" s="154"/>
      <c r="J342" s="155">
        <f>ROUND(I342*H342,2)</f>
        <v>0</v>
      </c>
      <c r="K342" s="151" t="s">
        <v>167</v>
      </c>
      <c r="L342" s="32"/>
      <c r="M342" s="156" t="s">
        <v>1</v>
      </c>
      <c r="N342" s="157" t="s">
        <v>40</v>
      </c>
      <c r="O342" s="57"/>
      <c r="P342" s="158">
        <f>O342*H342</f>
        <v>0</v>
      </c>
      <c r="Q342" s="158">
        <v>1.0999999999999999E-2</v>
      </c>
      <c r="R342" s="158">
        <f>Q342*H342</f>
        <v>0.53600800000000004</v>
      </c>
      <c r="S342" s="158">
        <v>0</v>
      </c>
      <c r="T342" s="159">
        <f>S342*H342</f>
        <v>0</v>
      </c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R342" s="160" t="s">
        <v>168</v>
      </c>
      <c r="AT342" s="160" t="s">
        <v>164</v>
      </c>
      <c r="AU342" s="160" t="s">
        <v>84</v>
      </c>
      <c r="AY342" s="16" t="s">
        <v>162</v>
      </c>
      <c r="BE342" s="161">
        <f>IF(N342="základní",J342,0)</f>
        <v>0</v>
      </c>
      <c r="BF342" s="161">
        <f>IF(N342="snížená",J342,0)</f>
        <v>0</v>
      </c>
      <c r="BG342" s="161">
        <f>IF(N342="zákl. přenesená",J342,0)</f>
        <v>0</v>
      </c>
      <c r="BH342" s="161">
        <f>IF(N342="sníž. přenesená",J342,0)</f>
        <v>0</v>
      </c>
      <c r="BI342" s="161">
        <f>IF(N342="nulová",J342,0)</f>
        <v>0</v>
      </c>
      <c r="BJ342" s="16" t="s">
        <v>82</v>
      </c>
      <c r="BK342" s="161">
        <f>ROUND(I342*H342,2)</f>
        <v>0</v>
      </c>
      <c r="BL342" s="16" t="s">
        <v>168</v>
      </c>
      <c r="BM342" s="160" t="s">
        <v>533</v>
      </c>
    </row>
    <row r="343" spans="1:65" s="13" customFormat="1">
      <c r="B343" s="167"/>
      <c r="D343" s="162" t="s">
        <v>172</v>
      </c>
      <c r="E343" s="168" t="s">
        <v>1</v>
      </c>
      <c r="F343" s="169" t="s">
        <v>534</v>
      </c>
      <c r="H343" s="170">
        <v>48.728000000000002</v>
      </c>
      <c r="I343" s="171"/>
      <c r="L343" s="167"/>
      <c r="M343" s="172"/>
      <c r="N343" s="173"/>
      <c r="O343" s="173"/>
      <c r="P343" s="173"/>
      <c r="Q343" s="173"/>
      <c r="R343" s="173"/>
      <c r="S343" s="173"/>
      <c r="T343" s="174"/>
      <c r="AT343" s="168" t="s">
        <v>172</v>
      </c>
      <c r="AU343" s="168" t="s">
        <v>84</v>
      </c>
      <c r="AV343" s="13" t="s">
        <v>84</v>
      </c>
      <c r="AW343" s="13" t="s">
        <v>174</v>
      </c>
      <c r="AX343" s="13" t="s">
        <v>82</v>
      </c>
      <c r="AY343" s="168" t="s">
        <v>162</v>
      </c>
    </row>
    <row r="344" spans="1:65" s="2" customFormat="1" ht="37.9" customHeight="1">
      <c r="A344" s="31"/>
      <c r="B344" s="148"/>
      <c r="C344" s="149" t="s">
        <v>535</v>
      </c>
      <c r="D344" s="149" t="s">
        <v>164</v>
      </c>
      <c r="E344" s="150" t="s">
        <v>536</v>
      </c>
      <c r="F344" s="151" t="s">
        <v>537</v>
      </c>
      <c r="G344" s="152" t="s">
        <v>371</v>
      </c>
      <c r="H344" s="153">
        <v>34</v>
      </c>
      <c r="I344" s="154"/>
      <c r="J344" s="155">
        <f>ROUND(I344*H344,2)</f>
        <v>0</v>
      </c>
      <c r="K344" s="151" t="s">
        <v>167</v>
      </c>
      <c r="L344" s="32"/>
      <c r="M344" s="156" t="s">
        <v>1</v>
      </c>
      <c r="N344" s="157" t="s">
        <v>40</v>
      </c>
      <c r="O344" s="57"/>
      <c r="P344" s="158">
        <f>O344*H344</f>
        <v>0</v>
      </c>
      <c r="Q344" s="158">
        <v>4.0000000000000003E-5</v>
      </c>
      <c r="R344" s="158">
        <f>Q344*H344</f>
        <v>1.3600000000000001E-3</v>
      </c>
      <c r="S344" s="158">
        <v>0</v>
      </c>
      <c r="T344" s="159">
        <f>S344*H344</f>
        <v>0</v>
      </c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R344" s="160" t="s">
        <v>168</v>
      </c>
      <c r="AT344" s="160" t="s">
        <v>164</v>
      </c>
      <c r="AU344" s="160" t="s">
        <v>84</v>
      </c>
      <c r="AY344" s="16" t="s">
        <v>162</v>
      </c>
      <c r="BE344" s="161">
        <f>IF(N344="základní",J344,0)</f>
        <v>0</v>
      </c>
      <c r="BF344" s="161">
        <f>IF(N344="snížená",J344,0)</f>
        <v>0</v>
      </c>
      <c r="BG344" s="161">
        <f>IF(N344="zákl. přenesená",J344,0)</f>
        <v>0</v>
      </c>
      <c r="BH344" s="161">
        <f>IF(N344="sníž. přenesená",J344,0)</f>
        <v>0</v>
      </c>
      <c r="BI344" s="161">
        <f>IF(N344="nulová",J344,0)</f>
        <v>0</v>
      </c>
      <c r="BJ344" s="16" t="s">
        <v>82</v>
      </c>
      <c r="BK344" s="161">
        <f>ROUND(I344*H344,2)</f>
        <v>0</v>
      </c>
      <c r="BL344" s="16" t="s">
        <v>168</v>
      </c>
      <c r="BM344" s="160" t="s">
        <v>538</v>
      </c>
    </row>
    <row r="345" spans="1:65" s="13" customFormat="1">
      <c r="B345" s="167"/>
      <c r="D345" s="162" t="s">
        <v>172</v>
      </c>
      <c r="E345" s="168" t="s">
        <v>1</v>
      </c>
      <c r="F345" s="169" t="s">
        <v>539</v>
      </c>
      <c r="H345" s="170">
        <v>34</v>
      </c>
      <c r="I345" s="171"/>
      <c r="L345" s="167"/>
      <c r="M345" s="172"/>
      <c r="N345" s="173"/>
      <c r="O345" s="173"/>
      <c r="P345" s="173"/>
      <c r="Q345" s="173"/>
      <c r="R345" s="173"/>
      <c r="S345" s="173"/>
      <c r="T345" s="174"/>
      <c r="AT345" s="168" t="s">
        <v>172</v>
      </c>
      <c r="AU345" s="168" t="s">
        <v>84</v>
      </c>
      <c r="AV345" s="13" t="s">
        <v>84</v>
      </c>
      <c r="AW345" s="13" t="s">
        <v>174</v>
      </c>
      <c r="AX345" s="13" t="s">
        <v>82</v>
      </c>
      <c r="AY345" s="168" t="s">
        <v>162</v>
      </c>
    </row>
    <row r="346" spans="1:65" s="2" customFormat="1" ht="24.2" customHeight="1">
      <c r="A346" s="31"/>
      <c r="B346" s="148"/>
      <c r="C346" s="149" t="s">
        <v>540</v>
      </c>
      <c r="D346" s="149" t="s">
        <v>164</v>
      </c>
      <c r="E346" s="150" t="s">
        <v>541</v>
      </c>
      <c r="F346" s="151" t="s">
        <v>542</v>
      </c>
      <c r="G346" s="152" t="s">
        <v>104</v>
      </c>
      <c r="H346" s="153">
        <v>22.2</v>
      </c>
      <c r="I346" s="154"/>
      <c r="J346" s="155">
        <f>ROUND(I346*H346,2)</f>
        <v>0</v>
      </c>
      <c r="K346" s="151" t="s">
        <v>167</v>
      </c>
      <c r="L346" s="32"/>
      <c r="M346" s="156" t="s">
        <v>1</v>
      </c>
      <c r="N346" s="157" t="s">
        <v>40</v>
      </c>
      <c r="O346" s="57"/>
      <c r="P346" s="158">
        <f>O346*H346</f>
        <v>0</v>
      </c>
      <c r="Q346" s="158">
        <v>0.45929999999999999</v>
      </c>
      <c r="R346" s="158">
        <f>Q346*H346</f>
        <v>10.19646</v>
      </c>
      <c r="S346" s="158">
        <v>0</v>
      </c>
      <c r="T346" s="159">
        <f>S346*H346</f>
        <v>0</v>
      </c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R346" s="160" t="s">
        <v>168</v>
      </c>
      <c r="AT346" s="160" t="s">
        <v>164</v>
      </c>
      <c r="AU346" s="160" t="s">
        <v>84</v>
      </c>
      <c r="AY346" s="16" t="s">
        <v>162</v>
      </c>
      <c r="BE346" s="161">
        <f>IF(N346="základní",J346,0)</f>
        <v>0</v>
      </c>
      <c r="BF346" s="161">
        <f>IF(N346="snížená",J346,0)</f>
        <v>0</v>
      </c>
      <c r="BG346" s="161">
        <f>IF(N346="zákl. přenesená",J346,0)</f>
        <v>0</v>
      </c>
      <c r="BH346" s="161">
        <f>IF(N346="sníž. přenesená",J346,0)</f>
        <v>0</v>
      </c>
      <c r="BI346" s="161">
        <f>IF(N346="nulová",J346,0)</f>
        <v>0</v>
      </c>
      <c r="BJ346" s="16" t="s">
        <v>82</v>
      </c>
      <c r="BK346" s="161">
        <f>ROUND(I346*H346,2)</f>
        <v>0</v>
      </c>
      <c r="BL346" s="16" t="s">
        <v>168</v>
      </c>
      <c r="BM346" s="160" t="s">
        <v>543</v>
      </c>
    </row>
    <row r="347" spans="1:65" s="2" customFormat="1" ht="19.5">
      <c r="A347" s="31"/>
      <c r="B347" s="32"/>
      <c r="C347" s="31"/>
      <c r="D347" s="162" t="s">
        <v>170</v>
      </c>
      <c r="E347" s="31"/>
      <c r="F347" s="163" t="s">
        <v>544</v>
      </c>
      <c r="G347" s="31"/>
      <c r="H347" s="31"/>
      <c r="I347" s="164"/>
      <c r="J347" s="31"/>
      <c r="K347" s="31"/>
      <c r="L347" s="32"/>
      <c r="M347" s="165"/>
      <c r="N347" s="166"/>
      <c r="O347" s="57"/>
      <c r="P347" s="57"/>
      <c r="Q347" s="57"/>
      <c r="R347" s="57"/>
      <c r="S347" s="57"/>
      <c r="T347" s="58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T347" s="16" t="s">
        <v>170</v>
      </c>
      <c r="AU347" s="16" t="s">
        <v>84</v>
      </c>
    </row>
    <row r="348" spans="1:65" s="13" customFormat="1">
      <c r="B348" s="167"/>
      <c r="D348" s="162" t="s">
        <v>172</v>
      </c>
      <c r="E348" s="168" t="s">
        <v>1</v>
      </c>
      <c r="F348" s="169" t="s">
        <v>545</v>
      </c>
      <c r="H348" s="170">
        <v>22.2</v>
      </c>
      <c r="I348" s="171"/>
      <c r="L348" s="167"/>
      <c r="M348" s="172"/>
      <c r="N348" s="173"/>
      <c r="O348" s="173"/>
      <c r="P348" s="173"/>
      <c r="Q348" s="173"/>
      <c r="R348" s="173"/>
      <c r="S348" s="173"/>
      <c r="T348" s="174"/>
      <c r="AT348" s="168" t="s">
        <v>172</v>
      </c>
      <c r="AU348" s="168" t="s">
        <v>84</v>
      </c>
      <c r="AV348" s="13" t="s">
        <v>84</v>
      </c>
      <c r="AW348" s="13" t="s">
        <v>174</v>
      </c>
      <c r="AX348" s="13" t="s">
        <v>82</v>
      </c>
      <c r="AY348" s="168" t="s">
        <v>162</v>
      </c>
    </row>
    <row r="349" spans="1:65" s="2" customFormat="1" ht="37.9" customHeight="1">
      <c r="A349" s="31"/>
      <c r="B349" s="148"/>
      <c r="C349" s="149" t="s">
        <v>546</v>
      </c>
      <c r="D349" s="149" t="s">
        <v>164</v>
      </c>
      <c r="E349" s="150" t="s">
        <v>547</v>
      </c>
      <c r="F349" s="151" t="s">
        <v>548</v>
      </c>
      <c r="G349" s="152" t="s">
        <v>371</v>
      </c>
      <c r="H349" s="153">
        <v>78</v>
      </c>
      <c r="I349" s="154"/>
      <c r="J349" s="155">
        <f>ROUND(I349*H349,2)</f>
        <v>0</v>
      </c>
      <c r="K349" s="151" t="s">
        <v>167</v>
      </c>
      <c r="L349" s="32"/>
      <c r="M349" s="156" t="s">
        <v>1</v>
      </c>
      <c r="N349" s="157" t="s">
        <v>40</v>
      </c>
      <c r="O349" s="57"/>
      <c r="P349" s="158">
        <f>O349*H349</f>
        <v>0</v>
      </c>
      <c r="Q349" s="158">
        <v>0.19663</v>
      </c>
      <c r="R349" s="158">
        <f>Q349*H349</f>
        <v>15.33714</v>
      </c>
      <c r="S349" s="158">
        <v>0</v>
      </c>
      <c r="T349" s="159">
        <f>S349*H349</f>
        <v>0</v>
      </c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R349" s="160" t="s">
        <v>168</v>
      </c>
      <c r="AT349" s="160" t="s">
        <v>164</v>
      </c>
      <c r="AU349" s="160" t="s">
        <v>84</v>
      </c>
      <c r="AY349" s="16" t="s">
        <v>162</v>
      </c>
      <c r="BE349" s="161">
        <f>IF(N349="základní",J349,0)</f>
        <v>0</v>
      </c>
      <c r="BF349" s="161">
        <f>IF(N349="snížená",J349,0)</f>
        <v>0</v>
      </c>
      <c r="BG349" s="161">
        <f>IF(N349="zákl. přenesená",J349,0)</f>
        <v>0</v>
      </c>
      <c r="BH349" s="161">
        <f>IF(N349="sníž. přenesená",J349,0)</f>
        <v>0</v>
      </c>
      <c r="BI349" s="161">
        <f>IF(N349="nulová",J349,0)</f>
        <v>0</v>
      </c>
      <c r="BJ349" s="16" t="s">
        <v>82</v>
      </c>
      <c r="BK349" s="161">
        <f>ROUND(I349*H349,2)</f>
        <v>0</v>
      </c>
      <c r="BL349" s="16" t="s">
        <v>168</v>
      </c>
      <c r="BM349" s="160" t="s">
        <v>549</v>
      </c>
    </row>
    <row r="350" spans="1:65" s="13" customFormat="1">
      <c r="B350" s="167"/>
      <c r="D350" s="162" t="s">
        <v>172</v>
      </c>
      <c r="E350" s="168" t="s">
        <v>1</v>
      </c>
      <c r="F350" s="169" t="s">
        <v>550</v>
      </c>
      <c r="H350" s="170">
        <v>38.6</v>
      </c>
      <c r="I350" s="171"/>
      <c r="L350" s="167"/>
      <c r="M350" s="172"/>
      <c r="N350" s="173"/>
      <c r="O350" s="173"/>
      <c r="P350" s="173"/>
      <c r="Q350" s="173"/>
      <c r="R350" s="173"/>
      <c r="S350" s="173"/>
      <c r="T350" s="174"/>
      <c r="AT350" s="168" t="s">
        <v>172</v>
      </c>
      <c r="AU350" s="168" t="s">
        <v>84</v>
      </c>
      <c r="AV350" s="13" t="s">
        <v>84</v>
      </c>
      <c r="AW350" s="13" t="s">
        <v>174</v>
      </c>
      <c r="AX350" s="13" t="s">
        <v>75</v>
      </c>
      <c r="AY350" s="168" t="s">
        <v>162</v>
      </c>
    </row>
    <row r="351" spans="1:65" s="13" customFormat="1">
      <c r="B351" s="167"/>
      <c r="D351" s="162" t="s">
        <v>172</v>
      </c>
      <c r="E351" s="168" t="s">
        <v>1</v>
      </c>
      <c r="F351" s="169" t="s">
        <v>551</v>
      </c>
      <c r="H351" s="170">
        <v>39.4</v>
      </c>
      <c r="I351" s="171"/>
      <c r="L351" s="167"/>
      <c r="M351" s="172"/>
      <c r="N351" s="173"/>
      <c r="O351" s="173"/>
      <c r="P351" s="173"/>
      <c r="Q351" s="173"/>
      <c r="R351" s="173"/>
      <c r="S351" s="173"/>
      <c r="T351" s="174"/>
      <c r="AT351" s="168" t="s">
        <v>172</v>
      </c>
      <c r="AU351" s="168" t="s">
        <v>84</v>
      </c>
      <c r="AV351" s="13" t="s">
        <v>84</v>
      </c>
      <c r="AW351" s="13" t="s">
        <v>174</v>
      </c>
      <c r="AX351" s="13" t="s">
        <v>75</v>
      </c>
      <c r="AY351" s="168" t="s">
        <v>162</v>
      </c>
    </row>
    <row r="352" spans="1:65" s="14" customFormat="1">
      <c r="B352" s="175"/>
      <c r="D352" s="162" t="s">
        <v>172</v>
      </c>
      <c r="E352" s="176" t="s">
        <v>1</v>
      </c>
      <c r="F352" s="177" t="s">
        <v>176</v>
      </c>
      <c r="H352" s="178">
        <v>78</v>
      </c>
      <c r="I352" s="179"/>
      <c r="L352" s="175"/>
      <c r="M352" s="180"/>
      <c r="N352" s="181"/>
      <c r="O352" s="181"/>
      <c r="P352" s="181"/>
      <c r="Q352" s="181"/>
      <c r="R352" s="181"/>
      <c r="S352" s="181"/>
      <c r="T352" s="182"/>
      <c r="AT352" s="176" t="s">
        <v>172</v>
      </c>
      <c r="AU352" s="176" t="s">
        <v>84</v>
      </c>
      <c r="AV352" s="14" t="s">
        <v>168</v>
      </c>
      <c r="AW352" s="14" t="s">
        <v>174</v>
      </c>
      <c r="AX352" s="14" t="s">
        <v>82</v>
      </c>
      <c r="AY352" s="176" t="s">
        <v>162</v>
      </c>
    </row>
    <row r="353" spans="1:65" s="12" customFormat="1" ht="22.9" customHeight="1">
      <c r="B353" s="135"/>
      <c r="D353" s="136" t="s">
        <v>74</v>
      </c>
      <c r="E353" s="146" t="s">
        <v>212</v>
      </c>
      <c r="F353" s="146" t="s">
        <v>552</v>
      </c>
      <c r="I353" s="138"/>
      <c r="J353" s="147">
        <f>BK353</f>
        <v>0</v>
      </c>
      <c r="L353" s="135"/>
      <c r="M353" s="140"/>
      <c r="N353" s="141"/>
      <c r="O353" s="141"/>
      <c r="P353" s="142">
        <f>SUM(P354:P443)</f>
        <v>0</v>
      </c>
      <c r="Q353" s="141"/>
      <c r="R353" s="142">
        <f>SUM(R354:R443)</f>
        <v>8.4855759999999988E-2</v>
      </c>
      <c r="S353" s="141"/>
      <c r="T353" s="143">
        <f>SUM(T354:T443)</f>
        <v>48.773550000000007</v>
      </c>
      <c r="AR353" s="136" t="s">
        <v>82</v>
      </c>
      <c r="AT353" s="144" t="s">
        <v>74</v>
      </c>
      <c r="AU353" s="144" t="s">
        <v>82</v>
      </c>
      <c r="AY353" s="136" t="s">
        <v>162</v>
      </c>
      <c r="BK353" s="145">
        <f>SUM(BK354:BK443)</f>
        <v>0</v>
      </c>
    </row>
    <row r="354" spans="1:65" s="2" customFormat="1" ht="16.5" customHeight="1">
      <c r="A354" s="31"/>
      <c r="B354" s="148"/>
      <c r="C354" s="149" t="s">
        <v>553</v>
      </c>
      <c r="D354" s="149" t="s">
        <v>164</v>
      </c>
      <c r="E354" s="150" t="s">
        <v>554</v>
      </c>
      <c r="F354" s="151" t="s">
        <v>555</v>
      </c>
      <c r="G354" s="152" t="s">
        <v>556</v>
      </c>
      <c r="H354" s="153">
        <v>1</v>
      </c>
      <c r="I354" s="154"/>
      <c r="J354" s="155">
        <f>ROUND(I354*H354,2)</f>
        <v>0</v>
      </c>
      <c r="K354" s="151" t="s">
        <v>557</v>
      </c>
      <c r="L354" s="32"/>
      <c r="M354" s="156" t="s">
        <v>1</v>
      </c>
      <c r="N354" s="157" t="s">
        <v>40</v>
      </c>
      <c r="O354" s="57"/>
      <c r="P354" s="158">
        <f>O354*H354</f>
        <v>0</v>
      </c>
      <c r="Q354" s="158">
        <v>0</v>
      </c>
      <c r="R354" s="158">
        <f>Q354*H354</f>
        <v>0</v>
      </c>
      <c r="S354" s="158">
        <v>2.3199999999999998</v>
      </c>
      <c r="T354" s="159">
        <f>S354*H354</f>
        <v>2.3199999999999998</v>
      </c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R354" s="160" t="s">
        <v>168</v>
      </c>
      <c r="AT354" s="160" t="s">
        <v>164</v>
      </c>
      <c r="AU354" s="160" t="s">
        <v>84</v>
      </c>
      <c r="AY354" s="16" t="s">
        <v>162</v>
      </c>
      <c r="BE354" s="161">
        <f>IF(N354="základní",J354,0)</f>
        <v>0</v>
      </c>
      <c r="BF354" s="161">
        <f>IF(N354="snížená",J354,0)</f>
        <v>0</v>
      </c>
      <c r="BG354" s="161">
        <f>IF(N354="zákl. přenesená",J354,0)</f>
        <v>0</v>
      </c>
      <c r="BH354" s="161">
        <f>IF(N354="sníž. přenesená",J354,0)</f>
        <v>0</v>
      </c>
      <c r="BI354" s="161">
        <f>IF(N354="nulová",J354,0)</f>
        <v>0</v>
      </c>
      <c r="BJ354" s="16" t="s">
        <v>82</v>
      </c>
      <c r="BK354" s="161">
        <f>ROUND(I354*H354,2)</f>
        <v>0</v>
      </c>
      <c r="BL354" s="16" t="s">
        <v>168</v>
      </c>
      <c r="BM354" s="160" t="s">
        <v>558</v>
      </c>
    </row>
    <row r="355" spans="1:65" s="2" customFormat="1" ht="16.5" customHeight="1">
      <c r="A355" s="31"/>
      <c r="B355" s="148"/>
      <c r="C355" s="149" t="s">
        <v>559</v>
      </c>
      <c r="D355" s="149" t="s">
        <v>164</v>
      </c>
      <c r="E355" s="150" t="s">
        <v>560</v>
      </c>
      <c r="F355" s="151" t="s">
        <v>561</v>
      </c>
      <c r="G355" s="152" t="s">
        <v>556</v>
      </c>
      <c r="H355" s="153">
        <v>1</v>
      </c>
      <c r="I355" s="154"/>
      <c r="J355" s="155">
        <f>ROUND(I355*H355,2)</f>
        <v>0</v>
      </c>
      <c r="K355" s="151" t="s">
        <v>557</v>
      </c>
      <c r="L355" s="32"/>
      <c r="M355" s="156" t="s">
        <v>1</v>
      </c>
      <c r="N355" s="157" t="s">
        <v>40</v>
      </c>
      <c r="O355" s="57"/>
      <c r="P355" s="158">
        <f>O355*H355</f>
        <v>0</v>
      </c>
      <c r="Q355" s="158">
        <v>0</v>
      </c>
      <c r="R355" s="158">
        <f>Q355*H355</f>
        <v>0</v>
      </c>
      <c r="S355" s="158">
        <v>0.35399999999999998</v>
      </c>
      <c r="T355" s="159">
        <f>S355*H355</f>
        <v>0.35399999999999998</v>
      </c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R355" s="160" t="s">
        <v>168</v>
      </c>
      <c r="AT355" s="160" t="s">
        <v>164</v>
      </c>
      <c r="AU355" s="160" t="s">
        <v>84</v>
      </c>
      <c r="AY355" s="16" t="s">
        <v>162</v>
      </c>
      <c r="BE355" s="161">
        <f>IF(N355="základní",J355,0)</f>
        <v>0</v>
      </c>
      <c r="BF355" s="161">
        <f>IF(N355="snížená",J355,0)</f>
        <v>0</v>
      </c>
      <c r="BG355" s="161">
        <f>IF(N355="zákl. přenesená",J355,0)</f>
        <v>0</v>
      </c>
      <c r="BH355" s="161">
        <f>IF(N355="sníž. přenesená",J355,0)</f>
        <v>0</v>
      </c>
      <c r="BI355" s="161">
        <f>IF(N355="nulová",J355,0)</f>
        <v>0</v>
      </c>
      <c r="BJ355" s="16" t="s">
        <v>82</v>
      </c>
      <c r="BK355" s="161">
        <f>ROUND(I355*H355,2)</f>
        <v>0</v>
      </c>
      <c r="BL355" s="16" t="s">
        <v>168</v>
      </c>
      <c r="BM355" s="160" t="s">
        <v>562</v>
      </c>
    </row>
    <row r="356" spans="1:65" s="2" customFormat="1" ht="24.2" customHeight="1">
      <c r="A356" s="31"/>
      <c r="B356" s="148"/>
      <c r="C356" s="149" t="s">
        <v>563</v>
      </c>
      <c r="D356" s="149" t="s">
        <v>164</v>
      </c>
      <c r="E356" s="150" t="s">
        <v>564</v>
      </c>
      <c r="F356" s="151" t="s">
        <v>565</v>
      </c>
      <c r="G356" s="152" t="s">
        <v>556</v>
      </c>
      <c r="H356" s="153">
        <v>1</v>
      </c>
      <c r="I356" s="154"/>
      <c r="J356" s="155">
        <f>ROUND(I356*H356,2)</f>
        <v>0</v>
      </c>
      <c r="K356" s="151" t="s">
        <v>557</v>
      </c>
      <c r="L356" s="32"/>
      <c r="M356" s="156" t="s">
        <v>1</v>
      </c>
      <c r="N356" s="157" t="s">
        <v>40</v>
      </c>
      <c r="O356" s="57"/>
      <c r="P356" s="158">
        <f>O356*H356</f>
        <v>0</v>
      </c>
      <c r="Q356" s="158">
        <v>0</v>
      </c>
      <c r="R356" s="158">
        <f>Q356*H356</f>
        <v>0</v>
      </c>
      <c r="S356" s="158">
        <v>4.58</v>
      </c>
      <c r="T356" s="159">
        <f>S356*H356</f>
        <v>4.58</v>
      </c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R356" s="160" t="s">
        <v>168</v>
      </c>
      <c r="AT356" s="160" t="s">
        <v>164</v>
      </c>
      <c r="AU356" s="160" t="s">
        <v>84</v>
      </c>
      <c r="AY356" s="16" t="s">
        <v>162</v>
      </c>
      <c r="BE356" s="161">
        <f>IF(N356="základní",J356,0)</f>
        <v>0</v>
      </c>
      <c r="BF356" s="161">
        <f>IF(N356="snížená",J356,0)</f>
        <v>0</v>
      </c>
      <c r="BG356" s="161">
        <f>IF(N356="zákl. přenesená",J356,0)</f>
        <v>0</v>
      </c>
      <c r="BH356" s="161">
        <f>IF(N356="sníž. přenesená",J356,0)</f>
        <v>0</v>
      </c>
      <c r="BI356" s="161">
        <f>IF(N356="nulová",J356,0)</f>
        <v>0</v>
      </c>
      <c r="BJ356" s="16" t="s">
        <v>82</v>
      </c>
      <c r="BK356" s="161">
        <f>ROUND(I356*H356,2)</f>
        <v>0</v>
      </c>
      <c r="BL356" s="16" t="s">
        <v>168</v>
      </c>
      <c r="BM356" s="160" t="s">
        <v>566</v>
      </c>
    </row>
    <row r="357" spans="1:65" s="2" customFormat="1" ht="48.75">
      <c r="A357" s="31"/>
      <c r="B357" s="32"/>
      <c r="C357" s="31"/>
      <c r="D357" s="162" t="s">
        <v>170</v>
      </c>
      <c r="E357" s="31"/>
      <c r="F357" s="163" t="s">
        <v>567</v>
      </c>
      <c r="G357" s="31"/>
      <c r="H357" s="31"/>
      <c r="I357" s="164"/>
      <c r="J357" s="31"/>
      <c r="K357" s="31"/>
      <c r="L357" s="32"/>
      <c r="M357" s="165"/>
      <c r="N357" s="166"/>
      <c r="O357" s="57"/>
      <c r="P357" s="57"/>
      <c r="Q357" s="57"/>
      <c r="R357" s="57"/>
      <c r="S357" s="57"/>
      <c r="T357" s="58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T357" s="16" t="s">
        <v>170</v>
      </c>
      <c r="AU357" s="16" t="s">
        <v>84</v>
      </c>
    </row>
    <row r="358" spans="1:65" s="2" customFormat="1" ht="16.5" customHeight="1">
      <c r="A358" s="31"/>
      <c r="B358" s="148"/>
      <c r="C358" s="149" t="s">
        <v>568</v>
      </c>
      <c r="D358" s="149" t="s">
        <v>164</v>
      </c>
      <c r="E358" s="150" t="s">
        <v>569</v>
      </c>
      <c r="F358" s="151" t="s">
        <v>570</v>
      </c>
      <c r="G358" s="152" t="s">
        <v>556</v>
      </c>
      <c r="H358" s="153">
        <v>1</v>
      </c>
      <c r="I358" s="154"/>
      <c r="J358" s="155">
        <f>ROUND(I358*H358,2)</f>
        <v>0</v>
      </c>
      <c r="K358" s="151" t="s">
        <v>557</v>
      </c>
      <c r="L358" s="32"/>
      <c r="M358" s="156" t="s">
        <v>1</v>
      </c>
      <c r="N358" s="157" t="s">
        <v>40</v>
      </c>
      <c r="O358" s="57"/>
      <c r="P358" s="158">
        <f>O358*H358</f>
        <v>0</v>
      </c>
      <c r="Q358" s="158">
        <v>0</v>
      </c>
      <c r="R358" s="158">
        <f>Q358*H358</f>
        <v>0</v>
      </c>
      <c r="S358" s="158">
        <v>1.25</v>
      </c>
      <c r="T358" s="159">
        <f>S358*H358</f>
        <v>1.25</v>
      </c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R358" s="160" t="s">
        <v>168</v>
      </c>
      <c r="AT358" s="160" t="s">
        <v>164</v>
      </c>
      <c r="AU358" s="160" t="s">
        <v>84</v>
      </c>
      <c r="AY358" s="16" t="s">
        <v>162</v>
      </c>
      <c r="BE358" s="161">
        <f>IF(N358="základní",J358,0)</f>
        <v>0</v>
      </c>
      <c r="BF358" s="161">
        <f>IF(N358="snížená",J358,0)</f>
        <v>0</v>
      </c>
      <c r="BG358" s="161">
        <f>IF(N358="zákl. přenesená",J358,0)</f>
        <v>0</v>
      </c>
      <c r="BH358" s="161">
        <f>IF(N358="sníž. přenesená",J358,0)</f>
        <v>0</v>
      </c>
      <c r="BI358" s="161">
        <f>IF(N358="nulová",J358,0)</f>
        <v>0</v>
      </c>
      <c r="BJ358" s="16" t="s">
        <v>82</v>
      </c>
      <c r="BK358" s="161">
        <f>ROUND(I358*H358,2)</f>
        <v>0</v>
      </c>
      <c r="BL358" s="16" t="s">
        <v>168</v>
      </c>
      <c r="BM358" s="160" t="s">
        <v>571</v>
      </c>
    </row>
    <row r="359" spans="1:65" s="2" customFormat="1" ht="48.75">
      <c r="A359" s="31"/>
      <c r="B359" s="32"/>
      <c r="C359" s="31"/>
      <c r="D359" s="162" t="s">
        <v>170</v>
      </c>
      <c r="E359" s="31"/>
      <c r="F359" s="163" t="s">
        <v>567</v>
      </c>
      <c r="G359" s="31"/>
      <c r="H359" s="31"/>
      <c r="I359" s="164"/>
      <c r="J359" s="31"/>
      <c r="K359" s="31"/>
      <c r="L359" s="32"/>
      <c r="M359" s="165"/>
      <c r="N359" s="166"/>
      <c r="O359" s="57"/>
      <c r="P359" s="57"/>
      <c r="Q359" s="57"/>
      <c r="R359" s="57"/>
      <c r="S359" s="57"/>
      <c r="T359" s="58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T359" s="16" t="s">
        <v>170</v>
      </c>
      <c r="AU359" s="16" t="s">
        <v>84</v>
      </c>
    </row>
    <row r="360" spans="1:65" s="2" customFormat="1" ht="44.25" customHeight="1">
      <c r="A360" s="31"/>
      <c r="B360" s="148"/>
      <c r="C360" s="149" t="s">
        <v>572</v>
      </c>
      <c r="D360" s="149" t="s">
        <v>164</v>
      </c>
      <c r="E360" s="150" t="s">
        <v>573</v>
      </c>
      <c r="F360" s="151" t="s">
        <v>574</v>
      </c>
      <c r="G360" s="152" t="s">
        <v>104</v>
      </c>
      <c r="H360" s="153">
        <v>115</v>
      </c>
      <c r="I360" s="154"/>
      <c r="J360" s="155">
        <f>ROUND(I360*H360,2)</f>
        <v>0</v>
      </c>
      <c r="K360" s="151" t="s">
        <v>167</v>
      </c>
      <c r="L360" s="32"/>
      <c r="M360" s="156" t="s">
        <v>1</v>
      </c>
      <c r="N360" s="157" t="s">
        <v>40</v>
      </c>
      <c r="O360" s="57"/>
      <c r="P360" s="158">
        <f>O360*H360</f>
        <v>0</v>
      </c>
      <c r="Q360" s="158">
        <v>0</v>
      </c>
      <c r="R360" s="158">
        <f>Q360*H360</f>
        <v>0</v>
      </c>
      <c r="S360" s="158">
        <v>0</v>
      </c>
      <c r="T360" s="159">
        <f>S360*H360</f>
        <v>0</v>
      </c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R360" s="160" t="s">
        <v>168</v>
      </c>
      <c r="AT360" s="160" t="s">
        <v>164</v>
      </c>
      <c r="AU360" s="160" t="s">
        <v>84</v>
      </c>
      <c r="AY360" s="16" t="s">
        <v>162</v>
      </c>
      <c r="BE360" s="161">
        <f>IF(N360="základní",J360,0)</f>
        <v>0</v>
      </c>
      <c r="BF360" s="161">
        <f>IF(N360="snížená",J360,0)</f>
        <v>0</v>
      </c>
      <c r="BG360" s="161">
        <f>IF(N360="zákl. přenesená",J360,0)</f>
        <v>0</v>
      </c>
      <c r="BH360" s="161">
        <f>IF(N360="sníž. přenesená",J360,0)</f>
        <v>0</v>
      </c>
      <c r="BI360" s="161">
        <f>IF(N360="nulová",J360,0)</f>
        <v>0</v>
      </c>
      <c r="BJ360" s="16" t="s">
        <v>82</v>
      </c>
      <c r="BK360" s="161">
        <f>ROUND(I360*H360,2)</f>
        <v>0</v>
      </c>
      <c r="BL360" s="16" t="s">
        <v>168</v>
      </c>
      <c r="BM360" s="160" t="s">
        <v>575</v>
      </c>
    </row>
    <row r="361" spans="1:65" s="2" customFormat="1" ht="39">
      <c r="A361" s="31"/>
      <c r="B361" s="32"/>
      <c r="C361" s="31"/>
      <c r="D361" s="162" t="s">
        <v>170</v>
      </c>
      <c r="E361" s="31"/>
      <c r="F361" s="163" t="s">
        <v>576</v>
      </c>
      <c r="G361" s="31"/>
      <c r="H361" s="31"/>
      <c r="I361" s="164"/>
      <c r="J361" s="31"/>
      <c r="K361" s="31"/>
      <c r="L361" s="32"/>
      <c r="M361" s="165"/>
      <c r="N361" s="166"/>
      <c r="O361" s="57"/>
      <c r="P361" s="57"/>
      <c r="Q361" s="57"/>
      <c r="R361" s="57"/>
      <c r="S361" s="57"/>
      <c r="T361" s="58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T361" s="16" t="s">
        <v>170</v>
      </c>
      <c r="AU361" s="16" t="s">
        <v>84</v>
      </c>
    </row>
    <row r="362" spans="1:65" s="13" customFormat="1">
      <c r="B362" s="167"/>
      <c r="D362" s="162" t="s">
        <v>172</v>
      </c>
      <c r="E362" s="168" t="s">
        <v>1</v>
      </c>
      <c r="F362" s="169" t="s">
        <v>577</v>
      </c>
      <c r="H362" s="170">
        <v>115</v>
      </c>
      <c r="I362" s="171"/>
      <c r="L362" s="167"/>
      <c r="M362" s="172"/>
      <c r="N362" s="173"/>
      <c r="O362" s="173"/>
      <c r="P362" s="173"/>
      <c r="Q362" s="173"/>
      <c r="R362" s="173"/>
      <c r="S362" s="173"/>
      <c r="T362" s="174"/>
      <c r="AT362" s="168" t="s">
        <v>172</v>
      </c>
      <c r="AU362" s="168" t="s">
        <v>84</v>
      </c>
      <c r="AV362" s="13" t="s">
        <v>84</v>
      </c>
      <c r="AW362" s="13" t="s">
        <v>174</v>
      </c>
      <c r="AX362" s="13" t="s">
        <v>82</v>
      </c>
      <c r="AY362" s="168" t="s">
        <v>162</v>
      </c>
    </row>
    <row r="363" spans="1:65" s="2" customFormat="1" ht="55.5" customHeight="1">
      <c r="A363" s="31"/>
      <c r="B363" s="148"/>
      <c r="C363" s="149" t="s">
        <v>578</v>
      </c>
      <c r="D363" s="149" t="s">
        <v>164</v>
      </c>
      <c r="E363" s="150" t="s">
        <v>579</v>
      </c>
      <c r="F363" s="151" t="s">
        <v>580</v>
      </c>
      <c r="G363" s="152" t="s">
        <v>104</v>
      </c>
      <c r="H363" s="153">
        <v>3450</v>
      </c>
      <c r="I363" s="154"/>
      <c r="J363" s="155">
        <f>ROUND(I363*H363,2)</f>
        <v>0</v>
      </c>
      <c r="K363" s="151" t="s">
        <v>167</v>
      </c>
      <c r="L363" s="32"/>
      <c r="M363" s="156" t="s">
        <v>1</v>
      </c>
      <c r="N363" s="157" t="s">
        <v>40</v>
      </c>
      <c r="O363" s="57"/>
      <c r="P363" s="158">
        <f>O363*H363</f>
        <v>0</v>
      </c>
      <c r="Q363" s="158">
        <v>0</v>
      </c>
      <c r="R363" s="158">
        <f>Q363*H363</f>
        <v>0</v>
      </c>
      <c r="S363" s="158">
        <v>0</v>
      </c>
      <c r="T363" s="159">
        <f>S363*H363</f>
        <v>0</v>
      </c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R363" s="160" t="s">
        <v>168</v>
      </c>
      <c r="AT363" s="160" t="s">
        <v>164</v>
      </c>
      <c r="AU363" s="160" t="s">
        <v>84</v>
      </c>
      <c r="AY363" s="16" t="s">
        <v>162</v>
      </c>
      <c r="BE363" s="161">
        <f>IF(N363="základní",J363,0)</f>
        <v>0</v>
      </c>
      <c r="BF363" s="161">
        <f>IF(N363="snížená",J363,0)</f>
        <v>0</v>
      </c>
      <c r="BG363" s="161">
        <f>IF(N363="zákl. přenesená",J363,0)</f>
        <v>0</v>
      </c>
      <c r="BH363" s="161">
        <f>IF(N363="sníž. přenesená",J363,0)</f>
        <v>0</v>
      </c>
      <c r="BI363" s="161">
        <f>IF(N363="nulová",J363,0)</f>
        <v>0</v>
      </c>
      <c r="BJ363" s="16" t="s">
        <v>82</v>
      </c>
      <c r="BK363" s="161">
        <f>ROUND(I363*H363,2)</f>
        <v>0</v>
      </c>
      <c r="BL363" s="16" t="s">
        <v>168</v>
      </c>
      <c r="BM363" s="160" t="s">
        <v>581</v>
      </c>
    </row>
    <row r="364" spans="1:65" s="2" customFormat="1" ht="29.25">
      <c r="A364" s="31"/>
      <c r="B364" s="32"/>
      <c r="C364" s="31"/>
      <c r="D364" s="162" t="s">
        <v>170</v>
      </c>
      <c r="E364" s="31"/>
      <c r="F364" s="163" t="s">
        <v>582</v>
      </c>
      <c r="G364" s="31"/>
      <c r="H364" s="31"/>
      <c r="I364" s="164"/>
      <c r="J364" s="31"/>
      <c r="K364" s="31"/>
      <c r="L364" s="32"/>
      <c r="M364" s="165"/>
      <c r="N364" s="166"/>
      <c r="O364" s="57"/>
      <c r="P364" s="57"/>
      <c r="Q364" s="57"/>
      <c r="R364" s="57"/>
      <c r="S364" s="57"/>
      <c r="T364" s="58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T364" s="16" t="s">
        <v>170</v>
      </c>
      <c r="AU364" s="16" t="s">
        <v>84</v>
      </c>
    </row>
    <row r="365" spans="1:65" s="13" customFormat="1">
      <c r="B365" s="167"/>
      <c r="D365" s="162" t="s">
        <v>172</v>
      </c>
      <c r="E365" s="168" t="s">
        <v>1</v>
      </c>
      <c r="F365" s="169" t="s">
        <v>583</v>
      </c>
      <c r="H365" s="170">
        <v>3450</v>
      </c>
      <c r="I365" s="171"/>
      <c r="L365" s="167"/>
      <c r="M365" s="172"/>
      <c r="N365" s="173"/>
      <c r="O365" s="173"/>
      <c r="P365" s="173"/>
      <c r="Q365" s="173"/>
      <c r="R365" s="173"/>
      <c r="S365" s="173"/>
      <c r="T365" s="174"/>
      <c r="AT365" s="168" t="s">
        <v>172</v>
      </c>
      <c r="AU365" s="168" t="s">
        <v>84</v>
      </c>
      <c r="AV365" s="13" t="s">
        <v>84</v>
      </c>
      <c r="AW365" s="13" t="s">
        <v>174</v>
      </c>
      <c r="AX365" s="13" t="s">
        <v>82</v>
      </c>
      <c r="AY365" s="168" t="s">
        <v>162</v>
      </c>
    </row>
    <row r="366" spans="1:65" s="2" customFormat="1" ht="55.5" customHeight="1">
      <c r="A366" s="31"/>
      <c r="B366" s="148"/>
      <c r="C366" s="149" t="s">
        <v>584</v>
      </c>
      <c r="D366" s="149" t="s">
        <v>164</v>
      </c>
      <c r="E366" s="150" t="s">
        <v>585</v>
      </c>
      <c r="F366" s="151" t="s">
        <v>586</v>
      </c>
      <c r="G366" s="152" t="s">
        <v>329</v>
      </c>
      <c r="H366" s="153">
        <v>1</v>
      </c>
      <c r="I366" s="154"/>
      <c r="J366" s="155">
        <f>ROUND(I366*H366,2)</f>
        <v>0</v>
      </c>
      <c r="K366" s="151" t="s">
        <v>167</v>
      </c>
      <c r="L366" s="32"/>
      <c r="M366" s="156" t="s">
        <v>1</v>
      </c>
      <c r="N366" s="157" t="s">
        <v>40</v>
      </c>
      <c r="O366" s="57"/>
      <c r="P366" s="158">
        <f>O366*H366</f>
        <v>0</v>
      </c>
      <c r="Q366" s="158">
        <v>0</v>
      </c>
      <c r="R366" s="158">
        <f>Q366*H366</f>
        <v>0</v>
      </c>
      <c r="S366" s="158">
        <v>0</v>
      </c>
      <c r="T366" s="159">
        <f>S366*H366</f>
        <v>0</v>
      </c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R366" s="160" t="s">
        <v>168</v>
      </c>
      <c r="AT366" s="160" t="s">
        <v>164</v>
      </c>
      <c r="AU366" s="160" t="s">
        <v>84</v>
      </c>
      <c r="AY366" s="16" t="s">
        <v>162</v>
      </c>
      <c r="BE366" s="161">
        <f>IF(N366="základní",J366,0)</f>
        <v>0</v>
      </c>
      <c r="BF366" s="161">
        <f>IF(N366="snížená",J366,0)</f>
        <v>0</v>
      </c>
      <c r="BG366" s="161">
        <f>IF(N366="zákl. přenesená",J366,0)</f>
        <v>0</v>
      </c>
      <c r="BH366" s="161">
        <f>IF(N366="sníž. přenesená",J366,0)</f>
        <v>0</v>
      </c>
      <c r="BI366" s="161">
        <f>IF(N366="nulová",J366,0)</f>
        <v>0</v>
      </c>
      <c r="BJ366" s="16" t="s">
        <v>82</v>
      </c>
      <c r="BK366" s="161">
        <f>ROUND(I366*H366,2)</f>
        <v>0</v>
      </c>
      <c r="BL366" s="16" t="s">
        <v>168</v>
      </c>
      <c r="BM366" s="160" t="s">
        <v>587</v>
      </c>
    </row>
    <row r="367" spans="1:65" s="2" customFormat="1" ht="44.25" customHeight="1">
      <c r="A367" s="31"/>
      <c r="B367" s="148"/>
      <c r="C367" s="149" t="s">
        <v>588</v>
      </c>
      <c r="D367" s="149" t="s">
        <v>164</v>
      </c>
      <c r="E367" s="150" t="s">
        <v>589</v>
      </c>
      <c r="F367" s="151" t="s">
        <v>590</v>
      </c>
      <c r="G367" s="152" t="s">
        <v>104</v>
      </c>
      <c r="H367" s="153">
        <v>115</v>
      </c>
      <c r="I367" s="154"/>
      <c r="J367" s="155">
        <f>ROUND(I367*H367,2)</f>
        <v>0</v>
      </c>
      <c r="K367" s="151" t="s">
        <v>167</v>
      </c>
      <c r="L367" s="32"/>
      <c r="M367" s="156" t="s">
        <v>1</v>
      </c>
      <c r="N367" s="157" t="s">
        <v>40</v>
      </c>
      <c r="O367" s="57"/>
      <c r="P367" s="158">
        <f>O367*H367</f>
        <v>0</v>
      </c>
      <c r="Q367" s="158">
        <v>0</v>
      </c>
      <c r="R367" s="158">
        <f>Q367*H367</f>
        <v>0</v>
      </c>
      <c r="S367" s="158">
        <v>0</v>
      </c>
      <c r="T367" s="159">
        <f>S367*H367</f>
        <v>0</v>
      </c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R367" s="160" t="s">
        <v>168</v>
      </c>
      <c r="AT367" s="160" t="s">
        <v>164</v>
      </c>
      <c r="AU367" s="160" t="s">
        <v>84</v>
      </c>
      <c r="AY367" s="16" t="s">
        <v>162</v>
      </c>
      <c r="BE367" s="161">
        <f>IF(N367="základní",J367,0)</f>
        <v>0</v>
      </c>
      <c r="BF367" s="161">
        <f>IF(N367="snížená",J367,0)</f>
        <v>0</v>
      </c>
      <c r="BG367" s="161">
        <f>IF(N367="zákl. přenesená",J367,0)</f>
        <v>0</v>
      </c>
      <c r="BH367" s="161">
        <f>IF(N367="sníž. přenesená",J367,0)</f>
        <v>0</v>
      </c>
      <c r="BI367" s="161">
        <f>IF(N367="nulová",J367,0)</f>
        <v>0</v>
      </c>
      <c r="BJ367" s="16" t="s">
        <v>82</v>
      </c>
      <c r="BK367" s="161">
        <f>ROUND(I367*H367,2)</f>
        <v>0</v>
      </c>
      <c r="BL367" s="16" t="s">
        <v>168</v>
      </c>
      <c r="BM367" s="160" t="s">
        <v>591</v>
      </c>
    </row>
    <row r="368" spans="1:65" s="2" customFormat="1" ht="24.2" customHeight="1">
      <c r="A368" s="31"/>
      <c r="B368" s="148"/>
      <c r="C368" s="149" t="s">
        <v>592</v>
      </c>
      <c r="D368" s="149" t="s">
        <v>164</v>
      </c>
      <c r="E368" s="150" t="s">
        <v>593</v>
      </c>
      <c r="F368" s="151" t="s">
        <v>594</v>
      </c>
      <c r="G368" s="152" t="s">
        <v>104</v>
      </c>
      <c r="H368" s="153">
        <v>115</v>
      </c>
      <c r="I368" s="154"/>
      <c r="J368" s="155">
        <f>ROUND(I368*H368,2)</f>
        <v>0</v>
      </c>
      <c r="K368" s="151" t="s">
        <v>167</v>
      </c>
      <c r="L368" s="32"/>
      <c r="M368" s="156" t="s">
        <v>1</v>
      </c>
      <c r="N368" s="157" t="s">
        <v>40</v>
      </c>
      <c r="O368" s="57"/>
      <c r="P368" s="158">
        <f>O368*H368</f>
        <v>0</v>
      </c>
      <c r="Q368" s="158">
        <v>0</v>
      </c>
      <c r="R368" s="158">
        <f>Q368*H368</f>
        <v>0</v>
      </c>
      <c r="S368" s="158">
        <v>0</v>
      </c>
      <c r="T368" s="159">
        <f>S368*H368</f>
        <v>0</v>
      </c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R368" s="160" t="s">
        <v>168</v>
      </c>
      <c r="AT368" s="160" t="s">
        <v>164</v>
      </c>
      <c r="AU368" s="160" t="s">
        <v>84</v>
      </c>
      <c r="AY368" s="16" t="s">
        <v>162</v>
      </c>
      <c r="BE368" s="161">
        <f>IF(N368="základní",J368,0)</f>
        <v>0</v>
      </c>
      <c r="BF368" s="161">
        <f>IF(N368="snížená",J368,0)</f>
        <v>0</v>
      </c>
      <c r="BG368" s="161">
        <f>IF(N368="zákl. přenesená",J368,0)</f>
        <v>0</v>
      </c>
      <c r="BH368" s="161">
        <f>IF(N368="sníž. přenesená",J368,0)</f>
        <v>0</v>
      </c>
      <c r="BI368" s="161">
        <f>IF(N368="nulová",J368,0)</f>
        <v>0</v>
      </c>
      <c r="BJ368" s="16" t="s">
        <v>82</v>
      </c>
      <c r="BK368" s="161">
        <f>ROUND(I368*H368,2)</f>
        <v>0</v>
      </c>
      <c r="BL368" s="16" t="s">
        <v>168</v>
      </c>
      <c r="BM368" s="160" t="s">
        <v>595</v>
      </c>
    </row>
    <row r="369" spans="1:65" s="2" customFormat="1" ht="24.2" customHeight="1">
      <c r="A369" s="31"/>
      <c r="B369" s="148"/>
      <c r="C369" s="149" t="s">
        <v>596</v>
      </c>
      <c r="D369" s="149" t="s">
        <v>164</v>
      </c>
      <c r="E369" s="150" t="s">
        <v>597</v>
      </c>
      <c r="F369" s="151" t="s">
        <v>598</v>
      </c>
      <c r="G369" s="152" t="s">
        <v>104</v>
      </c>
      <c r="H369" s="153">
        <v>3450</v>
      </c>
      <c r="I369" s="154"/>
      <c r="J369" s="155">
        <f>ROUND(I369*H369,2)</f>
        <v>0</v>
      </c>
      <c r="K369" s="151" t="s">
        <v>167</v>
      </c>
      <c r="L369" s="32"/>
      <c r="M369" s="156" t="s">
        <v>1</v>
      </c>
      <c r="N369" s="157" t="s">
        <v>40</v>
      </c>
      <c r="O369" s="57"/>
      <c r="P369" s="158">
        <f>O369*H369</f>
        <v>0</v>
      </c>
      <c r="Q369" s="158">
        <v>0</v>
      </c>
      <c r="R369" s="158">
        <f>Q369*H369</f>
        <v>0</v>
      </c>
      <c r="S369" s="158">
        <v>0</v>
      </c>
      <c r="T369" s="159">
        <f>S369*H369</f>
        <v>0</v>
      </c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R369" s="160" t="s">
        <v>168</v>
      </c>
      <c r="AT369" s="160" t="s">
        <v>164</v>
      </c>
      <c r="AU369" s="160" t="s">
        <v>84</v>
      </c>
      <c r="AY369" s="16" t="s">
        <v>162</v>
      </c>
      <c r="BE369" s="161">
        <f>IF(N369="základní",J369,0)</f>
        <v>0</v>
      </c>
      <c r="BF369" s="161">
        <f>IF(N369="snížená",J369,0)</f>
        <v>0</v>
      </c>
      <c r="BG369" s="161">
        <f>IF(N369="zákl. přenesená",J369,0)</f>
        <v>0</v>
      </c>
      <c r="BH369" s="161">
        <f>IF(N369="sníž. přenesená",J369,0)</f>
        <v>0</v>
      </c>
      <c r="BI369" s="161">
        <f>IF(N369="nulová",J369,0)</f>
        <v>0</v>
      </c>
      <c r="BJ369" s="16" t="s">
        <v>82</v>
      </c>
      <c r="BK369" s="161">
        <f>ROUND(I369*H369,2)</f>
        <v>0</v>
      </c>
      <c r="BL369" s="16" t="s">
        <v>168</v>
      </c>
      <c r="BM369" s="160" t="s">
        <v>599</v>
      </c>
    </row>
    <row r="370" spans="1:65" s="2" customFormat="1" ht="19.5">
      <c r="A370" s="31"/>
      <c r="B370" s="32"/>
      <c r="C370" s="31"/>
      <c r="D370" s="162" t="s">
        <v>170</v>
      </c>
      <c r="E370" s="31"/>
      <c r="F370" s="163" t="s">
        <v>600</v>
      </c>
      <c r="G370" s="31"/>
      <c r="H370" s="31"/>
      <c r="I370" s="164"/>
      <c r="J370" s="31"/>
      <c r="K370" s="31"/>
      <c r="L370" s="32"/>
      <c r="M370" s="165"/>
      <c r="N370" s="166"/>
      <c r="O370" s="57"/>
      <c r="P370" s="57"/>
      <c r="Q370" s="57"/>
      <c r="R370" s="57"/>
      <c r="S370" s="57"/>
      <c r="T370" s="58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T370" s="16" t="s">
        <v>170</v>
      </c>
      <c r="AU370" s="16" t="s">
        <v>84</v>
      </c>
    </row>
    <row r="371" spans="1:65" s="13" customFormat="1">
      <c r="B371" s="167"/>
      <c r="D371" s="162" t="s">
        <v>172</v>
      </c>
      <c r="E371" s="168" t="s">
        <v>1</v>
      </c>
      <c r="F371" s="169" t="s">
        <v>583</v>
      </c>
      <c r="H371" s="170">
        <v>3450</v>
      </c>
      <c r="I371" s="171"/>
      <c r="L371" s="167"/>
      <c r="M371" s="172"/>
      <c r="N371" s="173"/>
      <c r="O371" s="173"/>
      <c r="P371" s="173"/>
      <c r="Q371" s="173"/>
      <c r="R371" s="173"/>
      <c r="S371" s="173"/>
      <c r="T371" s="174"/>
      <c r="AT371" s="168" t="s">
        <v>172</v>
      </c>
      <c r="AU371" s="168" t="s">
        <v>84</v>
      </c>
      <c r="AV371" s="13" t="s">
        <v>84</v>
      </c>
      <c r="AW371" s="13" t="s">
        <v>174</v>
      </c>
      <c r="AX371" s="13" t="s">
        <v>82</v>
      </c>
      <c r="AY371" s="168" t="s">
        <v>162</v>
      </c>
    </row>
    <row r="372" spans="1:65" s="2" customFormat="1" ht="24.2" customHeight="1">
      <c r="A372" s="31"/>
      <c r="B372" s="148"/>
      <c r="C372" s="149" t="s">
        <v>601</v>
      </c>
      <c r="D372" s="149" t="s">
        <v>164</v>
      </c>
      <c r="E372" s="150" t="s">
        <v>602</v>
      </c>
      <c r="F372" s="151" t="s">
        <v>603</v>
      </c>
      <c r="G372" s="152" t="s">
        <v>104</v>
      </c>
      <c r="H372" s="153">
        <v>115</v>
      </c>
      <c r="I372" s="154"/>
      <c r="J372" s="155">
        <f>ROUND(I372*H372,2)</f>
        <v>0</v>
      </c>
      <c r="K372" s="151" t="s">
        <v>167</v>
      </c>
      <c r="L372" s="32"/>
      <c r="M372" s="156" t="s">
        <v>1</v>
      </c>
      <c r="N372" s="157" t="s">
        <v>40</v>
      </c>
      <c r="O372" s="57"/>
      <c r="P372" s="158">
        <f>O372*H372</f>
        <v>0</v>
      </c>
      <c r="Q372" s="158">
        <v>0</v>
      </c>
      <c r="R372" s="158">
        <f>Q372*H372</f>
        <v>0</v>
      </c>
      <c r="S372" s="158">
        <v>0</v>
      </c>
      <c r="T372" s="159">
        <f>S372*H372</f>
        <v>0</v>
      </c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R372" s="160" t="s">
        <v>168</v>
      </c>
      <c r="AT372" s="160" t="s">
        <v>164</v>
      </c>
      <c r="AU372" s="160" t="s">
        <v>84</v>
      </c>
      <c r="AY372" s="16" t="s">
        <v>162</v>
      </c>
      <c r="BE372" s="161">
        <f>IF(N372="základní",J372,0)</f>
        <v>0</v>
      </c>
      <c r="BF372" s="161">
        <f>IF(N372="snížená",J372,0)</f>
        <v>0</v>
      </c>
      <c r="BG372" s="161">
        <f>IF(N372="zákl. přenesená",J372,0)</f>
        <v>0</v>
      </c>
      <c r="BH372" s="161">
        <f>IF(N372="sníž. přenesená",J372,0)</f>
        <v>0</v>
      </c>
      <c r="BI372" s="161">
        <f>IF(N372="nulová",J372,0)</f>
        <v>0</v>
      </c>
      <c r="BJ372" s="16" t="s">
        <v>82</v>
      </c>
      <c r="BK372" s="161">
        <f>ROUND(I372*H372,2)</f>
        <v>0</v>
      </c>
      <c r="BL372" s="16" t="s">
        <v>168</v>
      </c>
      <c r="BM372" s="160" t="s">
        <v>604</v>
      </c>
    </row>
    <row r="373" spans="1:65" s="2" customFormat="1" ht="37.9" customHeight="1">
      <c r="A373" s="31"/>
      <c r="B373" s="148"/>
      <c r="C373" s="149" t="s">
        <v>605</v>
      </c>
      <c r="D373" s="149" t="s">
        <v>164</v>
      </c>
      <c r="E373" s="150" t="s">
        <v>606</v>
      </c>
      <c r="F373" s="151" t="s">
        <v>607</v>
      </c>
      <c r="G373" s="152" t="s">
        <v>104</v>
      </c>
      <c r="H373" s="153">
        <v>118.328</v>
      </c>
      <c r="I373" s="154"/>
      <c r="J373" s="155">
        <f>ROUND(I373*H373,2)</f>
        <v>0</v>
      </c>
      <c r="K373" s="151" t="s">
        <v>167</v>
      </c>
      <c r="L373" s="32"/>
      <c r="M373" s="156" t="s">
        <v>1</v>
      </c>
      <c r="N373" s="157" t="s">
        <v>40</v>
      </c>
      <c r="O373" s="57"/>
      <c r="P373" s="158">
        <f>O373*H373</f>
        <v>0</v>
      </c>
      <c r="Q373" s="158">
        <v>1.2999999999999999E-4</v>
      </c>
      <c r="R373" s="158">
        <f>Q373*H373</f>
        <v>1.538264E-2</v>
      </c>
      <c r="S373" s="158">
        <v>0</v>
      </c>
      <c r="T373" s="159">
        <f>S373*H373</f>
        <v>0</v>
      </c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R373" s="160" t="s">
        <v>168</v>
      </c>
      <c r="AT373" s="160" t="s">
        <v>164</v>
      </c>
      <c r="AU373" s="160" t="s">
        <v>84</v>
      </c>
      <c r="AY373" s="16" t="s">
        <v>162</v>
      </c>
      <c r="BE373" s="161">
        <f>IF(N373="základní",J373,0)</f>
        <v>0</v>
      </c>
      <c r="BF373" s="161">
        <f>IF(N373="snížená",J373,0)</f>
        <v>0</v>
      </c>
      <c r="BG373" s="161">
        <f>IF(N373="zákl. přenesená",J373,0)</f>
        <v>0</v>
      </c>
      <c r="BH373" s="161">
        <f>IF(N373="sníž. přenesená",J373,0)</f>
        <v>0</v>
      </c>
      <c r="BI373" s="161">
        <f>IF(N373="nulová",J373,0)</f>
        <v>0</v>
      </c>
      <c r="BJ373" s="16" t="s">
        <v>82</v>
      </c>
      <c r="BK373" s="161">
        <f>ROUND(I373*H373,2)</f>
        <v>0</v>
      </c>
      <c r="BL373" s="16" t="s">
        <v>168</v>
      </c>
      <c r="BM373" s="160" t="s">
        <v>608</v>
      </c>
    </row>
    <row r="374" spans="1:65" s="13" customFormat="1">
      <c r="B374" s="167"/>
      <c r="D374" s="162" t="s">
        <v>172</v>
      </c>
      <c r="E374" s="168" t="s">
        <v>1</v>
      </c>
      <c r="F374" s="169" t="s">
        <v>529</v>
      </c>
      <c r="H374" s="170">
        <v>48.727499999999999</v>
      </c>
      <c r="I374" s="171"/>
      <c r="L374" s="167"/>
      <c r="M374" s="172"/>
      <c r="N374" s="173"/>
      <c r="O374" s="173"/>
      <c r="P374" s="173"/>
      <c r="Q374" s="173"/>
      <c r="R374" s="173"/>
      <c r="S374" s="173"/>
      <c r="T374" s="174"/>
      <c r="AT374" s="168" t="s">
        <v>172</v>
      </c>
      <c r="AU374" s="168" t="s">
        <v>84</v>
      </c>
      <c r="AV374" s="13" t="s">
        <v>84</v>
      </c>
      <c r="AW374" s="13" t="s">
        <v>174</v>
      </c>
      <c r="AX374" s="13" t="s">
        <v>75</v>
      </c>
      <c r="AY374" s="168" t="s">
        <v>162</v>
      </c>
    </row>
    <row r="375" spans="1:65" s="13" customFormat="1">
      <c r="B375" s="167"/>
      <c r="D375" s="162" t="s">
        <v>172</v>
      </c>
      <c r="E375" s="168" t="s">
        <v>1</v>
      </c>
      <c r="F375" s="169" t="s">
        <v>609</v>
      </c>
      <c r="H375" s="170">
        <v>69.599999999999994</v>
      </c>
      <c r="I375" s="171"/>
      <c r="L375" s="167"/>
      <c r="M375" s="172"/>
      <c r="N375" s="173"/>
      <c r="O375" s="173"/>
      <c r="P375" s="173"/>
      <c r="Q375" s="173"/>
      <c r="R375" s="173"/>
      <c r="S375" s="173"/>
      <c r="T375" s="174"/>
      <c r="AT375" s="168" t="s">
        <v>172</v>
      </c>
      <c r="AU375" s="168" t="s">
        <v>84</v>
      </c>
      <c r="AV375" s="13" t="s">
        <v>84</v>
      </c>
      <c r="AW375" s="13" t="s">
        <v>174</v>
      </c>
      <c r="AX375" s="13" t="s">
        <v>75</v>
      </c>
      <c r="AY375" s="168" t="s">
        <v>162</v>
      </c>
    </row>
    <row r="376" spans="1:65" s="14" customFormat="1">
      <c r="B376" s="175"/>
      <c r="D376" s="162" t="s">
        <v>172</v>
      </c>
      <c r="E376" s="176" t="s">
        <v>1</v>
      </c>
      <c r="F376" s="177" t="s">
        <v>176</v>
      </c>
      <c r="H376" s="178">
        <v>118.3275</v>
      </c>
      <c r="I376" s="179"/>
      <c r="L376" s="175"/>
      <c r="M376" s="180"/>
      <c r="N376" s="181"/>
      <c r="O376" s="181"/>
      <c r="P376" s="181"/>
      <c r="Q376" s="181"/>
      <c r="R376" s="181"/>
      <c r="S376" s="181"/>
      <c r="T376" s="182"/>
      <c r="AT376" s="176" t="s">
        <v>172</v>
      </c>
      <c r="AU376" s="176" t="s">
        <v>84</v>
      </c>
      <c r="AV376" s="14" t="s">
        <v>168</v>
      </c>
      <c r="AW376" s="14" t="s">
        <v>174</v>
      </c>
      <c r="AX376" s="14" t="s">
        <v>82</v>
      </c>
      <c r="AY376" s="176" t="s">
        <v>162</v>
      </c>
    </row>
    <row r="377" spans="1:65" s="2" customFormat="1" ht="37.9" customHeight="1">
      <c r="A377" s="31"/>
      <c r="B377" s="148"/>
      <c r="C377" s="149" t="s">
        <v>610</v>
      </c>
      <c r="D377" s="149" t="s">
        <v>164</v>
      </c>
      <c r="E377" s="150" t="s">
        <v>611</v>
      </c>
      <c r="F377" s="151" t="s">
        <v>612</v>
      </c>
      <c r="G377" s="152" t="s">
        <v>104</v>
      </c>
      <c r="H377" s="153">
        <v>118.328</v>
      </c>
      <c r="I377" s="154"/>
      <c r="J377" s="155">
        <f>ROUND(I377*H377,2)</f>
        <v>0</v>
      </c>
      <c r="K377" s="151" t="s">
        <v>167</v>
      </c>
      <c r="L377" s="32"/>
      <c r="M377" s="156" t="s">
        <v>1</v>
      </c>
      <c r="N377" s="157" t="s">
        <v>40</v>
      </c>
      <c r="O377" s="57"/>
      <c r="P377" s="158">
        <f>O377*H377</f>
        <v>0</v>
      </c>
      <c r="Q377" s="158">
        <v>4.0000000000000003E-5</v>
      </c>
      <c r="R377" s="158">
        <f>Q377*H377</f>
        <v>4.7331200000000004E-3</v>
      </c>
      <c r="S377" s="158">
        <v>0</v>
      </c>
      <c r="T377" s="159">
        <f>S377*H377</f>
        <v>0</v>
      </c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R377" s="160" t="s">
        <v>168</v>
      </c>
      <c r="AT377" s="160" t="s">
        <v>164</v>
      </c>
      <c r="AU377" s="160" t="s">
        <v>84</v>
      </c>
      <c r="AY377" s="16" t="s">
        <v>162</v>
      </c>
      <c r="BE377" s="161">
        <f>IF(N377="základní",J377,0)</f>
        <v>0</v>
      </c>
      <c r="BF377" s="161">
        <f>IF(N377="snížená",J377,0)</f>
        <v>0</v>
      </c>
      <c r="BG377" s="161">
        <f>IF(N377="zákl. přenesená",J377,0)</f>
        <v>0</v>
      </c>
      <c r="BH377" s="161">
        <f>IF(N377="sníž. přenesená",J377,0)</f>
        <v>0</v>
      </c>
      <c r="BI377" s="161">
        <f>IF(N377="nulová",J377,0)</f>
        <v>0</v>
      </c>
      <c r="BJ377" s="16" t="s">
        <v>82</v>
      </c>
      <c r="BK377" s="161">
        <f>ROUND(I377*H377,2)</f>
        <v>0</v>
      </c>
      <c r="BL377" s="16" t="s">
        <v>168</v>
      </c>
      <c r="BM377" s="160" t="s">
        <v>613</v>
      </c>
    </row>
    <row r="378" spans="1:65" s="2" customFormat="1" ht="24.2" customHeight="1">
      <c r="A378" s="31"/>
      <c r="B378" s="148"/>
      <c r="C378" s="149" t="s">
        <v>614</v>
      </c>
      <c r="D378" s="149" t="s">
        <v>164</v>
      </c>
      <c r="E378" s="150" t="s">
        <v>615</v>
      </c>
      <c r="F378" s="151" t="s">
        <v>616</v>
      </c>
      <c r="G378" s="152" t="s">
        <v>329</v>
      </c>
      <c r="H378" s="153">
        <v>5</v>
      </c>
      <c r="I378" s="154"/>
      <c r="J378" s="155">
        <f>ROUND(I378*H378,2)</f>
        <v>0</v>
      </c>
      <c r="K378" s="151" t="s">
        <v>167</v>
      </c>
      <c r="L378" s="32"/>
      <c r="M378" s="156" t="s">
        <v>1</v>
      </c>
      <c r="N378" s="157" t="s">
        <v>40</v>
      </c>
      <c r="O378" s="57"/>
      <c r="P378" s="158">
        <f>O378*H378</f>
        <v>0</v>
      </c>
      <c r="Q378" s="158">
        <v>1.8000000000000001E-4</v>
      </c>
      <c r="R378" s="158">
        <f>Q378*H378</f>
        <v>9.0000000000000008E-4</v>
      </c>
      <c r="S378" s="158">
        <v>0</v>
      </c>
      <c r="T378" s="159">
        <f>S378*H378</f>
        <v>0</v>
      </c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R378" s="160" t="s">
        <v>168</v>
      </c>
      <c r="AT378" s="160" t="s">
        <v>164</v>
      </c>
      <c r="AU378" s="160" t="s">
        <v>84</v>
      </c>
      <c r="AY378" s="16" t="s">
        <v>162</v>
      </c>
      <c r="BE378" s="161">
        <f>IF(N378="základní",J378,0)</f>
        <v>0</v>
      </c>
      <c r="BF378" s="161">
        <f>IF(N378="snížená",J378,0)</f>
        <v>0</v>
      </c>
      <c r="BG378" s="161">
        <f>IF(N378="zákl. přenesená",J378,0)</f>
        <v>0</v>
      </c>
      <c r="BH378" s="161">
        <f>IF(N378="sníž. přenesená",J378,0)</f>
        <v>0</v>
      </c>
      <c r="BI378" s="161">
        <f>IF(N378="nulová",J378,0)</f>
        <v>0</v>
      </c>
      <c r="BJ378" s="16" t="s">
        <v>82</v>
      </c>
      <c r="BK378" s="161">
        <f>ROUND(I378*H378,2)</f>
        <v>0</v>
      </c>
      <c r="BL378" s="16" t="s">
        <v>168</v>
      </c>
      <c r="BM378" s="160" t="s">
        <v>617</v>
      </c>
    </row>
    <row r="379" spans="1:65" s="2" customFormat="1" ht="16.5" customHeight="1">
      <c r="A379" s="31"/>
      <c r="B379" s="148"/>
      <c r="C379" s="183" t="s">
        <v>618</v>
      </c>
      <c r="D379" s="183" t="s">
        <v>226</v>
      </c>
      <c r="E379" s="184" t="s">
        <v>619</v>
      </c>
      <c r="F379" s="185" t="s">
        <v>620</v>
      </c>
      <c r="G379" s="186" t="s">
        <v>329</v>
      </c>
      <c r="H379" s="187">
        <v>5</v>
      </c>
      <c r="I379" s="188"/>
      <c r="J379" s="189">
        <f>ROUND(I379*H379,2)</f>
        <v>0</v>
      </c>
      <c r="K379" s="185" t="s">
        <v>167</v>
      </c>
      <c r="L379" s="190"/>
      <c r="M379" s="191" t="s">
        <v>1</v>
      </c>
      <c r="N379" s="192" t="s">
        <v>40</v>
      </c>
      <c r="O379" s="57"/>
      <c r="P379" s="158">
        <f>O379*H379</f>
        <v>0</v>
      </c>
      <c r="Q379" s="158">
        <v>1.2E-2</v>
      </c>
      <c r="R379" s="158">
        <f>Q379*H379</f>
        <v>0.06</v>
      </c>
      <c r="S379" s="158">
        <v>0</v>
      </c>
      <c r="T379" s="159">
        <f>S379*H379</f>
        <v>0</v>
      </c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R379" s="160" t="s">
        <v>208</v>
      </c>
      <c r="AT379" s="160" t="s">
        <v>226</v>
      </c>
      <c r="AU379" s="160" t="s">
        <v>84</v>
      </c>
      <c r="AY379" s="16" t="s">
        <v>162</v>
      </c>
      <c r="BE379" s="161">
        <f>IF(N379="základní",J379,0)</f>
        <v>0</v>
      </c>
      <c r="BF379" s="161">
        <f>IF(N379="snížená",J379,0)</f>
        <v>0</v>
      </c>
      <c r="BG379" s="161">
        <f>IF(N379="zákl. přenesená",J379,0)</f>
        <v>0</v>
      </c>
      <c r="BH379" s="161">
        <f>IF(N379="sníž. přenesená",J379,0)</f>
        <v>0</v>
      </c>
      <c r="BI379" s="161">
        <f>IF(N379="nulová",J379,0)</f>
        <v>0</v>
      </c>
      <c r="BJ379" s="16" t="s">
        <v>82</v>
      </c>
      <c r="BK379" s="161">
        <f>ROUND(I379*H379,2)</f>
        <v>0</v>
      </c>
      <c r="BL379" s="16" t="s">
        <v>168</v>
      </c>
      <c r="BM379" s="160" t="s">
        <v>621</v>
      </c>
    </row>
    <row r="380" spans="1:65" s="2" customFormat="1" ht="19.5">
      <c r="A380" s="31"/>
      <c r="B380" s="32"/>
      <c r="C380" s="31"/>
      <c r="D380" s="162" t="s">
        <v>170</v>
      </c>
      <c r="E380" s="31"/>
      <c r="F380" s="163" t="s">
        <v>622</v>
      </c>
      <c r="G380" s="31"/>
      <c r="H380" s="31"/>
      <c r="I380" s="164"/>
      <c r="J380" s="31"/>
      <c r="K380" s="31"/>
      <c r="L380" s="32"/>
      <c r="M380" s="165"/>
      <c r="N380" s="166"/>
      <c r="O380" s="57"/>
      <c r="P380" s="57"/>
      <c r="Q380" s="57"/>
      <c r="R380" s="57"/>
      <c r="S380" s="57"/>
      <c r="T380" s="58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T380" s="16" t="s">
        <v>170</v>
      </c>
      <c r="AU380" s="16" t="s">
        <v>84</v>
      </c>
    </row>
    <row r="381" spans="1:65" s="13" customFormat="1">
      <c r="B381" s="167"/>
      <c r="D381" s="162" t="s">
        <v>172</v>
      </c>
      <c r="E381" s="168" t="s">
        <v>1</v>
      </c>
      <c r="F381" s="169" t="s">
        <v>194</v>
      </c>
      <c r="H381" s="170">
        <v>5</v>
      </c>
      <c r="I381" s="171"/>
      <c r="L381" s="167"/>
      <c r="M381" s="172"/>
      <c r="N381" s="173"/>
      <c r="O381" s="173"/>
      <c r="P381" s="173"/>
      <c r="Q381" s="173"/>
      <c r="R381" s="173"/>
      <c r="S381" s="173"/>
      <c r="T381" s="174"/>
      <c r="AT381" s="168" t="s">
        <v>172</v>
      </c>
      <c r="AU381" s="168" t="s">
        <v>84</v>
      </c>
      <c r="AV381" s="13" t="s">
        <v>84</v>
      </c>
      <c r="AW381" s="13" t="s">
        <v>174</v>
      </c>
      <c r="AX381" s="13" t="s">
        <v>82</v>
      </c>
      <c r="AY381" s="168" t="s">
        <v>162</v>
      </c>
    </row>
    <row r="382" spans="1:65" s="2" customFormat="1" ht="24.2" customHeight="1">
      <c r="A382" s="31"/>
      <c r="B382" s="148"/>
      <c r="C382" s="149" t="s">
        <v>623</v>
      </c>
      <c r="D382" s="149" t="s">
        <v>164</v>
      </c>
      <c r="E382" s="150" t="s">
        <v>624</v>
      </c>
      <c r="F382" s="151" t="s">
        <v>625</v>
      </c>
      <c r="G382" s="152" t="s">
        <v>329</v>
      </c>
      <c r="H382" s="153">
        <v>96</v>
      </c>
      <c r="I382" s="154"/>
      <c r="J382" s="155">
        <f>ROUND(I382*H382,2)</f>
        <v>0</v>
      </c>
      <c r="K382" s="151" t="s">
        <v>167</v>
      </c>
      <c r="L382" s="32"/>
      <c r="M382" s="156" t="s">
        <v>1</v>
      </c>
      <c r="N382" s="157" t="s">
        <v>40</v>
      </c>
      <c r="O382" s="57"/>
      <c r="P382" s="158">
        <f>O382*H382</f>
        <v>0</v>
      </c>
      <c r="Q382" s="158">
        <v>4.0000000000000003E-5</v>
      </c>
      <c r="R382" s="158">
        <f>Q382*H382</f>
        <v>3.8400000000000005E-3</v>
      </c>
      <c r="S382" s="158">
        <v>0</v>
      </c>
      <c r="T382" s="159">
        <f>S382*H382</f>
        <v>0</v>
      </c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R382" s="160" t="s">
        <v>168</v>
      </c>
      <c r="AT382" s="160" t="s">
        <v>164</v>
      </c>
      <c r="AU382" s="160" t="s">
        <v>84</v>
      </c>
      <c r="AY382" s="16" t="s">
        <v>162</v>
      </c>
      <c r="BE382" s="161">
        <f>IF(N382="základní",J382,0)</f>
        <v>0</v>
      </c>
      <c r="BF382" s="161">
        <f>IF(N382="snížená",J382,0)</f>
        <v>0</v>
      </c>
      <c r="BG382" s="161">
        <f>IF(N382="zákl. přenesená",J382,0)</f>
        <v>0</v>
      </c>
      <c r="BH382" s="161">
        <f>IF(N382="sníž. přenesená",J382,0)</f>
        <v>0</v>
      </c>
      <c r="BI382" s="161">
        <f>IF(N382="nulová",J382,0)</f>
        <v>0</v>
      </c>
      <c r="BJ382" s="16" t="s">
        <v>82</v>
      </c>
      <c r="BK382" s="161">
        <f>ROUND(I382*H382,2)</f>
        <v>0</v>
      </c>
      <c r="BL382" s="16" t="s">
        <v>168</v>
      </c>
      <c r="BM382" s="160" t="s">
        <v>626</v>
      </c>
    </row>
    <row r="383" spans="1:65" s="2" customFormat="1" ht="19.5">
      <c r="A383" s="31"/>
      <c r="B383" s="32"/>
      <c r="C383" s="31"/>
      <c r="D383" s="162" t="s">
        <v>170</v>
      </c>
      <c r="E383" s="31"/>
      <c r="F383" s="163" t="s">
        <v>627</v>
      </c>
      <c r="G383" s="31"/>
      <c r="H383" s="31"/>
      <c r="I383" s="164"/>
      <c r="J383" s="31"/>
      <c r="K383" s="31"/>
      <c r="L383" s="32"/>
      <c r="M383" s="165"/>
      <c r="N383" s="166"/>
      <c r="O383" s="57"/>
      <c r="P383" s="57"/>
      <c r="Q383" s="57"/>
      <c r="R383" s="57"/>
      <c r="S383" s="57"/>
      <c r="T383" s="58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T383" s="16" t="s">
        <v>170</v>
      </c>
      <c r="AU383" s="16" t="s">
        <v>84</v>
      </c>
    </row>
    <row r="384" spans="1:65" s="2" customFormat="1" ht="44.25" customHeight="1">
      <c r="A384" s="31"/>
      <c r="B384" s="148"/>
      <c r="C384" s="149" t="s">
        <v>628</v>
      </c>
      <c r="D384" s="149" t="s">
        <v>164</v>
      </c>
      <c r="E384" s="150" t="s">
        <v>629</v>
      </c>
      <c r="F384" s="151" t="s">
        <v>630</v>
      </c>
      <c r="G384" s="152" t="s">
        <v>104</v>
      </c>
      <c r="H384" s="153">
        <v>25.887</v>
      </c>
      <c r="I384" s="154"/>
      <c r="J384" s="155">
        <f>ROUND(I384*H384,2)</f>
        <v>0</v>
      </c>
      <c r="K384" s="151" t="s">
        <v>167</v>
      </c>
      <c r="L384" s="32"/>
      <c r="M384" s="156" t="s">
        <v>1</v>
      </c>
      <c r="N384" s="157" t="s">
        <v>40</v>
      </c>
      <c r="O384" s="57"/>
      <c r="P384" s="158">
        <f>O384*H384</f>
        <v>0</v>
      </c>
      <c r="Q384" s="158">
        <v>0</v>
      </c>
      <c r="R384" s="158">
        <f>Q384*H384</f>
        <v>0</v>
      </c>
      <c r="S384" s="158">
        <v>0.13100000000000001</v>
      </c>
      <c r="T384" s="159">
        <f>S384*H384</f>
        <v>3.391197</v>
      </c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R384" s="160" t="s">
        <v>168</v>
      </c>
      <c r="AT384" s="160" t="s">
        <v>164</v>
      </c>
      <c r="AU384" s="160" t="s">
        <v>84</v>
      </c>
      <c r="AY384" s="16" t="s">
        <v>162</v>
      </c>
      <c r="BE384" s="161">
        <f>IF(N384="základní",J384,0)</f>
        <v>0</v>
      </c>
      <c r="BF384" s="161">
        <f>IF(N384="snížená",J384,0)</f>
        <v>0</v>
      </c>
      <c r="BG384" s="161">
        <f>IF(N384="zákl. přenesená",J384,0)</f>
        <v>0</v>
      </c>
      <c r="BH384" s="161">
        <f>IF(N384="sníž. přenesená",J384,0)</f>
        <v>0</v>
      </c>
      <c r="BI384" s="161">
        <f>IF(N384="nulová",J384,0)</f>
        <v>0</v>
      </c>
      <c r="BJ384" s="16" t="s">
        <v>82</v>
      </c>
      <c r="BK384" s="161">
        <f>ROUND(I384*H384,2)</f>
        <v>0</v>
      </c>
      <c r="BL384" s="16" t="s">
        <v>168</v>
      </c>
      <c r="BM384" s="160" t="s">
        <v>631</v>
      </c>
    </row>
    <row r="385" spans="1:65" s="13" customFormat="1">
      <c r="B385" s="167"/>
      <c r="D385" s="162" t="s">
        <v>172</v>
      </c>
      <c r="E385" s="168" t="s">
        <v>1</v>
      </c>
      <c r="F385" s="169" t="s">
        <v>632</v>
      </c>
      <c r="H385" s="170">
        <v>7.7015000000000002</v>
      </c>
      <c r="I385" s="171"/>
      <c r="L385" s="167"/>
      <c r="M385" s="172"/>
      <c r="N385" s="173"/>
      <c r="O385" s="173"/>
      <c r="P385" s="173"/>
      <c r="Q385" s="173"/>
      <c r="R385" s="173"/>
      <c r="S385" s="173"/>
      <c r="T385" s="174"/>
      <c r="AT385" s="168" t="s">
        <v>172</v>
      </c>
      <c r="AU385" s="168" t="s">
        <v>84</v>
      </c>
      <c r="AV385" s="13" t="s">
        <v>84</v>
      </c>
      <c r="AW385" s="13" t="s">
        <v>174</v>
      </c>
      <c r="AX385" s="13" t="s">
        <v>75</v>
      </c>
      <c r="AY385" s="168" t="s">
        <v>162</v>
      </c>
    </row>
    <row r="386" spans="1:65" s="13" customFormat="1">
      <c r="B386" s="167"/>
      <c r="D386" s="162" t="s">
        <v>172</v>
      </c>
      <c r="E386" s="168" t="s">
        <v>1</v>
      </c>
      <c r="F386" s="169" t="s">
        <v>633</v>
      </c>
      <c r="H386" s="170">
        <v>-1.379</v>
      </c>
      <c r="I386" s="171"/>
      <c r="L386" s="167"/>
      <c r="M386" s="172"/>
      <c r="N386" s="173"/>
      <c r="O386" s="173"/>
      <c r="P386" s="173"/>
      <c r="Q386" s="173"/>
      <c r="R386" s="173"/>
      <c r="S386" s="173"/>
      <c r="T386" s="174"/>
      <c r="AT386" s="168" t="s">
        <v>172</v>
      </c>
      <c r="AU386" s="168" t="s">
        <v>84</v>
      </c>
      <c r="AV386" s="13" t="s">
        <v>84</v>
      </c>
      <c r="AW386" s="13" t="s">
        <v>174</v>
      </c>
      <c r="AX386" s="13" t="s">
        <v>75</v>
      </c>
      <c r="AY386" s="168" t="s">
        <v>162</v>
      </c>
    </row>
    <row r="387" spans="1:65" s="13" customFormat="1">
      <c r="B387" s="167"/>
      <c r="D387" s="162" t="s">
        <v>172</v>
      </c>
      <c r="E387" s="168" t="s">
        <v>1</v>
      </c>
      <c r="F387" s="169" t="s">
        <v>632</v>
      </c>
      <c r="H387" s="170">
        <v>7.7015000000000002</v>
      </c>
      <c r="I387" s="171"/>
      <c r="L387" s="167"/>
      <c r="M387" s="172"/>
      <c r="N387" s="173"/>
      <c r="O387" s="173"/>
      <c r="P387" s="173"/>
      <c r="Q387" s="173"/>
      <c r="R387" s="173"/>
      <c r="S387" s="173"/>
      <c r="T387" s="174"/>
      <c r="AT387" s="168" t="s">
        <v>172</v>
      </c>
      <c r="AU387" s="168" t="s">
        <v>84</v>
      </c>
      <c r="AV387" s="13" t="s">
        <v>84</v>
      </c>
      <c r="AW387" s="13" t="s">
        <v>174</v>
      </c>
      <c r="AX387" s="13" t="s">
        <v>75</v>
      </c>
      <c r="AY387" s="168" t="s">
        <v>162</v>
      </c>
    </row>
    <row r="388" spans="1:65" s="13" customFormat="1">
      <c r="B388" s="167"/>
      <c r="D388" s="162" t="s">
        <v>172</v>
      </c>
      <c r="E388" s="168" t="s">
        <v>1</v>
      </c>
      <c r="F388" s="169" t="s">
        <v>634</v>
      </c>
      <c r="H388" s="170">
        <v>-1.5760000000000001</v>
      </c>
      <c r="I388" s="171"/>
      <c r="L388" s="167"/>
      <c r="M388" s="172"/>
      <c r="N388" s="173"/>
      <c r="O388" s="173"/>
      <c r="P388" s="173"/>
      <c r="Q388" s="173"/>
      <c r="R388" s="173"/>
      <c r="S388" s="173"/>
      <c r="T388" s="174"/>
      <c r="AT388" s="168" t="s">
        <v>172</v>
      </c>
      <c r="AU388" s="168" t="s">
        <v>84</v>
      </c>
      <c r="AV388" s="13" t="s">
        <v>84</v>
      </c>
      <c r="AW388" s="13" t="s">
        <v>174</v>
      </c>
      <c r="AX388" s="13" t="s">
        <v>75</v>
      </c>
      <c r="AY388" s="168" t="s">
        <v>162</v>
      </c>
    </row>
    <row r="389" spans="1:65" s="13" customFormat="1">
      <c r="B389" s="167"/>
      <c r="D389" s="162" t="s">
        <v>172</v>
      </c>
      <c r="E389" s="168" t="s">
        <v>1</v>
      </c>
      <c r="F389" s="169" t="s">
        <v>632</v>
      </c>
      <c r="H389" s="170">
        <v>7.7015000000000002</v>
      </c>
      <c r="I389" s="171"/>
      <c r="L389" s="167"/>
      <c r="M389" s="172"/>
      <c r="N389" s="173"/>
      <c r="O389" s="173"/>
      <c r="P389" s="173"/>
      <c r="Q389" s="173"/>
      <c r="R389" s="173"/>
      <c r="S389" s="173"/>
      <c r="T389" s="174"/>
      <c r="AT389" s="168" t="s">
        <v>172</v>
      </c>
      <c r="AU389" s="168" t="s">
        <v>84</v>
      </c>
      <c r="AV389" s="13" t="s">
        <v>84</v>
      </c>
      <c r="AW389" s="13" t="s">
        <v>174</v>
      </c>
      <c r="AX389" s="13" t="s">
        <v>75</v>
      </c>
      <c r="AY389" s="168" t="s">
        <v>162</v>
      </c>
    </row>
    <row r="390" spans="1:65" s="13" customFormat="1">
      <c r="B390" s="167"/>
      <c r="D390" s="162" t="s">
        <v>172</v>
      </c>
      <c r="E390" s="168" t="s">
        <v>1</v>
      </c>
      <c r="F390" s="169" t="s">
        <v>635</v>
      </c>
      <c r="H390" s="170">
        <v>-1.1819999999999999</v>
      </c>
      <c r="I390" s="171"/>
      <c r="L390" s="167"/>
      <c r="M390" s="172"/>
      <c r="N390" s="173"/>
      <c r="O390" s="173"/>
      <c r="P390" s="173"/>
      <c r="Q390" s="173"/>
      <c r="R390" s="173"/>
      <c r="S390" s="173"/>
      <c r="T390" s="174"/>
      <c r="AT390" s="168" t="s">
        <v>172</v>
      </c>
      <c r="AU390" s="168" t="s">
        <v>84</v>
      </c>
      <c r="AV390" s="13" t="s">
        <v>84</v>
      </c>
      <c r="AW390" s="13" t="s">
        <v>174</v>
      </c>
      <c r="AX390" s="13" t="s">
        <v>75</v>
      </c>
      <c r="AY390" s="168" t="s">
        <v>162</v>
      </c>
    </row>
    <row r="391" spans="1:65" s="13" customFormat="1">
      <c r="B391" s="167"/>
      <c r="D391" s="162" t="s">
        <v>172</v>
      </c>
      <c r="E391" s="168" t="s">
        <v>1</v>
      </c>
      <c r="F391" s="169" t="s">
        <v>636</v>
      </c>
      <c r="H391" s="170">
        <v>3.9668000000000001</v>
      </c>
      <c r="I391" s="171"/>
      <c r="L391" s="167"/>
      <c r="M391" s="172"/>
      <c r="N391" s="173"/>
      <c r="O391" s="173"/>
      <c r="P391" s="173"/>
      <c r="Q391" s="173"/>
      <c r="R391" s="173"/>
      <c r="S391" s="173"/>
      <c r="T391" s="174"/>
      <c r="AT391" s="168" t="s">
        <v>172</v>
      </c>
      <c r="AU391" s="168" t="s">
        <v>84</v>
      </c>
      <c r="AV391" s="13" t="s">
        <v>84</v>
      </c>
      <c r="AW391" s="13" t="s">
        <v>174</v>
      </c>
      <c r="AX391" s="13" t="s">
        <v>75</v>
      </c>
      <c r="AY391" s="168" t="s">
        <v>162</v>
      </c>
    </row>
    <row r="392" spans="1:65" s="13" customFormat="1">
      <c r="B392" s="167"/>
      <c r="D392" s="162" t="s">
        <v>172</v>
      </c>
      <c r="E392" s="168" t="s">
        <v>1</v>
      </c>
      <c r="F392" s="169" t="s">
        <v>635</v>
      </c>
      <c r="H392" s="170">
        <v>-1.1819999999999999</v>
      </c>
      <c r="I392" s="171"/>
      <c r="L392" s="167"/>
      <c r="M392" s="172"/>
      <c r="N392" s="173"/>
      <c r="O392" s="173"/>
      <c r="P392" s="173"/>
      <c r="Q392" s="173"/>
      <c r="R392" s="173"/>
      <c r="S392" s="173"/>
      <c r="T392" s="174"/>
      <c r="AT392" s="168" t="s">
        <v>172</v>
      </c>
      <c r="AU392" s="168" t="s">
        <v>84</v>
      </c>
      <c r="AV392" s="13" t="s">
        <v>84</v>
      </c>
      <c r="AW392" s="13" t="s">
        <v>174</v>
      </c>
      <c r="AX392" s="13" t="s">
        <v>75</v>
      </c>
      <c r="AY392" s="168" t="s">
        <v>162</v>
      </c>
    </row>
    <row r="393" spans="1:65" s="13" customFormat="1">
      <c r="B393" s="167"/>
      <c r="D393" s="162" t="s">
        <v>172</v>
      </c>
      <c r="E393" s="168" t="s">
        <v>1</v>
      </c>
      <c r="F393" s="169" t="s">
        <v>636</v>
      </c>
      <c r="H393" s="170">
        <v>3.9668000000000001</v>
      </c>
      <c r="I393" s="171"/>
      <c r="L393" s="167"/>
      <c r="M393" s="172"/>
      <c r="N393" s="173"/>
      <c r="O393" s="173"/>
      <c r="P393" s="173"/>
      <c r="Q393" s="173"/>
      <c r="R393" s="173"/>
      <c r="S393" s="173"/>
      <c r="T393" s="174"/>
      <c r="AT393" s="168" t="s">
        <v>172</v>
      </c>
      <c r="AU393" s="168" t="s">
        <v>84</v>
      </c>
      <c r="AV393" s="13" t="s">
        <v>84</v>
      </c>
      <c r="AW393" s="13" t="s">
        <v>174</v>
      </c>
      <c r="AX393" s="13" t="s">
        <v>75</v>
      </c>
      <c r="AY393" s="168" t="s">
        <v>162</v>
      </c>
    </row>
    <row r="394" spans="1:65" s="13" customFormat="1">
      <c r="B394" s="167"/>
      <c r="D394" s="162" t="s">
        <v>172</v>
      </c>
      <c r="E394" s="168" t="s">
        <v>1</v>
      </c>
      <c r="F394" s="169" t="s">
        <v>637</v>
      </c>
      <c r="H394" s="170">
        <v>-2.3639999999999999</v>
      </c>
      <c r="I394" s="171"/>
      <c r="L394" s="167"/>
      <c r="M394" s="172"/>
      <c r="N394" s="173"/>
      <c r="O394" s="173"/>
      <c r="P394" s="173"/>
      <c r="Q394" s="173"/>
      <c r="R394" s="173"/>
      <c r="S394" s="173"/>
      <c r="T394" s="174"/>
      <c r="AT394" s="168" t="s">
        <v>172</v>
      </c>
      <c r="AU394" s="168" t="s">
        <v>84</v>
      </c>
      <c r="AV394" s="13" t="s">
        <v>84</v>
      </c>
      <c r="AW394" s="13" t="s">
        <v>174</v>
      </c>
      <c r="AX394" s="13" t="s">
        <v>75</v>
      </c>
      <c r="AY394" s="168" t="s">
        <v>162</v>
      </c>
    </row>
    <row r="395" spans="1:65" s="13" customFormat="1">
      <c r="B395" s="167"/>
      <c r="D395" s="162" t="s">
        <v>172</v>
      </c>
      <c r="E395" s="168" t="s">
        <v>1</v>
      </c>
      <c r="F395" s="169" t="s">
        <v>638</v>
      </c>
      <c r="H395" s="170">
        <v>2.532</v>
      </c>
      <c r="I395" s="171"/>
      <c r="L395" s="167"/>
      <c r="M395" s="172"/>
      <c r="N395" s="173"/>
      <c r="O395" s="173"/>
      <c r="P395" s="173"/>
      <c r="Q395" s="173"/>
      <c r="R395" s="173"/>
      <c r="S395" s="173"/>
      <c r="T395" s="174"/>
      <c r="AT395" s="168" t="s">
        <v>172</v>
      </c>
      <c r="AU395" s="168" t="s">
        <v>84</v>
      </c>
      <c r="AV395" s="13" t="s">
        <v>84</v>
      </c>
      <c r="AW395" s="13" t="s">
        <v>174</v>
      </c>
      <c r="AX395" s="13" t="s">
        <v>75</v>
      </c>
      <c r="AY395" s="168" t="s">
        <v>162</v>
      </c>
    </row>
    <row r="396" spans="1:65" s="14" customFormat="1">
      <c r="B396" s="175"/>
      <c r="D396" s="162" t="s">
        <v>172</v>
      </c>
      <c r="E396" s="176" t="s">
        <v>1</v>
      </c>
      <c r="F396" s="177" t="s">
        <v>176</v>
      </c>
      <c r="H396" s="178">
        <v>25.8871</v>
      </c>
      <c r="I396" s="179"/>
      <c r="L396" s="175"/>
      <c r="M396" s="180"/>
      <c r="N396" s="181"/>
      <c r="O396" s="181"/>
      <c r="P396" s="181"/>
      <c r="Q396" s="181"/>
      <c r="R396" s="181"/>
      <c r="S396" s="181"/>
      <c r="T396" s="182"/>
      <c r="AT396" s="176" t="s">
        <v>172</v>
      </c>
      <c r="AU396" s="176" t="s">
        <v>84</v>
      </c>
      <c r="AV396" s="14" t="s">
        <v>168</v>
      </c>
      <c r="AW396" s="14" t="s">
        <v>174</v>
      </c>
      <c r="AX396" s="14" t="s">
        <v>82</v>
      </c>
      <c r="AY396" s="176" t="s">
        <v>162</v>
      </c>
    </row>
    <row r="397" spans="1:65" s="2" customFormat="1" ht="49.15" customHeight="1">
      <c r="A397" s="31"/>
      <c r="B397" s="148"/>
      <c r="C397" s="149" t="s">
        <v>639</v>
      </c>
      <c r="D397" s="149" t="s">
        <v>164</v>
      </c>
      <c r="E397" s="150" t="s">
        <v>640</v>
      </c>
      <c r="F397" s="151" t="s">
        <v>641</v>
      </c>
      <c r="G397" s="152" t="s">
        <v>179</v>
      </c>
      <c r="H397" s="153">
        <v>2.9769999999999999</v>
      </c>
      <c r="I397" s="154"/>
      <c r="J397" s="155">
        <f>ROUND(I397*H397,2)</f>
        <v>0</v>
      </c>
      <c r="K397" s="151" t="s">
        <v>167</v>
      </c>
      <c r="L397" s="32"/>
      <c r="M397" s="156" t="s">
        <v>1</v>
      </c>
      <c r="N397" s="157" t="s">
        <v>40</v>
      </c>
      <c r="O397" s="57"/>
      <c r="P397" s="158">
        <f>O397*H397</f>
        <v>0</v>
      </c>
      <c r="Q397" s="158">
        <v>0</v>
      </c>
      <c r="R397" s="158">
        <f>Q397*H397</f>
        <v>0</v>
      </c>
      <c r="S397" s="158">
        <v>1.8</v>
      </c>
      <c r="T397" s="159">
        <f>S397*H397</f>
        <v>5.3586</v>
      </c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R397" s="160" t="s">
        <v>168</v>
      </c>
      <c r="AT397" s="160" t="s">
        <v>164</v>
      </c>
      <c r="AU397" s="160" t="s">
        <v>84</v>
      </c>
      <c r="AY397" s="16" t="s">
        <v>162</v>
      </c>
      <c r="BE397" s="161">
        <f>IF(N397="základní",J397,0)</f>
        <v>0</v>
      </c>
      <c r="BF397" s="161">
        <f>IF(N397="snížená",J397,0)</f>
        <v>0</v>
      </c>
      <c r="BG397" s="161">
        <f>IF(N397="zákl. přenesená",J397,0)</f>
        <v>0</v>
      </c>
      <c r="BH397" s="161">
        <f>IF(N397="sníž. přenesená",J397,0)</f>
        <v>0</v>
      </c>
      <c r="BI397" s="161">
        <f>IF(N397="nulová",J397,0)</f>
        <v>0</v>
      </c>
      <c r="BJ397" s="16" t="s">
        <v>82</v>
      </c>
      <c r="BK397" s="161">
        <f>ROUND(I397*H397,2)</f>
        <v>0</v>
      </c>
      <c r="BL397" s="16" t="s">
        <v>168</v>
      </c>
      <c r="BM397" s="160" t="s">
        <v>642</v>
      </c>
    </row>
    <row r="398" spans="1:65" s="13" customFormat="1">
      <c r="B398" s="167"/>
      <c r="D398" s="162" t="s">
        <v>172</v>
      </c>
      <c r="E398" s="168" t="s">
        <v>1</v>
      </c>
      <c r="F398" s="169" t="s">
        <v>643</v>
      </c>
      <c r="H398" s="170">
        <v>5.0250000000000004</v>
      </c>
      <c r="I398" s="171"/>
      <c r="L398" s="167"/>
      <c r="M398" s="172"/>
      <c r="N398" s="173"/>
      <c r="O398" s="173"/>
      <c r="P398" s="173"/>
      <c r="Q398" s="173"/>
      <c r="R398" s="173"/>
      <c r="S398" s="173"/>
      <c r="T398" s="174"/>
      <c r="AT398" s="168" t="s">
        <v>172</v>
      </c>
      <c r="AU398" s="168" t="s">
        <v>84</v>
      </c>
      <c r="AV398" s="13" t="s">
        <v>84</v>
      </c>
      <c r="AW398" s="13" t="s">
        <v>174</v>
      </c>
      <c r="AX398" s="13" t="s">
        <v>75</v>
      </c>
      <c r="AY398" s="168" t="s">
        <v>162</v>
      </c>
    </row>
    <row r="399" spans="1:65" s="13" customFormat="1">
      <c r="B399" s="167"/>
      <c r="D399" s="162" t="s">
        <v>172</v>
      </c>
      <c r="E399" s="168" t="s">
        <v>1</v>
      </c>
      <c r="F399" s="169" t="s">
        <v>644</v>
      </c>
      <c r="H399" s="170">
        <v>-2.0482</v>
      </c>
      <c r="I399" s="171"/>
      <c r="L399" s="167"/>
      <c r="M399" s="172"/>
      <c r="N399" s="173"/>
      <c r="O399" s="173"/>
      <c r="P399" s="173"/>
      <c r="Q399" s="173"/>
      <c r="R399" s="173"/>
      <c r="S399" s="173"/>
      <c r="T399" s="174"/>
      <c r="AT399" s="168" t="s">
        <v>172</v>
      </c>
      <c r="AU399" s="168" t="s">
        <v>84</v>
      </c>
      <c r="AV399" s="13" t="s">
        <v>84</v>
      </c>
      <c r="AW399" s="13" t="s">
        <v>174</v>
      </c>
      <c r="AX399" s="13" t="s">
        <v>75</v>
      </c>
      <c r="AY399" s="168" t="s">
        <v>162</v>
      </c>
    </row>
    <row r="400" spans="1:65" s="14" customFormat="1">
      <c r="B400" s="175"/>
      <c r="D400" s="162" t="s">
        <v>172</v>
      </c>
      <c r="E400" s="176" t="s">
        <v>1</v>
      </c>
      <c r="F400" s="177" t="s">
        <v>176</v>
      </c>
      <c r="H400" s="178">
        <v>2.9767999999999999</v>
      </c>
      <c r="I400" s="179"/>
      <c r="L400" s="175"/>
      <c r="M400" s="180"/>
      <c r="N400" s="181"/>
      <c r="O400" s="181"/>
      <c r="P400" s="181"/>
      <c r="Q400" s="181"/>
      <c r="R400" s="181"/>
      <c r="S400" s="181"/>
      <c r="T400" s="182"/>
      <c r="AT400" s="176" t="s">
        <v>172</v>
      </c>
      <c r="AU400" s="176" t="s">
        <v>84</v>
      </c>
      <c r="AV400" s="14" t="s">
        <v>168</v>
      </c>
      <c r="AW400" s="14" t="s">
        <v>174</v>
      </c>
      <c r="AX400" s="14" t="s">
        <v>82</v>
      </c>
      <c r="AY400" s="176" t="s">
        <v>162</v>
      </c>
    </row>
    <row r="401" spans="1:65" s="2" customFormat="1" ht="24.2" customHeight="1">
      <c r="A401" s="31"/>
      <c r="B401" s="148"/>
      <c r="C401" s="149" t="s">
        <v>645</v>
      </c>
      <c r="D401" s="149" t="s">
        <v>164</v>
      </c>
      <c r="E401" s="150" t="s">
        <v>646</v>
      </c>
      <c r="F401" s="151" t="s">
        <v>647</v>
      </c>
      <c r="G401" s="152" t="s">
        <v>179</v>
      </c>
      <c r="H401" s="153">
        <v>0.40200000000000002</v>
      </c>
      <c r="I401" s="154"/>
      <c r="J401" s="155">
        <f>ROUND(I401*H401,2)</f>
        <v>0</v>
      </c>
      <c r="K401" s="151" t="s">
        <v>167</v>
      </c>
      <c r="L401" s="32"/>
      <c r="M401" s="156" t="s">
        <v>1</v>
      </c>
      <c r="N401" s="157" t="s">
        <v>40</v>
      </c>
      <c r="O401" s="57"/>
      <c r="P401" s="158">
        <f>O401*H401</f>
        <v>0</v>
      </c>
      <c r="Q401" s="158">
        <v>0</v>
      </c>
      <c r="R401" s="158">
        <f>Q401*H401</f>
        <v>0</v>
      </c>
      <c r="S401" s="158">
        <v>1.8</v>
      </c>
      <c r="T401" s="159">
        <f>S401*H401</f>
        <v>0.72360000000000002</v>
      </c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R401" s="160" t="s">
        <v>168</v>
      </c>
      <c r="AT401" s="160" t="s">
        <v>164</v>
      </c>
      <c r="AU401" s="160" t="s">
        <v>84</v>
      </c>
      <c r="AY401" s="16" t="s">
        <v>162</v>
      </c>
      <c r="BE401" s="161">
        <f>IF(N401="základní",J401,0)</f>
        <v>0</v>
      </c>
      <c r="BF401" s="161">
        <f>IF(N401="snížená",J401,0)</f>
        <v>0</v>
      </c>
      <c r="BG401" s="161">
        <f>IF(N401="zákl. přenesená",J401,0)</f>
        <v>0</v>
      </c>
      <c r="BH401" s="161">
        <f>IF(N401="sníž. přenesená",J401,0)</f>
        <v>0</v>
      </c>
      <c r="BI401" s="161">
        <f>IF(N401="nulová",J401,0)</f>
        <v>0</v>
      </c>
      <c r="BJ401" s="16" t="s">
        <v>82</v>
      </c>
      <c r="BK401" s="161">
        <f>ROUND(I401*H401,2)</f>
        <v>0</v>
      </c>
      <c r="BL401" s="16" t="s">
        <v>168</v>
      </c>
      <c r="BM401" s="160" t="s">
        <v>648</v>
      </c>
    </row>
    <row r="402" spans="1:65" s="13" customFormat="1">
      <c r="B402" s="167"/>
      <c r="D402" s="162" t="s">
        <v>172</v>
      </c>
      <c r="E402" s="168" t="s">
        <v>1</v>
      </c>
      <c r="F402" s="169" t="s">
        <v>649</v>
      </c>
      <c r="H402" s="170">
        <v>0.40176000000000001</v>
      </c>
      <c r="I402" s="171"/>
      <c r="L402" s="167"/>
      <c r="M402" s="172"/>
      <c r="N402" s="173"/>
      <c r="O402" s="173"/>
      <c r="P402" s="173"/>
      <c r="Q402" s="173"/>
      <c r="R402" s="173"/>
      <c r="S402" s="173"/>
      <c r="T402" s="174"/>
      <c r="AT402" s="168" t="s">
        <v>172</v>
      </c>
      <c r="AU402" s="168" t="s">
        <v>84</v>
      </c>
      <c r="AV402" s="13" t="s">
        <v>84</v>
      </c>
      <c r="AW402" s="13" t="s">
        <v>174</v>
      </c>
      <c r="AX402" s="13" t="s">
        <v>82</v>
      </c>
      <c r="AY402" s="168" t="s">
        <v>162</v>
      </c>
    </row>
    <row r="403" spans="1:65" s="2" customFormat="1" ht="24.2" customHeight="1">
      <c r="A403" s="31"/>
      <c r="B403" s="148"/>
      <c r="C403" s="149" t="s">
        <v>650</v>
      </c>
      <c r="D403" s="149" t="s">
        <v>164</v>
      </c>
      <c r="E403" s="150" t="s">
        <v>651</v>
      </c>
      <c r="F403" s="151" t="s">
        <v>652</v>
      </c>
      <c r="G403" s="152" t="s">
        <v>179</v>
      </c>
      <c r="H403" s="153">
        <v>7.3090000000000002</v>
      </c>
      <c r="I403" s="154"/>
      <c r="J403" s="155">
        <f>ROUND(I403*H403,2)</f>
        <v>0</v>
      </c>
      <c r="K403" s="151" t="s">
        <v>167</v>
      </c>
      <c r="L403" s="32"/>
      <c r="M403" s="156" t="s">
        <v>1</v>
      </c>
      <c r="N403" s="157" t="s">
        <v>40</v>
      </c>
      <c r="O403" s="57"/>
      <c r="P403" s="158">
        <f>O403*H403</f>
        <v>0</v>
      </c>
      <c r="Q403" s="158">
        <v>0</v>
      </c>
      <c r="R403" s="158">
        <f>Q403*H403</f>
        <v>0</v>
      </c>
      <c r="S403" s="158">
        <v>2.2000000000000002</v>
      </c>
      <c r="T403" s="159">
        <f>S403*H403</f>
        <v>16.079800000000002</v>
      </c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R403" s="160" t="s">
        <v>168</v>
      </c>
      <c r="AT403" s="160" t="s">
        <v>164</v>
      </c>
      <c r="AU403" s="160" t="s">
        <v>84</v>
      </c>
      <c r="AY403" s="16" t="s">
        <v>162</v>
      </c>
      <c r="BE403" s="161">
        <f>IF(N403="základní",J403,0)</f>
        <v>0</v>
      </c>
      <c r="BF403" s="161">
        <f>IF(N403="snížená",J403,0)</f>
        <v>0</v>
      </c>
      <c r="BG403" s="161">
        <f>IF(N403="zákl. přenesená",J403,0)</f>
        <v>0</v>
      </c>
      <c r="BH403" s="161">
        <f>IF(N403="sníž. přenesená",J403,0)</f>
        <v>0</v>
      </c>
      <c r="BI403" s="161">
        <f>IF(N403="nulová",J403,0)</f>
        <v>0</v>
      </c>
      <c r="BJ403" s="16" t="s">
        <v>82</v>
      </c>
      <c r="BK403" s="161">
        <f>ROUND(I403*H403,2)</f>
        <v>0</v>
      </c>
      <c r="BL403" s="16" t="s">
        <v>168</v>
      </c>
      <c r="BM403" s="160" t="s">
        <v>653</v>
      </c>
    </row>
    <row r="404" spans="1:65" s="13" customFormat="1">
      <c r="B404" s="167"/>
      <c r="D404" s="162" t="s">
        <v>172</v>
      </c>
      <c r="E404" s="168" t="s">
        <v>1</v>
      </c>
      <c r="F404" s="169" t="s">
        <v>654</v>
      </c>
      <c r="H404" s="170">
        <v>7.3091249999999999</v>
      </c>
      <c r="I404" s="171"/>
      <c r="L404" s="167"/>
      <c r="M404" s="172"/>
      <c r="N404" s="173"/>
      <c r="O404" s="173"/>
      <c r="P404" s="173"/>
      <c r="Q404" s="173"/>
      <c r="R404" s="173"/>
      <c r="S404" s="173"/>
      <c r="T404" s="174"/>
      <c r="AT404" s="168" t="s">
        <v>172</v>
      </c>
      <c r="AU404" s="168" t="s">
        <v>84</v>
      </c>
      <c r="AV404" s="13" t="s">
        <v>84</v>
      </c>
      <c r="AW404" s="13" t="s">
        <v>174</v>
      </c>
      <c r="AX404" s="13" t="s">
        <v>82</v>
      </c>
      <c r="AY404" s="168" t="s">
        <v>162</v>
      </c>
    </row>
    <row r="405" spans="1:65" s="2" customFormat="1" ht="37.9" customHeight="1">
      <c r="A405" s="31"/>
      <c r="B405" s="148"/>
      <c r="C405" s="149" t="s">
        <v>655</v>
      </c>
      <c r="D405" s="149" t="s">
        <v>164</v>
      </c>
      <c r="E405" s="150" t="s">
        <v>656</v>
      </c>
      <c r="F405" s="151" t="s">
        <v>657</v>
      </c>
      <c r="G405" s="152" t="s">
        <v>104</v>
      </c>
      <c r="H405" s="153">
        <v>91.8</v>
      </c>
      <c r="I405" s="154"/>
      <c r="J405" s="155">
        <f>ROUND(I405*H405,2)</f>
        <v>0</v>
      </c>
      <c r="K405" s="151" t="s">
        <v>167</v>
      </c>
      <c r="L405" s="32"/>
      <c r="M405" s="156" t="s">
        <v>1</v>
      </c>
      <c r="N405" s="157" t="s">
        <v>40</v>
      </c>
      <c r="O405" s="57"/>
      <c r="P405" s="158">
        <f>O405*H405</f>
        <v>0</v>
      </c>
      <c r="Q405" s="158">
        <v>0</v>
      </c>
      <c r="R405" s="158">
        <f>Q405*H405</f>
        <v>0</v>
      </c>
      <c r="S405" s="158">
        <v>1.4E-2</v>
      </c>
      <c r="T405" s="159">
        <f>S405*H405</f>
        <v>1.2851999999999999</v>
      </c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R405" s="160" t="s">
        <v>168</v>
      </c>
      <c r="AT405" s="160" t="s">
        <v>164</v>
      </c>
      <c r="AU405" s="160" t="s">
        <v>84</v>
      </c>
      <c r="AY405" s="16" t="s">
        <v>162</v>
      </c>
      <c r="BE405" s="161">
        <f>IF(N405="základní",J405,0)</f>
        <v>0</v>
      </c>
      <c r="BF405" s="161">
        <f>IF(N405="snížená",J405,0)</f>
        <v>0</v>
      </c>
      <c r="BG405" s="161">
        <f>IF(N405="zákl. přenesená",J405,0)</f>
        <v>0</v>
      </c>
      <c r="BH405" s="161">
        <f>IF(N405="sníž. přenesená",J405,0)</f>
        <v>0</v>
      </c>
      <c r="BI405" s="161">
        <f>IF(N405="nulová",J405,0)</f>
        <v>0</v>
      </c>
      <c r="BJ405" s="16" t="s">
        <v>82</v>
      </c>
      <c r="BK405" s="161">
        <f>ROUND(I405*H405,2)</f>
        <v>0</v>
      </c>
      <c r="BL405" s="16" t="s">
        <v>168</v>
      </c>
      <c r="BM405" s="160" t="s">
        <v>658</v>
      </c>
    </row>
    <row r="406" spans="1:65" s="13" customFormat="1">
      <c r="B406" s="167"/>
      <c r="D406" s="162" t="s">
        <v>172</v>
      </c>
      <c r="E406" s="168" t="s">
        <v>1</v>
      </c>
      <c r="F406" s="169" t="s">
        <v>659</v>
      </c>
      <c r="H406" s="170">
        <v>10.81</v>
      </c>
      <c r="I406" s="171"/>
      <c r="L406" s="167"/>
      <c r="M406" s="172"/>
      <c r="N406" s="173"/>
      <c r="O406" s="173"/>
      <c r="P406" s="173"/>
      <c r="Q406" s="173"/>
      <c r="R406" s="173"/>
      <c r="S406" s="173"/>
      <c r="T406" s="174"/>
      <c r="AT406" s="168" t="s">
        <v>172</v>
      </c>
      <c r="AU406" s="168" t="s">
        <v>84</v>
      </c>
      <c r="AV406" s="13" t="s">
        <v>84</v>
      </c>
      <c r="AW406" s="13" t="s">
        <v>174</v>
      </c>
      <c r="AX406" s="13" t="s">
        <v>75</v>
      </c>
      <c r="AY406" s="168" t="s">
        <v>162</v>
      </c>
    </row>
    <row r="407" spans="1:65" s="13" customFormat="1">
      <c r="B407" s="167"/>
      <c r="D407" s="162" t="s">
        <v>172</v>
      </c>
      <c r="E407" s="168" t="s">
        <v>1</v>
      </c>
      <c r="F407" s="169" t="s">
        <v>660</v>
      </c>
      <c r="H407" s="170">
        <v>10.81</v>
      </c>
      <c r="I407" s="171"/>
      <c r="L407" s="167"/>
      <c r="M407" s="172"/>
      <c r="N407" s="173"/>
      <c r="O407" s="173"/>
      <c r="P407" s="173"/>
      <c r="Q407" s="173"/>
      <c r="R407" s="173"/>
      <c r="S407" s="173"/>
      <c r="T407" s="174"/>
      <c r="AT407" s="168" t="s">
        <v>172</v>
      </c>
      <c r="AU407" s="168" t="s">
        <v>84</v>
      </c>
      <c r="AV407" s="13" t="s">
        <v>84</v>
      </c>
      <c r="AW407" s="13" t="s">
        <v>174</v>
      </c>
      <c r="AX407" s="13" t="s">
        <v>75</v>
      </c>
      <c r="AY407" s="168" t="s">
        <v>162</v>
      </c>
    </row>
    <row r="408" spans="1:65" s="13" customFormat="1">
      <c r="B408" s="167"/>
      <c r="D408" s="162" t="s">
        <v>172</v>
      </c>
      <c r="E408" s="168" t="s">
        <v>1</v>
      </c>
      <c r="F408" s="169" t="s">
        <v>661</v>
      </c>
      <c r="H408" s="170">
        <v>39.729999999999997</v>
      </c>
      <c r="I408" s="171"/>
      <c r="L408" s="167"/>
      <c r="M408" s="172"/>
      <c r="N408" s="173"/>
      <c r="O408" s="173"/>
      <c r="P408" s="173"/>
      <c r="Q408" s="173"/>
      <c r="R408" s="173"/>
      <c r="S408" s="173"/>
      <c r="T408" s="174"/>
      <c r="AT408" s="168" t="s">
        <v>172</v>
      </c>
      <c r="AU408" s="168" t="s">
        <v>84</v>
      </c>
      <c r="AV408" s="13" t="s">
        <v>84</v>
      </c>
      <c r="AW408" s="13" t="s">
        <v>174</v>
      </c>
      <c r="AX408" s="13" t="s">
        <v>75</v>
      </c>
      <c r="AY408" s="168" t="s">
        <v>162</v>
      </c>
    </row>
    <row r="409" spans="1:65" s="13" customFormat="1">
      <c r="B409" s="167"/>
      <c r="D409" s="162" t="s">
        <v>172</v>
      </c>
      <c r="E409" s="168" t="s">
        <v>1</v>
      </c>
      <c r="F409" s="169" t="s">
        <v>662</v>
      </c>
      <c r="H409" s="170">
        <v>30.45</v>
      </c>
      <c r="I409" s="171"/>
      <c r="L409" s="167"/>
      <c r="M409" s="172"/>
      <c r="N409" s="173"/>
      <c r="O409" s="173"/>
      <c r="P409" s="173"/>
      <c r="Q409" s="173"/>
      <c r="R409" s="173"/>
      <c r="S409" s="173"/>
      <c r="T409" s="174"/>
      <c r="AT409" s="168" t="s">
        <v>172</v>
      </c>
      <c r="AU409" s="168" t="s">
        <v>84</v>
      </c>
      <c r="AV409" s="13" t="s">
        <v>84</v>
      </c>
      <c r="AW409" s="13" t="s">
        <v>174</v>
      </c>
      <c r="AX409" s="13" t="s">
        <v>75</v>
      </c>
      <c r="AY409" s="168" t="s">
        <v>162</v>
      </c>
    </row>
    <row r="410" spans="1:65" s="14" customFormat="1">
      <c r="B410" s="175"/>
      <c r="D410" s="162" t="s">
        <v>172</v>
      </c>
      <c r="E410" s="176" t="s">
        <v>1</v>
      </c>
      <c r="F410" s="177" t="s">
        <v>176</v>
      </c>
      <c r="H410" s="178">
        <v>91.8</v>
      </c>
      <c r="I410" s="179"/>
      <c r="L410" s="175"/>
      <c r="M410" s="180"/>
      <c r="N410" s="181"/>
      <c r="O410" s="181"/>
      <c r="P410" s="181"/>
      <c r="Q410" s="181"/>
      <c r="R410" s="181"/>
      <c r="S410" s="181"/>
      <c r="T410" s="182"/>
      <c r="AT410" s="176" t="s">
        <v>172</v>
      </c>
      <c r="AU410" s="176" t="s">
        <v>84</v>
      </c>
      <c r="AV410" s="14" t="s">
        <v>168</v>
      </c>
      <c r="AW410" s="14" t="s">
        <v>174</v>
      </c>
      <c r="AX410" s="14" t="s">
        <v>82</v>
      </c>
      <c r="AY410" s="176" t="s">
        <v>162</v>
      </c>
    </row>
    <row r="411" spans="1:65" s="2" customFormat="1" ht="37.9" customHeight="1">
      <c r="A411" s="31"/>
      <c r="B411" s="148"/>
      <c r="C411" s="149" t="s">
        <v>663</v>
      </c>
      <c r="D411" s="149" t="s">
        <v>164</v>
      </c>
      <c r="E411" s="150" t="s">
        <v>664</v>
      </c>
      <c r="F411" s="151" t="s">
        <v>665</v>
      </c>
      <c r="G411" s="152" t="s">
        <v>104</v>
      </c>
      <c r="H411" s="153">
        <v>20.79</v>
      </c>
      <c r="I411" s="154"/>
      <c r="J411" s="155">
        <f>ROUND(I411*H411,2)</f>
        <v>0</v>
      </c>
      <c r="K411" s="151" t="s">
        <v>167</v>
      </c>
      <c r="L411" s="32"/>
      <c r="M411" s="156" t="s">
        <v>1</v>
      </c>
      <c r="N411" s="157" t="s">
        <v>40</v>
      </c>
      <c r="O411" s="57"/>
      <c r="P411" s="158">
        <f>O411*H411</f>
        <v>0</v>
      </c>
      <c r="Q411" s="158">
        <v>0</v>
      </c>
      <c r="R411" s="158">
        <f>Q411*H411</f>
        <v>0</v>
      </c>
      <c r="S411" s="158">
        <v>1.7999999999999999E-2</v>
      </c>
      <c r="T411" s="159">
        <f>S411*H411</f>
        <v>0.37421999999999994</v>
      </c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R411" s="160" t="s">
        <v>168</v>
      </c>
      <c r="AT411" s="160" t="s">
        <v>164</v>
      </c>
      <c r="AU411" s="160" t="s">
        <v>84</v>
      </c>
      <c r="AY411" s="16" t="s">
        <v>162</v>
      </c>
      <c r="BE411" s="161">
        <f>IF(N411="základní",J411,0)</f>
        <v>0</v>
      </c>
      <c r="BF411" s="161">
        <f>IF(N411="snížená",J411,0)</f>
        <v>0</v>
      </c>
      <c r="BG411" s="161">
        <f>IF(N411="zákl. přenesená",J411,0)</f>
        <v>0</v>
      </c>
      <c r="BH411" s="161">
        <f>IF(N411="sníž. přenesená",J411,0)</f>
        <v>0</v>
      </c>
      <c r="BI411" s="161">
        <f>IF(N411="nulová",J411,0)</f>
        <v>0</v>
      </c>
      <c r="BJ411" s="16" t="s">
        <v>82</v>
      </c>
      <c r="BK411" s="161">
        <f>ROUND(I411*H411,2)</f>
        <v>0</v>
      </c>
      <c r="BL411" s="16" t="s">
        <v>168</v>
      </c>
      <c r="BM411" s="160" t="s">
        <v>666</v>
      </c>
    </row>
    <row r="412" spans="1:65" s="13" customFormat="1">
      <c r="B412" s="167"/>
      <c r="D412" s="162" t="s">
        <v>172</v>
      </c>
      <c r="E412" s="168" t="s">
        <v>1</v>
      </c>
      <c r="F412" s="169" t="s">
        <v>667</v>
      </c>
      <c r="H412" s="170">
        <v>20.79</v>
      </c>
      <c r="I412" s="171"/>
      <c r="L412" s="167"/>
      <c r="M412" s="172"/>
      <c r="N412" s="173"/>
      <c r="O412" s="173"/>
      <c r="P412" s="173"/>
      <c r="Q412" s="173"/>
      <c r="R412" s="173"/>
      <c r="S412" s="173"/>
      <c r="T412" s="174"/>
      <c r="AT412" s="168" t="s">
        <v>172</v>
      </c>
      <c r="AU412" s="168" t="s">
        <v>84</v>
      </c>
      <c r="AV412" s="13" t="s">
        <v>84</v>
      </c>
      <c r="AW412" s="13" t="s">
        <v>174</v>
      </c>
      <c r="AX412" s="13" t="s">
        <v>82</v>
      </c>
      <c r="AY412" s="168" t="s">
        <v>162</v>
      </c>
    </row>
    <row r="413" spans="1:65" s="2" customFormat="1" ht="49.15" customHeight="1">
      <c r="A413" s="31"/>
      <c r="B413" s="148"/>
      <c r="C413" s="149" t="s">
        <v>668</v>
      </c>
      <c r="D413" s="149" t="s">
        <v>164</v>
      </c>
      <c r="E413" s="150" t="s">
        <v>669</v>
      </c>
      <c r="F413" s="151" t="s">
        <v>670</v>
      </c>
      <c r="G413" s="152" t="s">
        <v>104</v>
      </c>
      <c r="H413" s="153">
        <v>8.3510000000000009</v>
      </c>
      <c r="I413" s="154"/>
      <c r="J413" s="155">
        <f>ROUND(I413*H413,2)</f>
        <v>0</v>
      </c>
      <c r="K413" s="151" t="s">
        <v>167</v>
      </c>
      <c r="L413" s="32"/>
      <c r="M413" s="156" t="s">
        <v>1</v>
      </c>
      <c r="N413" s="157" t="s">
        <v>40</v>
      </c>
      <c r="O413" s="57"/>
      <c r="P413" s="158">
        <f>O413*H413</f>
        <v>0</v>
      </c>
      <c r="Q413" s="158">
        <v>0</v>
      </c>
      <c r="R413" s="158">
        <f>Q413*H413</f>
        <v>0</v>
      </c>
      <c r="S413" s="158">
        <v>5.5E-2</v>
      </c>
      <c r="T413" s="159">
        <f>S413*H413</f>
        <v>0.45930500000000007</v>
      </c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R413" s="160" t="s">
        <v>168</v>
      </c>
      <c r="AT413" s="160" t="s">
        <v>164</v>
      </c>
      <c r="AU413" s="160" t="s">
        <v>84</v>
      </c>
      <c r="AY413" s="16" t="s">
        <v>162</v>
      </c>
      <c r="BE413" s="161">
        <f>IF(N413="základní",J413,0)</f>
        <v>0</v>
      </c>
      <c r="BF413" s="161">
        <f>IF(N413="snížená",J413,0)</f>
        <v>0</v>
      </c>
      <c r="BG413" s="161">
        <f>IF(N413="zákl. přenesená",J413,0)</f>
        <v>0</v>
      </c>
      <c r="BH413" s="161">
        <f>IF(N413="sníž. přenesená",J413,0)</f>
        <v>0</v>
      </c>
      <c r="BI413" s="161">
        <f>IF(N413="nulová",J413,0)</f>
        <v>0</v>
      </c>
      <c r="BJ413" s="16" t="s">
        <v>82</v>
      </c>
      <c r="BK413" s="161">
        <f>ROUND(I413*H413,2)</f>
        <v>0</v>
      </c>
      <c r="BL413" s="16" t="s">
        <v>168</v>
      </c>
      <c r="BM413" s="160" t="s">
        <v>671</v>
      </c>
    </row>
    <row r="414" spans="1:65" s="13" customFormat="1" ht="22.5">
      <c r="B414" s="167"/>
      <c r="D414" s="162" t="s">
        <v>172</v>
      </c>
      <c r="E414" s="168" t="s">
        <v>1</v>
      </c>
      <c r="F414" s="169" t="s">
        <v>672</v>
      </c>
      <c r="H414" s="170">
        <v>8.3512500000000003</v>
      </c>
      <c r="I414" s="171"/>
      <c r="L414" s="167"/>
      <c r="M414" s="172"/>
      <c r="N414" s="173"/>
      <c r="O414" s="173"/>
      <c r="P414" s="173"/>
      <c r="Q414" s="173"/>
      <c r="R414" s="173"/>
      <c r="S414" s="173"/>
      <c r="T414" s="174"/>
      <c r="AT414" s="168" t="s">
        <v>172</v>
      </c>
      <c r="AU414" s="168" t="s">
        <v>84</v>
      </c>
      <c r="AV414" s="13" t="s">
        <v>84</v>
      </c>
      <c r="AW414" s="13" t="s">
        <v>174</v>
      </c>
      <c r="AX414" s="13" t="s">
        <v>82</v>
      </c>
      <c r="AY414" s="168" t="s">
        <v>162</v>
      </c>
    </row>
    <row r="415" spans="1:65" s="2" customFormat="1" ht="37.9" customHeight="1">
      <c r="A415" s="31"/>
      <c r="B415" s="148"/>
      <c r="C415" s="149" t="s">
        <v>673</v>
      </c>
      <c r="D415" s="149" t="s">
        <v>164</v>
      </c>
      <c r="E415" s="150" t="s">
        <v>674</v>
      </c>
      <c r="F415" s="151" t="s">
        <v>675</v>
      </c>
      <c r="G415" s="152" t="s">
        <v>104</v>
      </c>
      <c r="H415" s="153">
        <v>9.7309999999999999</v>
      </c>
      <c r="I415" s="154"/>
      <c r="J415" s="155">
        <f>ROUND(I415*H415,2)</f>
        <v>0</v>
      </c>
      <c r="K415" s="151" t="s">
        <v>167</v>
      </c>
      <c r="L415" s="32"/>
      <c r="M415" s="156" t="s">
        <v>1</v>
      </c>
      <c r="N415" s="157" t="s">
        <v>40</v>
      </c>
      <c r="O415" s="57"/>
      <c r="P415" s="158">
        <f>O415*H415</f>
        <v>0</v>
      </c>
      <c r="Q415" s="158">
        <v>0</v>
      </c>
      <c r="R415" s="158">
        <f>Q415*H415</f>
        <v>0</v>
      </c>
      <c r="S415" s="158">
        <v>7.5999999999999998E-2</v>
      </c>
      <c r="T415" s="159">
        <f>S415*H415</f>
        <v>0.73955599999999999</v>
      </c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R415" s="160" t="s">
        <v>168</v>
      </c>
      <c r="AT415" s="160" t="s">
        <v>164</v>
      </c>
      <c r="AU415" s="160" t="s">
        <v>84</v>
      </c>
      <c r="AY415" s="16" t="s">
        <v>162</v>
      </c>
      <c r="BE415" s="161">
        <f>IF(N415="základní",J415,0)</f>
        <v>0</v>
      </c>
      <c r="BF415" s="161">
        <f>IF(N415="snížená",J415,0)</f>
        <v>0</v>
      </c>
      <c r="BG415" s="161">
        <f>IF(N415="zákl. přenesená",J415,0)</f>
        <v>0</v>
      </c>
      <c r="BH415" s="161">
        <f>IF(N415="sníž. přenesená",J415,0)</f>
        <v>0</v>
      </c>
      <c r="BI415" s="161">
        <f>IF(N415="nulová",J415,0)</f>
        <v>0</v>
      </c>
      <c r="BJ415" s="16" t="s">
        <v>82</v>
      </c>
      <c r="BK415" s="161">
        <f>ROUND(I415*H415,2)</f>
        <v>0</v>
      </c>
      <c r="BL415" s="16" t="s">
        <v>168</v>
      </c>
      <c r="BM415" s="160" t="s">
        <v>676</v>
      </c>
    </row>
    <row r="416" spans="1:65" s="13" customFormat="1">
      <c r="B416" s="167"/>
      <c r="D416" s="162" t="s">
        <v>172</v>
      </c>
      <c r="E416" s="168" t="s">
        <v>1</v>
      </c>
      <c r="F416" s="169" t="s">
        <v>677</v>
      </c>
      <c r="H416" s="170">
        <v>1.5760000000000001</v>
      </c>
      <c r="I416" s="171"/>
      <c r="L416" s="167"/>
      <c r="M416" s="172"/>
      <c r="N416" s="173"/>
      <c r="O416" s="173"/>
      <c r="P416" s="173"/>
      <c r="Q416" s="173"/>
      <c r="R416" s="173"/>
      <c r="S416" s="173"/>
      <c r="T416" s="174"/>
      <c r="AT416" s="168" t="s">
        <v>172</v>
      </c>
      <c r="AU416" s="168" t="s">
        <v>84</v>
      </c>
      <c r="AV416" s="13" t="s">
        <v>84</v>
      </c>
      <c r="AW416" s="13" t="s">
        <v>174</v>
      </c>
      <c r="AX416" s="13" t="s">
        <v>75</v>
      </c>
      <c r="AY416" s="168" t="s">
        <v>162</v>
      </c>
    </row>
    <row r="417" spans="1:65" s="13" customFormat="1">
      <c r="B417" s="167"/>
      <c r="D417" s="162" t="s">
        <v>172</v>
      </c>
      <c r="E417" s="168" t="s">
        <v>1</v>
      </c>
      <c r="F417" s="169" t="s">
        <v>678</v>
      </c>
      <c r="H417" s="170">
        <v>4.7279999999999998</v>
      </c>
      <c r="I417" s="171"/>
      <c r="L417" s="167"/>
      <c r="M417" s="172"/>
      <c r="N417" s="173"/>
      <c r="O417" s="173"/>
      <c r="P417" s="173"/>
      <c r="Q417" s="173"/>
      <c r="R417" s="173"/>
      <c r="S417" s="173"/>
      <c r="T417" s="174"/>
      <c r="AT417" s="168" t="s">
        <v>172</v>
      </c>
      <c r="AU417" s="168" t="s">
        <v>84</v>
      </c>
      <c r="AV417" s="13" t="s">
        <v>84</v>
      </c>
      <c r="AW417" s="13" t="s">
        <v>174</v>
      </c>
      <c r="AX417" s="13" t="s">
        <v>75</v>
      </c>
      <c r="AY417" s="168" t="s">
        <v>162</v>
      </c>
    </row>
    <row r="418" spans="1:65" s="13" customFormat="1">
      <c r="B418" s="167"/>
      <c r="D418" s="162" t="s">
        <v>172</v>
      </c>
      <c r="E418" s="168" t="s">
        <v>1</v>
      </c>
      <c r="F418" s="169" t="s">
        <v>679</v>
      </c>
      <c r="H418" s="170">
        <v>1.379</v>
      </c>
      <c r="I418" s="171"/>
      <c r="L418" s="167"/>
      <c r="M418" s="172"/>
      <c r="N418" s="173"/>
      <c r="O418" s="173"/>
      <c r="P418" s="173"/>
      <c r="Q418" s="173"/>
      <c r="R418" s="173"/>
      <c r="S418" s="173"/>
      <c r="T418" s="174"/>
      <c r="AT418" s="168" t="s">
        <v>172</v>
      </c>
      <c r="AU418" s="168" t="s">
        <v>84</v>
      </c>
      <c r="AV418" s="13" t="s">
        <v>84</v>
      </c>
      <c r="AW418" s="13" t="s">
        <v>174</v>
      </c>
      <c r="AX418" s="13" t="s">
        <v>75</v>
      </c>
      <c r="AY418" s="168" t="s">
        <v>162</v>
      </c>
    </row>
    <row r="419" spans="1:65" s="13" customFormat="1">
      <c r="B419" s="167"/>
      <c r="D419" s="162" t="s">
        <v>172</v>
      </c>
      <c r="E419" s="168" t="s">
        <v>1</v>
      </c>
      <c r="F419" s="169" t="s">
        <v>680</v>
      </c>
      <c r="H419" s="170">
        <v>2.0482</v>
      </c>
      <c r="I419" s="171"/>
      <c r="L419" s="167"/>
      <c r="M419" s="172"/>
      <c r="N419" s="173"/>
      <c r="O419" s="173"/>
      <c r="P419" s="173"/>
      <c r="Q419" s="173"/>
      <c r="R419" s="173"/>
      <c r="S419" s="173"/>
      <c r="T419" s="174"/>
      <c r="AT419" s="168" t="s">
        <v>172</v>
      </c>
      <c r="AU419" s="168" t="s">
        <v>84</v>
      </c>
      <c r="AV419" s="13" t="s">
        <v>84</v>
      </c>
      <c r="AW419" s="13" t="s">
        <v>174</v>
      </c>
      <c r="AX419" s="13" t="s">
        <v>75</v>
      </c>
      <c r="AY419" s="168" t="s">
        <v>162</v>
      </c>
    </row>
    <row r="420" spans="1:65" s="14" customFormat="1">
      <c r="B420" s="175"/>
      <c r="D420" s="162" t="s">
        <v>172</v>
      </c>
      <c r="E420" s="176" t="s">
        <v>1</v>
      </c>
      <c r="F420" s="177" t="s">
        <v>176</v>
      </c>
      <c r="H420" s="178">
        <v>9.7311999999999994</v>
      </c>
      <c r="I420" s="179"/>
      <c r="L420" s="175"/>
      <c r="M420" s="180"/>
      <c r="N420" s="181"/>
      <c r="O420" s="181"/>
      <c r="P420" s="181"/>
      <c r="Q420" s="181"/>
      <c r="R420" s="181"/>
      <c r="S420" s="181"/>
      <c r="T420" s="182"/>
      <c r="AT420" s="176" t="s">
        <v>172</v>
      </c>
      <c r="AU420" s="176" t="s">
        <v>84</v>
      </c>
      <c r="AV420" s="14" t="s">
        <v>168</v>
      </c>
      <c r="AW420" s="14" t="s">
        <v>174</v>
      </c>
      <c r="AX420" s="14" t="s">
        <v>82</v>
      </c>
      <c r="AY420" s="176" t="s">
        <v>162</v>
      </c>
    </row>
    <row r="421" spans="1:65" s="2" customFormat="1" ht="33" customHeight="1">
      <c r="A421" s="31"/>
      <c r="B421" s="148"/>
      <c r="C421" s="149" t="s">
        <v>681</v>
      </c>
      <c r="D421" s="149" t="s">
        <v>164</v>
      </c>
      <c r="E421" s="150" t="s">
        <v>682</v>
      </c>
      <c r="F421" s="151" t="s">
        <v>683</v>
      </c>
      <c r="G421" s="152" t="s">
        <v>104</v>
      </c>
      <c r="H421" s="153">
        <v>2.3540000000000001</v>
      </c>
      <c r="I421" s="154"/>
      <c r="J421" s="155">
        <f>ROUND(I421*H421,2)</f>
        <v>0</v>
      </c>
      <c r="K421" s="151" t="s">
        <v>167</v>
      </c>
      <c r="L421" s="32"/>
      <c r="M421" s="156" t="s">
        <v>1</v>
      </c>
      <c r="N421" s="157" t="s">
        <v>40</v>
      </c>
      <c r="O421" s="57"/>
      <c r="P421" s="158">
        <f>O421*H421</f>
        <v>0</v>
      </c>
      <c r="Q421" s="158">
        <v>0</v>
      </c>
      <c r="R421" s="158">
        <f>Q421*H421</f>
        <v>0</v>
      </c>
      <c r="S421" s="158">
        <v>7.2999999999999995E-2</v>
      </c>
      <c r="T421" s="159">
        <f>S421*H421</f>
        <v>0.17184199999999999</v>
      </c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R421" s="160" t="s">
        <v>168</v>
      </c>
      <c r="AT421" s="160" t="s">
        <v>164</v>
      </c>
      <c r="AU421" s="160" t="s">
        <v>84</v>
      </c>
      <c r="AY421" s="16" t="s">
        <v>162</v>
      </c>
      <c r="BE421" s="161">
        <f>IF(N421="základní",J421,0)</f>
        <v>0</v>
      </c>
      <c r="BF421" s="161">
        <f>IF(N421="snížená",J421,0)</f>
        <v>0</v>
      </c>
      <c r="BG421" s="161">
        <f>IF(N421="zákl. přenesená",J421,0)</f>
        <v>0</v>
      </c>
      <c r="BH421" s="161">
        <f>IF(N421="sníž. přenesená",J421,0)</f>
        <v>0</v>
      </c>
      <c r="BI421" s="161">
        <f>IF(N421="nulová",J421,0)</f>
        <v>0</v>
      </c>
      <c r="BJ421" s="16" t="s">
        <v>82</v>
      </c>
      <c r="BK421" s="161">
        <f>ROUND(I421*H421,2)</f>
        <v>0</v>
      </c>
      <c r="BL421" s="16" t="s">
        <v>168</v>
      </c>
      <c r="BM421" s="160" t="s">
        <v>684</v>
      </c>
    </row>
    <row r="422" spans="1:65" s="13" customFormat="1">
      <c r="B422" s="167"/>
      <c r="D422" s="162" t="s">
        <v>172</v>
      </c>
      <c r="E422" s="168" t="s">
        <v>1</v>
      </c>
      <c r="F422" s="169" t="s">
        <v>685</v>
      </c>
      <c r="H422" s="170">
        <v>0.75690000000000002</v>
      </c>
      <c r="I422" s="171"/>
      <c r="L422" s="167"/>
      <c r="M422" s="172"/>
      <c r="N422" s="173"/>
      <c r="O422" s="173"/>
      <c r="P422" s="173"/>
      <c r="Q422" s="173"/>
      <c r="R422" s="173"/>
      <c r="S422" s="173"/>
      <c r="T422" s="174"/>
      <c r="AT422" s="168" t="s">
        <v>172</v>
      </c>
      <c r="AU422" s="168" t="s">
        <v>84</v>
      </c>
      <c r="AV422" s="13" t="s">
        <v>84</v>
      </c>
      <c r="AW422" s="13" t="s">
        <v>174</v>
      </c>
      <c r="AX422" s="13" t="s">
        <v>75</v>
      </c>
      <c r="AY422" s="168" t="s">
        <v>162</v>
      </c>
    </row>
    <row r="423" spans="1:65" s="13" customFormat="1">
      <c r="B423" s="167"/>
      <c r="D423" s="162" t="s">
        <v>172</v>
      </c>
      <c r="E423" s="168" t="s">
        <v>1</v>
      </c>
      <c r="F423" s="169" t="s">
        <v>686</v>
      </c>
      <c r="H423" s="170">
        <v>0.62639999999999996</v>
      </c>
      <c r="I423" s="171"/>
      <c r="L423" s="167"/>
      <c r="M423" s="172"/>
      <c r="N423" s="173"/>
      <c r="O423" s="173"/>
      <c r="P423" s="173"/>
      <c r="Q423" s="173"/>
      <c r="R423" s="173"/>
      <c r="S423" s="173"/>
      <c r="T423" s="174"/>
      <c r="AT423" s="168" t="s">
        <v>172</v>
      </c>
      <c r="AU423" s="168" t="s">
        <v>84</v>
      </c>
      <c r="AV423" s="13" t="s">
        <v>84</v>
      </c>
      <c r="AW423" s="13" t="s">
        <v>174</v>
      </c>
      <c r="AX423" s="13" t="s">
        <v>75</v>
      </c>
      <c r="AY423" s="168" t="s">
        <v>162</v>
      </c>
    </row>
    <row r="424" spans="1:65" s="13" customFormat="1">
      <c r="B424" s="167"/>
      <c r="D424" s="162" t="s">
        <v>172</v>
      </c>
      <c r="E424" s="168" t="s">
        <v>1</v>
      </c>
      <c r="F424" s="169" t="s">
        <v>687</v>
      </c>
      <c r="H424" s="170">
        <v>0.74819999999999998</v>
      </c>
      <c r="I424" s="171"/>
      <c r="L424" s="167"/>
      <c r="M424" s="172"/>
      <c r="N424" s="173"/>
      <c r="O424" s="173"/>
      <c r="P424" s="173"/>
      <c r="Q424" s="173"/>
      <c r="R424" s="173"/>
      <c r="S424" s="173"/>
      <c r="T424" s="174"/>
      <c r="AT424" s="168" t="s">
        <v>172</v>
      </c>
      <c r="AU424" s="168" t="s">
        <v>84</v>
      </c>
      <c r="AV424" s="13" t="s">
        <v>84</v>
      </c>
      <c r="AW424" s="13" t="s">
        <v>174</v>
      </c>
      <c r="AX424" s="13" t="s">
        <v>75</v>
      </c>
      <c r="AY424" s="168" t="s">
        <v>162</v>
      </c>
    </row>
    <row r="425" spans="1:65" s="13" customFormat="1">
      <c r="B425" s="167"/>
      <c r="D425" s="162" t="s">
        <v>172</v>
      </c>
      <c r="E425" s="168" t="s">
        <v>1</v>
      </c>
      <c r="F425" s="169" t="s">
        <v>688</v>
      </c>
      <c r="H425" s="170">
        <v>0.22259999999999999</v>
      </c>
      <c r="I425" s="171"/>
      <c r="L425" s="167"/>
      <c r="M425" s="172"/>
      <c r="N425" s="173"/>
      <c r="O425" s="173"/>
      <c r="P425" s="173"/>
      <c r="Q425" s="173"/>
      <c r="R425" s="173"/>
      <c r="S425" s="173"/>
      <c r="T425" s="174"/>
      <c r="AT425" s="168" t="s">
        <v>172</v>
      </c>
      <c r="AU425" s="168" t="s">
        <v>84</v>
      </c>
      <c r="AV425" s="13" t="s">
        <v>84</v>
      </c>
      <c r="AW425" s="13" t="s">
        <v>174</v>
      </c>
      <c r="AX425" s="13" t="s">
        <v>75</v>
      </c>
      <c r="AY425" s="168" t="s">
        <v>162</v>
      </c>
    </row>
    <row r="426" spans="1:65" s="14" customFormat="1">
      <c r="B426" s="175"/>
      <c r="D426" s="162" t="s">
        <v>172</v>
      </c>
      <c r="E426" s="176" t="s">
        <v>1</v>
      </c>
      <c r="F426" s="177" t="s">
        <v>176</v>
      </c>
      <c r="H426" s="178">
        <v>2.3540999999999999</v>
      </c>
      <c r="I426" s="179"/>
      <c r="L426" s="175"/>
      <c r="M426" s="180"/>
      <c r="N426" s="181"/>
      <c r="O426" s="181"/>
      <c r="P426" s="181"/>
      <c r="Q426" s="181"/>
      <c r="R426" s="181"/>
      <c r="S426" s="181"/>
      <c r="T426" s="182"/>
      <c r="AT426" s="176" t="s">
        <v>172</v>
      </c>
      <c r="AU426" s="176" t="s">
        <v>84</v>
      </c>
      <c r="AV426" s="14" t="s">
        <v>168</v>
      </c>
      <c r="AW426" s="14" t="s">
        <v>174</v>
      </c>
      <c r="AX426" s="14" t="s">
        <v>82</v>
      </c>
      <c r="AY426" s="176" t="s">
        <v>162</v>
      </c>
    </row>
    <row r="427" spans="1:65" s="2" customFormat="1" ht="55.5" customHeight="1">
      <c r="A427" s="31"/>
      <c r="B427" s="148"/>
      <c r="C427" s="149" t="s">
        <v>689</v>
      </c>
      <c r="D427" s="149" t="s">
        <v>164</v>
      </c>
      <c r="E427" s="150" t="s">
        <v>690</v>
      </c>
      <c r="F427" s="151" t="s">
        <v>691</v>
      </c>
      <c r="G427" s="152" t="s">
        <v>179</v>
      </c>
      <c r="H427" s="153">
        <v>4.1779999999999999</v>
      </c>
      <c r="I427" s="154"/>
      <c r="J427" s="155">
        <f>ROUND(I427*H427,2)</f>
        <v>0</v>
      </c>
      <c r="K427" s="151" t="s">
        <v>167</v>
      </c>
      <c r="L427" s="32"/>
      <c r="M427" s="156" t="s">
        <v>1</v>
      </c>
      <c r="N427" s="157" t="s">
        <v>40</v>
      </c>
      <c r="O427" s="57"/>
      <c r="P427" s="158">
        <f>O427*H427</f>
        <v>0</v>
      </c>
      <c r="Q427" s="158">
        <v>0</v>
      </c>
      <c r="R427" s="158">
        <f>Q427*H427</f>
        <v>0</v>
      </c>
      <c r="S427" s="158">
        <v>1.8</v>
      </c>
      <c r="T427" s="159">
        <f>S427*H427</f>
        <v>7.5204000000000004</v>
      </c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R427" s="160" t="s">
        <v>168</v>
      </c>
      <c r="AT427" s="160" t="s">
        <v>164</v>
      </c>
      <c r="AU427" s="160" t="s">
        <v>84</v>
      </c>
      <c r="AY427" s="16" t="s">
        <v>162</v>
      </c>
      <c r="BE427" s="161">
        <f>IF(N427="základní",J427,0)</f>
        <v>0</v>
      </c>
      <c r="BF427" s="161">
        <f>IF(N427="snížená",J427,0)</f>
        <v>0</v>
      </c>
      <c r="BG427" s="161">
        <f>IF(N427="zákl. přenesená",J427,0)</f>
        <v>0</v>
      </c>
      <c r="BH427" s="161">
        <f>IF(N427="sníž. přenesená",J427,0)</f>
        <v>0</v>
      </c>
      <c r="BI427" s="161">
        <f>IF(N427="nulová",J427,0)</f>
        <v>0</v>
      </c>
      <c r="BJ427" s="16" t="s">
        <v>82</v>
      </c>
      <c r="BK427" s="161">
        <f>ROUND(I427*H427,2)</f>
        <v>0</v>
      </c>
      <c r="BL427" s="16" t="s">
        <v>168</v>
      </c>
      <c r="BM427" s="160" t="s">
        <v>692</v>
      </c>
    </row>
    <row r="428" spans="1:65" s="13" customFormat="1">
      <c r="B428" s="167"/>
      <c r="D428" s="162" t="s">
        <v>172</v>
      </c>
      <c r="E428" s="168" t="s">
        <v>1</v>
      </c>
      <c r="F428" s="169" t="s">
        <v>693</v>
      </c>
      <c r="H428" s="170">
        <v>0.5625</v>
      </c>
      <c r="I428" s="171"/>
      <c r="L428" s="167"/>
      <c r="M428" s="172"/>
      <c r="N428" s="173"/>
      <c r="O428" s="173"/>
      <c r="P428" s="173"/>
      <c r="Q428" s="173"/>
      <c r="R428" s="173"/>
      <c r="S428" s="173"/>
      <c r="T428" s="174"/>
      <c r="AT428" s="168" t="s">
        <v>172</v>
      </c>
      <c r="AU428" s="168" t="s">
        <v>84</v>
      </c>
      <c r="AV428" s="13" t="s">
        <v>84</v>
      </c>
      <c r="AW428" s="13" t="s">
        <v>174</v>
      </c>
      <c r="AX428" s="13" t="s">
        <v>75</v>
      </c>
      <c r="AY428" s="168" t="s">
        <v>162</v>
      </c>
    </row>
    <row r="429" spans="1:65" s="13" customFormat="1">
      <c r="B429" s="167"/>
      <c r="D429" s="162" t="s">
        <v>172</v>
      </c>
      <c r="E429" s="168" t="s">
        <v>1</v>
      </c>
      <c r="F429" s="169" t="s">
        <v>694</v>
      </c>
      <c r="H429" s="170">
        <v>1.1054999999999999</v>
      </c>
      <c r="I429" s="171"/>
      <c r="L429" s="167"/>
      <c r="M429" s="172"/>
      <c r="N429" s="173"/>
      <c r="O429" s="173"/>
      <c r="P429" s="173"/>
      <c r="Q429" s="173"/>
      <c r="R429" s="173"/>
      <c r="S429" s="173"/>
      <c r="T429" s="174"/>
      <c r="AT429" s="168" t="s">
        <v>172</v>
      </c>
      <c r="AU429" s="168" t="s">
        <v>84</v>
      </c>
      <c r="AV429" s="13" t="s">
        <v>84</v>
      </c>
      <c r="AW429" s="13" t="s">
        <v>174</v>
      </c>
      <c r="AX429" s="13" t="s">
        <v>75</v>
      </c>
      <c r="AY429" s="168" t="s">
        <v>162</v>
      </c>
    </row>
    <row r="430" spans="1:65" s="13" customFormat="1">
      <c r="B430" s="167"/>
      <c r="D430" s="162" t="s">
        <v>172</v>
      </c>
      <c r="E430" s="168" t="s">
        <v>1</v>
      </c>
      <c r="F430" s="169" t="s">
        <v>695</v>
      </c>
      <c r="H430" s="170">
        <v>0.16500000000000001</v>
      </c>
      <c r="I430" s="171"/>
      <c r="L430" s="167"/>
      <c r="M430" s="172"/>
      <c r="N430" s="173"/>
      <c r="O430" s="173"/>
      <c r="P430" s="173"/>
      <c r="Q430" s="173"/>
      <c r="R430" s="173"/>
      <c r="S430" s="173"/>
      <c r="T430" s="174"/>
      <c r="AT430" s="168" t="s">
        <v>172</v>
      </c>
      <c r="AU430" s="168" t="s">
        <v>84</v>
      </c>
      <c r="AV430" s="13" t="s">
        <v>84</v>
      </c>
      <c r="AW430" s="13" t="s">
        <v>174</v>
      </c>
      <c r="AX430" s="13" t="s">
        <v>75</v>
      </c>
      <c r="AY430" s="168" t="s">
        <v>162</v>
      </c>
    </row>
    <row r="431" spans="1:65" s="13" customFormat="1">
      <c r="B431" s="167"/>
      <c r="D431" s="162" t="s">
        <v>172</v>
      </c>
      <c r="E431" s="168" t="s">
        <v>1</v>
      </c>
      <c r="F431" s="169" t="s">
        <v>696</v>
      </c>
      <c r="H431" s="170">
        <v>0.39187499999999997</v>
      </c>
      <c r="I431" s="171"/>
      <c r="L431" s="167"/>
      <c r="M431" s="172"/>
      <c r="N431" s="173"/>
      <c r="O431" s="173"/>
      <c r="P431" s="173"/>
      <c r="Q431" s="173"/>
      <c r="R431" s="173"/>
      <c r="S431" s="173"/>
      <c r="T431" s="174"/>
      <c r="AT431" s="168" t="s">
        <v>172</v>
      </c>
      <c r="AU431" s="168" t="s">
        <v>84</v>
      </c>
      <c r="AV431" s="13" t="s">
        <v>84</v>
      </c>
      <c r="AW431" s="13" t="s">
        <v>174</v>
      </c>
      <c r="AX431" s="13" t="s">
        <v>75</v>
      </c>
      <c r="AY431" s="168" t="s">
        <v>162</v>
      </c>
    </row>
    <row r="432" spans="1:65" s="13" customFormat="1">
      <c r="B432" s="167"/>
      <c r="D432" s="162" t="s">
        <v>172</v>
      </c>
      <c r="E432" s="168" t="s">
        <v>1</v>
      </c>
      <c r="F432" s="169" t="s">
        <v>695</v>
      </c>
      <c r="H432" s="170">
        <v>0.16500000000000001</v>
      </c>
      <c r="I432" s="171"/>
      <c r="L432" s="167"/>
      <c r="M432" s="172"/>
      <c r="N432" s="173"/>
      <c r="O432" s="173"/>
      <c r="P432" s="173"/>
      <c r="Q432" s="173"/>
      <c r="R432" s="173"/>
      <c r="S432" s="173"/>
      <c r="T432" s="174"/>
      <c r="AT432" s="168" t="s">
        <v>172</v>
      </c>
      <c r="AU432" s="168" t="s">
        <v>84</v>
      </c>
      <c r="AV432" s="13" t="s">
        <v>84</v>
      </c>
      <c r="AW432" s="13" t="s">
        <v>174</v>
      </c>
      <c r="AX432" s="13" t="s">
        <v>75</v>
      </c>
      <c r="AY432" s="168" t="s">
        <v>162</v>
      </c>
    </row>
    <row r="433" spans="1:65" s="13" customFormat="1">
      <c r="B433" s="167"/>
      <c r="D433" s="162" t="s">
        <v>172</v>
      </c>
      <c r="E433" s="168" t="s">
        <v>1</v>
      </c>
      <c r="F433" s="169" t="s">
        <v>697</v>
      </c>
      <c r="H433" s="170">
        <v>0.46406249999999999</v>
      </c>
      <c r="I433" s="171"/>
      <c r="L433" s="167"/>
      <c r="M433" s="172"/>
      <c r="N433" s="173"/>
      <c r="O433" s="173"/>
      <c r="P433" s="173"/>
      <c r="Q433" s="173"/>
      <c r="R433" s="173"/>
      <c r="S433" s="173"/>
      <c r="T433" s="174"/>
      <c r="AT433" s="168" t="s">
        <v>172</v>
      </c>
      <c r="AU433" s="168" t="s">
        <v>84</v>
      </c>
      <c r="AV433" s="13" t="s">
        <v>84</v>
      </c>
      <c r="AW433" s="13" t="s">
        <v>174</v>
      </c>
      <c r="AX433" s="13" t="s">
        <v>75</v>
      </c>
      <c r="AY433" s="168" t="s">
        <v>162</v>
      </c>
    </row>
    <row r="434" spans="1:65" s="13" customFormat="1">
      <c r="B434" s="167"/>
      <c r="D434" s="162" t="s">
        <v>172</v>
      </c>
      <c r="E434" s="168" t="s">
        <v>1</v>
      </c>
      <c r="F434" s="169" t="s">
        <v>698</v>
      </c>
      <c r="H434" s="170">
        <v>0.39723750000000002</v>
      </c>
      <c r="I434" s="171"/>
      <c r="L434" s="167"/>
      <c r="M434" s="172"/>
      <c r="N434" s="173"/>
      <c r="O434" s="173"/>
      <c r="P434" s="173"/>
      <c r="Q434" s="173"/>
      <c r="R434" s="173"/>
      <c r="S434" s="173"/>
      <c r="T434" s="174"/>
      <c r="AT434" s="168" t="s">
        <v>172</v>
      </c>
      <c r="AU434" s="168" t="s">
        <v>84</v>
      </c>
      <c r="AV434" s="13" t="s">
        <v>84</v>
      </c>
      <c r="AW434" s="13" t="s">
        <v>174</v>
      </c>
      <c r="AX434" s="13" t="s">
        <v>75</v>
      </c>
      <c r="AY434" s="168" t="s">
        <v>162</v>
      </c>
    </row>
    <row r="435" spans="1:65" s="13" customFormat="1">
      <c r="B435" s="167"/>
      <c r="D435" s="162" t="s">
        <v>172</v>
      </c>
      <c r="E435" s="168" t="s">
        <v>1</v>
      </c>
      <c r="F435" s="169" t="s">
        <v>699</v>
      </c>
      <c r="H435" s="170">
        <v>0.56718749999999996</v>
      </c>
      <c r="I435" s="171"/>
      <c r="L435" s="167"/>
      <c r="M435" s="172"/>
      <c r="N435" s="173"/>
      <c r="O435" s="173"/>
      <c r="P435" s="173"/>
      <c r="Q435" s="173"/>
      <c r="R435" s="173"/>
      <c r="S435" s="173"/>
      <c r="T435" s="174"/>
      <c r="AT435" s="168" t="s">
        <v>172</v>
      </c>
      <c r="AU435" s="168" t="s">
        <v>84</v>
      </c>
      <c r="AV435" s="13" t="s">
        <v>84</v>
      </c>
      <c r="AW435" s="13" t="s">
        <v>174</v>
      </c>
      <c r="AX435" s="13" t="s">
        <v>75</v>
      </c>
      <c r="AY435" s="168" t="s">
        <v>162</v>
      </c>
    </row>
    <row r="436" spans="1:65" s="13" customFormat="1">
      <c r="B436" s="167"/>
      <c r="D436" s="162" t="s">
        <v>172</v>
      </c>
      <c r="E436" s="168" t="s">
        <v>1</v>
      </c>
      <c r="F436" s="169" t="s">
        <v>700</v>
      </c>
      <c r="H436" s="170">
        <v>0.36</v>
      </c>
      <c r="I436" s="171"/>
      <c r="L436" s="167"/>
      <c r="M436" s="172"/>
      <c r="N436" s="173"/>
      <c r="O436" s="173"/>
      <c r="P436" s="173"/>
      <c r="Q436" s="173"/>
      <c r="R436" s="173"/>
      <c r="S436" s="173"/>
      <c r="T436" s="174"/>
      <c r="AT436" s="168" t="s">
        <v>172</v>
      </c>
      <c r="AU436" s="168" t="s">
        <v>84</v>
      </c>
      <c r="AV436" s="13" t="s">
        <v>84</v>
      </c>
      <c r="AW436" s="13" t="s">
        <v>174</v>
      </c>
      <c r="AX436" s="13" t="s">
        <v>75</v>
      </c>
      <c r="AY436" s="168" t="s">
        <v>162</v>
      </c>
    </row>
    <row r="437" spans="1:65" s="14" customFormat="1">
      <c r="B437" s="175"/>
      <c r="D437" s="162" t="s">
        <v>172</v>
      </c>
      <c r="E437" s="176" t="s">
        <v>1</v>
      </c>
      <c r="F437" s="177" t="s">
        <v>176</v>
      </c>
      <c r="H437" s="178">
        <v>4.1783625000000004</v>
      </c>
      <c r="I437" s="179"/>
      <c r="L437" s="175"/>
      <c r="M437" s="180"/>
      <c r="N437" s="181"/>
      <c r="O437" s="181"/>
      <c r="P437" s="181"/>
      <c r="Q437" s="181"/>
      <c r="R437" s="181"/>
      <c r="S437" s="181"/>
      <c r="T437" s="182"/>
      <c r="AT437" s="176" t="s">
        <v>172</v>
      </c>
      <c r="AU437" s="176" t="s">
        <v>84</v>
      </c>
      <c r="AV437" s="14" t="s">
        <v>168</v>
      </c>
      <c r="AW437" s="14" t="s">
        <v>174</v>
      </c>
      <c r="AX437" s="14" t="s">
        <v>82</v>
      </c>
      <c r="AY437" s="176" t="s">
        <v>162</v>
      </c>
    </row>
    <row r="438" spans="1:65" s="2" customFormat="1" ht="44.25" customHeight="1">
      <c r="A438" s="31"/>
      <c r="B438" s="148"/>
      <c r="C438" s="149" t="s">
        <v>701</v>
      </c>
      <c r="D438" s="149" t="s">
        <v>164</v>
      </c>
      <c r="E438" s="150" t="s">
        <v>702</v>
      </c>
      <c r="F438" s="151" t="s">
        <v>703</v>
      </c>
      <c r="G438" s="152" t="s">
        <v>104</v>
      </c>
      <c r="H438" s="153">
        <v>112.59</v>
      </c>
      <c r="I438" s="154"/>
      <c r="J438" s="155">
        <f>ROUND(I438*H438,2)</f>
        <v>0</v>
      </c>
      <c r="K438" s="151" t="s">
        <v>167</v>
      </c>
      <c r="L438" s="32"/>
      <c r="M438" s="156" t="s">
        <v>1</v>
      </c>
      <c r="N438" s="157" t="s">
        <v>40</v>
      </c>
      <c r="O438" s="57"/>
      <c r="P438" s="158">
        <f>O438*H438</f>
        <v>0</v>
      </c>
      <c r="Q438" s="158">
        <v>0</v>
      </c>
      <c r="R438" s="158">
        <f>Q438*H438</f>
        <v>0</v>
      </c>
      <c r="S438" s="158">
        <v>3.6999999999999998E-2</v>
      </c>
      <c r="T438" s="159">
        <f>S438*H438</f>
        <v>4.1658299999999997</v>
      </c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R438" s="160" t="s">
        <v>168</v>
      </c>
      <c r="AT438" s="160" t="s">
        <v>164</v>
      </c>
      <c r="AU438" s="160" t="s">
        <v>84</v>
      </c>
      <c r="AY438" s="16" t="s">
        <v>162</v>
      </c>
      <c r="BE438" s="161">
        <f>IF(N438="základní",J438,0)</f>
        <v>0</v>
      </c>
      <c r="BF438" s="161">
        <f>IF(N438="snížená",J438,0)</f>
        <v>0</v>
      </c>
      <c r="BG438" s="161">
        <f>IF(N438="zákl. přenesená",J438,0)</f>
        <v>0</v>
      </c>
      <c r="BH438" s="161">
        <f>IF(N438="sníž. přenesená",J438,0)</f>
        <v>0</v>
      </c>
      <c r="BI438" s="161">
        <f>IF(N438="nulová",J438,0)</f>
        <v>0</v>
      </c>
      <c r="BJ438" s="16" t="s">
        <v>82</v>
      </c>
      <c r="BK438" s="161">
        <f>ROUND(I438*H438,2)</f>
        <v>0</v>
      </c>
      <c r="BL438" s="16" t="s">
        <v>168</v>
      </c>
      <c r="BM438" s="160" t="s">
        <v>704</v>
      </c>
    </row>
    <row r="439" spans="1:65" s="13" customFormat="1">
      <c r="B439" s="167"/>
      <c r="D439" s="162" t="s">
        <v>172</v>
      </c>
      <c r="E439" s="168" t="s">
        <v>1</v>
      </c>
      <c r="F439" s="169" t="s">
        <v>446</v>
      </c>
      <c r="H439" s="170">
        <v>112.59</v>
      </c>
      <c r="I439" s="171"/>
      <c r="L439" s="167"/>
      <c r="M439" s="172"/>
      <c r="N439" s="173"/>
      <c r="O439" s="173"/>
      <c r="P439" s="173"/>
      <c r="Q439" s="173"/>
      <c r="R439" s="173"/>
      <c r="S439" s="173"/>
      <c r="T439" s="174"/>
      <c r="AT439" s="168" t="s">
        <v>172</v>
      </c>
      <c r="AU439" s="168" t="s">
        <v>84</v>
      </c>
      <c r="AV439" s="13" t="s">
        <v>84</v>
      </c>
      <c r="AW439" s="13" t="s">
        <v>174</v>
      </c>
      <c r="AX439" s="13" t="s">
        <v>82</v>
      </c>
      <c r="AY439" s="168" t="s">
        <v>162</v>
      </c>
    </row>
    <row r="440" spans="1:65" s="2" customFormat="1" ht="24.2" customHeight="1">
      <c r="A440" s="31"/>
      <c r="B440" s="148"/>
      <c r="C440" s="149" t="s">
        <v>705</v>
      </c>
      <c r="D440" s="149" t="s">
        <v>164</v>
      </c>
      <c r="E440" s="150" t="s">
        <v>706</v>
      </c>
      <c r="F440" s="151" t="s">
        <v>707</v>
      </c>
      <c r="G440" s="152" t="s">
        <v>104</v>
      </c>
      <c r="H440" s="153">
        <v>115</v>
      </c>
      <c r="I440" s="154"/>
      <c r="J440" s="155">
        <f>ROUND(I440*H440,2)</f>
        <v>0</v>
      </c>
      <c r="K440" s="151" t="s">
        <v>167</v>
      </c>
      <c r="L440" s="32"/>
      <c r="M440" s="156" t="s">
        <v>1</v>
      </c>
      <c r="N440" s="157" t="s">
        <v>40</v>
      </c>
      <c r="O440" s="57"/>
      <c r="P440" s="158">
        <f>O440*H440</f>
        <v>0</v>
      </c>
      <c r="Q440" s="158">
        <v>0</v>
      </c>
      <c r="R440" s="158">
        <f>Q440*H440</f>
        <v>0</v>
      </c>
      <c r="S440" s="158">
        <v>0</v>
      </c>
      <c r="T440" s="159">
        <f>S440*H440</f>
        <v>0</v>
      </c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R440" s="160" t="s">
        <v>168</v>
      </c>
      <c r="AT440" s="160" t="s">
        <v>164</v>
      </c>
      <c r="AU440" s="160" t="s">
        <v>84</v>
      </c>
      <c r="AY440" s="16" t="s">
        <v>162</v>
      </c>
      <c r="BE440" s="161">
        <f>IF(N440="základní",J440,0)</f>
        <v>0</v>
      </c>
      <c r="BF440" s="161">
        <f>IF(N440="snížená",J440,0)</f>
        <v>0</v>
      </c>
      <c r="BG440" s="161">
        <f>IF(N440="zákl. přenesená",J440,0)</f>
        <v>0</v>
      </c>
      <c r="BH440" s="161">
        <f>IF(N440="sníž. přenesená",J440,0)</f>
        <v>0</v>
      </c>
      <c r="BI440" s="161">
        <f>IF(N440="nulová",J440,0)</f>
        <v>0</v>
      </c>
      <c r="BJ440" s="16" t="s">
        <v>82</v>
      </c>
      <c r="BK440" s="161">
        <f>ROUND(I440*H440,2)</f>
        <v>0</v>
      </c>
      <c r="BL440" s="16" t="s">
        <v>168</v>
      </c>
      <c r="BM440" s="160" t="s">
        <v>708</v>
      </c>
    </row>
    <row r="441" spans="1:65" s="2" customFormat="1" ht="44.25" customHeight="1">
      <c r="A441" s="31"/>
      <c r="B441" s="148"/>
      <c r="C441" s="149" t="s">
        <v>709</v>
      </c>
      <c r="D441" s="149" t="s">
        <v>164</v>
      </c>
      <c r="E441" s="150" t="s">
        <v>710</v>
      </c>
      <c r="F441" s="151" t="s">
        <v>711</v>
      </c>
      <c r="G441" s="152" t="s">
        <v>104</v>
      </c>
      <c r="H441" s="153">
        <v>1035</v>
      </c>
      <c r="I441" s="154"/>
      <c r="J441" s="155">
        <f>ROUND(I441*H441,2)</f>
        <v>0</v>
      </c>
      <c r="K441" s="151" t="s">
        <v>167</v>
      </c>
      <c r="L441" s="32"/>
      <c r="M441" s="156" t="s">
        <v>1</v>
      </c>
      <c r="N441" s="157" t="s">
        <v>40</v>
      </c>
      <c r="O441" s="57"/>
      <c r="P441" s="158">
        <f>O441*H441</f>
        <v>0</v>
      </c>
      <c r="Q441" s="158">
        <v>0</v>
      </c>
      <c r="R441" s="158">
        <f>Q441*H441</f>
        <v>0</v>
      </c>
      <c r="S441" s="158">
        <v>0</v>
      </c>
      <c r="T441" s="159">
        <f>S441*H441</f>
        <v>0</v>
      </c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R441" s="160" t="s">
        <v>168</v>
      </c>
      <c r="AT441" s="160" t="s">
        <v>164</v>
      </c>
      <c r="AU441" s="160" t="s">
        <v>84</v>
      </c>
      <c r="AY441" s="16" t="s">
        <v>162</v>
      </c>
      <c r="BE441" s="161">
        <f>IF(N441="základní",J441,0)</f>
        <v>0</v>
      </c>
      <c r="BF441" s="161">
        <f>IF(N441="snížená",J441,0)</f>
        <v>0</v>
      </c>
      <c r="BG441" s="161">
        <f>IF(N441="zákl. přenesená",J441,0)</f>
        <v>0</v>
      </c>
      <c r="BH441" s="161">
        <f>IF(N441="sníž. přenesená",J441,0)</f>
        <v>0</v>
      </c>
      <c r="BI441" s="161">
        <f>IF(N441="nulová",J441,0)</f>
        <v>0</v>
      </c>
      <c r="BJ441" s="16" t="s">
        <v>82</v>
      </c>
      <c r="BK441" s="161">
        <f>ROUND(I441*H441,2)</f>
        <v>0</v>
      </c>
      <c r="BL441" s="16" t="s">
        <v>168</v>
      </c>
      <c r="BM441" s="160" t="s">
        <v>712</v>
      </c>
    </row>
    <row r="442" spans="1:65" s="2" customFormat="1" ht="19.5">
      <c r="A442" s="31"/>
      <c r="B442" s="32"/>
      <c r="C442" s="31"/>
      <c r="D442" s="162" t="s">
        <v>170</v>
      </c>
      <c r="E442" s="31"/>
      <c r="F442" s="163" t="s">
        <v>713</v>
      </c>
      <c r="G442" s="31"/>
      <c r="H442" s="31"/>
      <c r="I442" s="164"/>
      <c r="J442" s="31"/>
      <c r="K442" s="31"/>
      <c r="L442" s="32"/>
      <c r="M442" s="165"/>
      <c r="N442" s="166"/>
      <c r="O442" s="57"/>
      <c r="P442" s="57"/>
      <c r="Q442" s="57"/>
      <c r="R442" s="57"/>
      <c r="S442" s="57"/>
      <c r="T442" s="58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T442" s="16" t="s">
        <v>170</v>
      </c>
      <c r="AU442" s="16" t="s">
        <v>84</v>
      </c>
    </row>
    <row r="443" spans="1:65" s="13" customFormat="1">
      <c r="B443" s="167"/>
      <c r="D443" s="162" t="s">
        <v>172</v>
      </c>
      <c r="E443" s="168" t="s">
        <v>1</v>
      </c>
      <c r="F443" s="169" t="s">
        <v>714</v>
      </c>
      <c r="H443" s="170">
        <v>1035</v>
      </c>
      <c r="I443" s="171"/>
      <c r="L443" s="167"/>
      <c r="M443" s="172"/>
      <c r="N443" s="173"/>
      <c r="O443" s="173"/>
      <c r="P443" s="173"/>
      <c r="Q443" s="173"/>
      <c r="R443" s="173"/>
      <c r="S443" s="173"/>
      <c r="T443" s="174"/>
      <c r="AT443" s="168" t="s">
        <v>172</v>
      </c>
      <c r="AU443" s="168" t="s">
        <v>84</v>
      </c>
      <c r="AV443" s="13" t="s">
        <v>84</v>
      </c>
      <c r="AW443" s="13" t="s">
        <v>174</v>
      </c>
      <c r="AX443" s="13" t="s">
        <v>82</v>
      </c>
      <c r="AY443" s="168" t="s">
        <v>162</v>
      </c>
    </row>
    <row r="444" spans="1:65" s="12" customFormat="1" ht="22.9" customHeight="1">
      <c r="B444" s="135"/>
      <c r="D444" s="136" t="s">
        <v>74</v>
      </c>
      <c r="E444" s="146" t="s">
        <v>715</v>
      </c>
      <c r="F444" s="146" t="s">
        <v>716</v>
      </c>
      <c r="I444" s="138"/>
      <c r="J444" s="147">
        <f>BK444</f>
        <v>0</v>
      </c>
      <c r="L444" s="135"/>
      <c r="M444" s="140"/>
      <c r="N444" s="141"/>
      <c r="O444" s="141"/>
      <c r="P444" s="142">
        <f>SUM(P445:P451)</f>
        <v>0</v>
      </c>
      <c r="Q444" s="141"/>
      <c r="R444" s="142">
        <f>SUM(R445:R451)</f>
        <v>0</v>
      </c>
      <c r="S444" s="141"/>
      <c r="T444" s="143">
        <f>SUM(T445:T451)</f>
        <v>0</v>
      </c>
      <c r="AR444" s="136" t="s">
        <v>82</v>
      </c>
      <c r="AT444" s="144" t="s">
        <v>74</v>
      </c>
      <c r="AU444" s="144" t="s">
        <v>82</v>
      </c>
      <c r="AY444" s="136" t="s">
        <v>162</v>
      </c>
      <c r="BK444" s="145">
        <f>SUM(BK445:BK451)</f>
        <v>0</v>
      </c>
    </row>
    <row r="445" spans="1:65" s="2" customFormat="1" ht="44.25" customHeight="1">
      <c r="A445" s="31"/>
      <c r="B445" s="148"/>
      <c r="C445" s="149" t="s">
        <v>717</v>
      </c>
      <c r="D445" s="149" t="s">
        <v>164</v>
      </c>
      <c r="E445" s="150" t="s">
        <v>718</v>
      </c>
      <c r="F445" s="151" t="s">
        <v>719</v>
      </c>
      <c r="G445" s="152" t="s">
        <v>229</v>
      </c>
      <c r="H445" s="153">
        <v>58.683999999999997</v>
      </c>
      <c r="I445" s="154"/>
      <c r="J445" s="155">
        <f>ROUND(I445*H445,2)</f>
        <v>0</v>
      </c>
      <c r="K445" s="151" t="s">
        <v>167</v>
      </c>
      <c r="L445" s="32"/>
      <c r="M445" s="156" t="s">
        <v>1</v>
      </c>
      <c r="N445" s="157" t="s">
        <v>40</v>
      </c>
      <c r="O445" s="57"/>
      <c r="P445" s="158">
        <f>O445*H445</f>
        <v>0</v>
      </c>
      <c r="Q445" s="158">
        <v>0</v>
      </c>
      <c r="R445" s="158">
        <f>Q445*H445</f>
        <v>0</v>
      </c>
      <c r="S445" s="158">
        <v>0</v>
      </c>
      <c r="T445" s="159">
        <f>S445*H445</f>
        <v>0</v>
      </c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R445" s="160" t="s">
        <v>168</v>
      </c>
      <c r="AT445" s="160" t="s">
        <v>164</v>
      </c>
      <c r="AU445" s="160" t="s">
        <v>84</v>
      </c>
      <c r="AY445" s="16" t="s">
        <v>162</v>
      </c>
      <c r="BE445" s="161">
        <f>IF(N445="základní",J445,0)</f>
        <v>0</v>
      </c>
      <c r="BF445" s="161">
        <f>IF(N445="snížená",J445,0)</f>
        <v>0</v>
      </c>
      <c r="BG445" s="161">
        <f>IF(N445="zákl. přenesená",J445,0)</f>
        <v>0</v>
      </c>
      <c r="BH445" s="161">
        <f>IF(N445="sníž. přenesená",J445,0)</f>
        <v>0</v>
      </c>
      <c r="BI445" s="161">
        <f>IF(N445="nulová",J445,0)</f>
        <v>0</v>
      </c>
      <c r="BJ445" s="16" t="s">
        <v>82</v>
      </c>
      <c r="BK445" s="161">
        <f>ROUND(I445*H445,2)</f>
        <v>0</v>
      </c>
      <c r="BL445" s="16" t="s">
        <v>168</v>
      </c>
      <c r="BM445" s="160" t="s">
        <v>720</v>
      </c>
    </row>
    <row r="446" spans="1:65" s="2" customFormat="1" ht="62.65" customHeight="1">
      <c r="A446" s="31"/>
      <c r="B446" s="148"/>
      <c r="C446" s="149" t="s">
        <v>721</v>
      </c>
      <c r="D446" s="149" t="s">
        <v>164</v>
      </c>
      <c r="E446" s="150" t="s">
        <v>722</v>
      </c>
      <c r="F446" s="151" t="s">
        <v>723</v>
      </c>
      <c r="G446" s="152" t="s">
        <v>229</v>
      </c>
      <c r="H446" s="153">
        <v>883.06500000000005</v>
      </c>
      <c r="I446" s="154"/>
      <c r="J446" s="155">
        <f>ROUND(I446*H446,2)</f>
        <v>0</v>
      </c>
      <c r="K446" s="151" t="s">
        <v>167</v>
      </c>
      <c r="L446" s="32"/>
      <c r="M446" s="156" t="s">
        <v>1</v>
      </c>
      <c r="N446" s="157" t="s">
        <v>40</v>
      </c>
      <c r="O446" s="57"/>
      <c r="P446" s="158">
        <f>O446*H446</f>
        <v>0</v>
      </c>
      <c r="Q446" s="158">
        <v>0</v>
      </c>
      <c r="R446" s="158">
        <f>Q446*H446</f>
        <v>0</v>
      </c>
      <c r="S446" s="158">
        <v>0</v>
      </c>
      <c r="T446" s="159">
        <f>S446*H446</f>
        <v>0</v>
      </c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R446" s="160" t="s">
        <v>168</v>
      </c>
      <c r="AT446" s="160" t="s">
        <v>164</v>
      </c>
      <c r="AU446" s="160" t="s">
        <v>84</v>
      </c>
      <c r="AY446" s="16" t="s">
        <v>162</v>
      </c>
      <c r="BE446" s="161">
        <f>IF(N446="základní",J446,0)</f>
        <v>0</v>
      </c>
      <c r="BF446" s="161">
        <f>IF(N446="snížená",J446,0)</f>
        <v>0</v>
      </c>
      <c r="BG446" s="161">
        <f>IF(N446="zákl. přenesená",J446,0)</f>
        <v>0</v>
      </c>
      <c r="BH446" s="161">
        <f>IF(N446="sníž. přenesená",J446,0)</f>
        <v>0</v>
      </c>
      <c r="BI446" s="161">
        <f>IF(N446="nulová",J446,0)</f>
        <v>0</v>
      </c>
      <c r="BJ446" s="16" t="s">
        <v>82</v>
      </c>
      <c r="BK446" s="161">
        <f>ROUND(I446*H446,2)</f>
        <v>0</v>
      </c>
      <c r="BL446" s="16" t="s">
        <v>168</v>
      </c>
      <c r="BM446" s="160" t="s">
        <v>724</v>
      </c>
    </row>
    <row r="447" spans="1:65" s="13" customFormat="1">
      <c r="B447" s="167"/>
      <c r="D447" s="162" t="s">
        <v>172</v>
      </c>
      <c r="E447" s="168" t="s">
        <v>1</v>
      </c>
      <c r="F447" s="169" t="s">
        <v>725</v>
      </c>
      <c r="H447" s="170">
        <v>883.06500000000005</v>
      </c>
      <c r="I447" s="171"/>
      <c r="L447" s="167"/>
      <c r="M447" s="172"/>
      <c r="N447" s="173"/>
      <c r="O447" s="173"/>
      <c r="P447" s="173"/>
      <c r="Q447" s="173"/>
      <c r="R447" s="173"/>
      <c r="S447" s="173"/>
      <c r="T447" s="174"/>
      <c r="AT447" s="168" t="s">
        <v>172</v>
      </c>
      <c r="AU447" s="168" t="s">
        <v>84</v>
      </c>
      <c r="AV447" s="13" t="s">
        <v>84</v>
      </c>
      <c r="AW447" s="13" t="s">
        <v>174</v>
      </c>
      <c r="AX447" s="13" t="s">
        <v>82</v>
      </c>
      <c r="AY447" s="168" t="s">
        <v>162</v>
      </c>
    </row>
    <row r="448" spans="1:65" s="2" customFormat="1" ht="33" customHeight="1">
      <c r="A448" s="31"/>
      <c r="B448" s="148"/>
      <c r="C448" s="149" t="s">
        <v>726</v>
      </c>
      <c r="D448" s="149" t="s">
        <v>164</v>
      </c>
      <c r="E448" s="150" t="s">
        <v>727</v>
      </c>
      <c r="F448" s="151" t="s">
        <v>728</v>
      </c>
      <c r="G448" s="152" t="s">
        <v>229</v>
      </c>
      <c r="H448" s="153">
        <v>58.683999999999997</v>
      </c>
      <c r="I448" s="154"/>
      <c r="J448" s="155">
        <f>ROUND(I448*H448,2)</f>
        <v>0</v>
      </c>
      <c r="K448" s="151" t="s">
        <v>167</v>
      </c>
      <c r="L448" s="32"/>
      <c r="M448" s="156" t="s">
        <v>1</v>
      </c>
      <c r="N448" s="157" t="s">
        <v>40</v>
      </c>
      <c r="O448" s="57"/>
      <c r="P448" s="158">
        <f>O448*H448</f>
        <v>0</v>
      </c>
      <c r="Q448" s="158">
        <v>0</v>
      </c>
      <c r="R448" s="158">
        <f>Q448*H448</f>
        <v>0</v>
      </c>
      <c r="S448" s="158">
        <v>0</v>
      </c>
      <c r="T448" s="159">
        <f>S448*H448</f>
        <v>0</v>
      </c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R448" s="160" t="s">
        <v>168</v>
      </c>
      <c r="AT448" s="160" t="s">
        <v>164</v>
      </c>
      <c r="AU448" s="160" t="s">
        <v>84</v>
      </c>
      <c r="AY448" s="16" t="s">
        <v>162</v>
      </c>
      <c r="BE448" s="161">
        <f>IF(N448="základní",J448,0)</f>
        <v>0</v>
      </c>
      <c r="BF448" s="161">
        <f>IF(N448="snížená",J448,0)</f>
        <v>0</v>
      </c>
      <c r="BG448" s="161">
        <f>IF(N448="zákl. přenesená",J448,0)</f>
        <v>0</v>
      </c>
      <c r="BH448" s="161">
        <f>IF(N448="sníž. přenesená",J448,0)</f>
        <v>0</v>
      </c>
      <c r="BI448" s="161">
        <f>IF(N448="nulová",J448,0)</f>
        <v>0</v>
      </c>
      <c r="BJ448" s="16" t="s">
        <v>82</v>
      </c>
      <c r="BK448" s="161">
        <f>ROUND(I448*H448,2)</f>
        <v>0</v>
      </c>
      <c r="BL448" s="16" t="s">
        <v>168</v>
      </c>
      <c r="BM448" s="160" t="s">
        <v>729</v>
      </c>
    </row>
    <row r="449" spans="1:65" s="2" customFormat="1" ht="44.25" customHeight="1">
      <c r="A449" s="31"/>
      <c r="B449" s="148"/>
      <c r="C449" s="149" t="s">
        <v>730</v>
      </c>
      <c r="D449" s="149" t="s">
        <v>164</v>
      </c>
      <c r="E449" s="150" t="s">
        <v>731</v>
      </c>
      <c r="F449" s="151" t="s">
        <v>732</v>
      </c>
      <c r="G449" s="152" t="s">
        <v>229</v>
      </c>
      <c r="H449" s="153">
        <v>2943.55</v>
      </c>
      <c r="I449" s="154"/>
      <c r="J449" s="155">
        <f>ROUND(I449*H449,2)</f>
        <v>0</v>
      </c>
      <c r="K449" s="151" t="s">
        <v>167</v>
      </c>
      <c r="L449" s="32"/>
      <c r="M449" s="156" t="s">
        <v>1</v>
      </c>
      <c r="N449" s="157" t="s">
        <v>40</v>
      </c>
      <c r="O449" s="57"/>
      <c r="P449" s="158">
        <f>O449*H449</f>
        <v>0</v>
      </c>
      <c r="Q449" s="158">
        <v>0</v>
      </c>
      <c r="R449" s="158">
        <f>Q449*H449</f>
        <v>0</v>
      </c>
      <c r="S449" s="158">
        <v>0</v>
      </c>
      <c r="T449" s="159">
        <f>S449*H449</f>
        <v>0</v>
      </c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R449" s="160" t="s">
        <v>168</v>
      </c>
      <c r="AT449" s="160" t="s">
        <v>164</v>
      </c>
      <c r="AU449" s="160" t="s">
        <v>84</v>
      </c>
      <c r="AY449" s="16" t="s">
        <v>162</v>
      </c>
      <c r="BE449" s="161">
        <f>IF(N449="základní",J449,0)</f>
        <v>0</v>
      </c>
      <c r="BF449" s="161">
        <f>IF(N449="snížená",J449,0)</f>
        <v>0</v>
      </c>
      <c r="BG449" s="161">
        <f>IF(N449="zákl. přenesená",J449,0)</f>
        <v>0</v>
      </c>
      <c r="BH449" s="161">
        <f>IF(N449="sníž. přenesená",J449,0)</f>
        <v>0</v>
      </c>
      <c r="BI449" s="161">
        <f>IF(N449="nulová",J449,0)</f>
        <v>0</v>
      </c>
      <c r="BJ449" s="16" t="s">
        <v>82</v>
      </c>
      <c r="BK449" s="161">
        <f>ROUND(I449*H449,2)</f>
        <v>0</v>
      </c>
      <c r="BL449" s="16" t="s">
        <v>168</v>
      </c>
      <c r="BM449" s="160" t="s">
        <v>733</v>
      </c>
    </row>
    <row r="450" spans="1:65" s="13" customFormat="1">
      <c r="B450" s="167"/>
      <c r="D450" s="162" t="s">
        <v>172</v>
      </c>
      <c r="E450" s="168" t="s">
        <v>1</v>
      </c>
      <c r="F450" s="169" t="s">
        <v>734</v>
      </c>
      <c r="H450" s="170">
        <v>2943.55</v>
      </c>
      <c r="I450" s="171"/>
      <c r="L450" s="167"/>
      <c r="M450" s="172"/>
      <c r="N450" s="173"/>
      <c r="O450" s="173"/>
      <c r="P450" s="173"/>
      <c r="Q450" s="173"/>
      <c r="R450" s="173"/>
      <c r="S450" s="173"/>
      <c r="T450" s="174"/>
      <c r="AT450" s="168" t="s">
        <v>172</v>
      </c>
      <c r="AU450" s="168" t="s">
        <v>84</v>
      </c>
      <c r="AV450" s="13" t="s">
        <v>84</v>
      </c>
      <c r="AW450" s="13" t="s">
        <v>174</v>
      </c>
      <c r="AX450" s="13" t="s">
        <v>82</v>
      </c>
      <c r="AY450" s="168" t="s">
        <v>162</v>
      </c>
    </row>
    <row r="451" spans="1:65" s="2" customFormat="1" ht="24.2" customHeight="1">
      <c r="A451" s="31"/>
      <c r="B451" s="148"/>
      <c r="C451" s="149" t="s">
        <v>735</v>
      </c>
      <c r="D451" s="149" t="s">
        <v>164</v>
      </c>
      <c r="E451" s="150" t="s">
        <v>736</v>
      </c>
      <c r="F451" s="151" t="s">
        <v>737</v>
      </c>
      <c r="G451" s="152" t="s">
        <v>229</v>
      </c>
      <c r="H451" s="153">
        <v>58.871000000000002</v>
      </c>
      <c r="I451" s="154"/>
      <c r="J451" s="155">
        <f>ROUND(I451*H451,2)</f>
        <v>0</v>
      </c>
      <c r="K451" s="151" t="s">
        <v>167</v>
      </c>
      <c r="L451" s="32"/>
      <c r="M451" s="156" t="s">
        <v>1</v>
      </c>
      <c r="N451" s="157" t="s">
        <v>40</v>
      </c>
      <c r="O451" s="57"/>
      <c r="P451" s="158">
        <f>O451*H451</f>
        <v>0</v>
      </c>
      <c r="Q451" s="158">
        <v>0</v>
      </c>
      <c r="R451" s="158">
        <f>Q451*H451</f>
        <v>0</v>
      </c>
      <c r="S451" s="158">
        <v>0</v>
      </c>
      <c r="T451" s="159">
        <f>S451*H451</f>
        <v>0</v>
      </c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R451" s="160" t="s">
        <v>168</v>
      </c>
      <c r="AT451" s="160" t="s">
        <v>164</v>
      </c>
      <c r="AU451" s="160" t="s">
        <v>84</v>
      </c>
      <c r="AY451" s="16" t="s">
        <v>162</v>
      </c>
      <c r="BE451" s="161">
        <f>IF(N451="základní",J451,0)</f>
        <v>0</v>
      </c>
      <c r="BF451" s="161">
        <f>IF(N451="snížená",J451,0)</f>
        <v>0</v>
      </c>
      <c r="BG451" s="161">
        <f>IF(N451="zákl. přenesená",J451,0)</f>
        <v>0</v>
      </c>
      <c r="BH451" s="161">
        <f>IF(N451="sníž. přenesená",J451,0)</f>
        <v>0</v>
      </c>
      <c r="BI451" s="161">
        <f>IF(N451="nulová",J451,0)</f>
        <v>0</v>
      </c>
      <c r="BJ451" s="16" t="s">
        <v>82</v>
      </c>
      <c r="BK451" s="161">
        <f>ROUND(I451*H451,2)</f>
        <v>0</v>
      </c>
      <c r="BL451" s="16" t="s">
        <v>168</v>
      </c>
      <c r="BM451" s="160" t="s">
        <v>738</v>
      </c>
    </row>
    <row r="452" spans="1:65" s="12" customFormat="1" ht="22.9" customHeight="1">
      <c r="B452" s="135"/>
      <c r="D452" s="136" t="s">
        <v>74</v>
      </c>
      <c r="E452" s="146" t="s">
        <v>739</v>
      </c>
      <c r="F452" s="146" t="s">
        <v>740</v>
      </c>
      <c r="I452" s="138"/>
      <c r="J452" s="147">
        <f>BK452</f>
        <v>0</v>
      </c>
      <c r="L452" s="135"/>
      <c r="M452" s="140"/>
      <c r="N452" s="141"/>
      <c r="O452" s="141"/>
      <c r="P452" s="142">
        <f>SUM(P453:P454)</f>
        <v>0</v>
      </c>
      <c r="Q452" s="141"/>
      <c r="R452" s="142">
        <f>SUM(R453:R454)</f>
        <v>0</v>
      </c>
      <c r="S452" s="141"/>
      <c r="T452" s="143">
        <f>SUM(T453:T454)</f>
        <v>0</v>
      </c>
      <c r="AR452" s="136" t="s">
        <v>82</v>
      </c>
      <c r="AT452" s="144" t="s">
        <v>74</v>
      </c>
      <c r="AU452" s="144" t="s">
        <v>82</v>
      </c>
      <c r="AY452" s="136" t="s">
        <v>162</v>
      </c>
      <c r="BK452" s="145">
        <f>SUM(BK453:BK454)</f>
        <v>0</v>
      </c>
    </row>
    <row r="453" spans="1:65" s="2" customFormat="1" ht="55.5" customHeight="1">
      <c r="A453" s="31"/>
      <c r="B453" s="148"/>
      <c r="C453" s="149" t="s">
        <v>741</v>
      </c>
      <c r="D453" s="149" t="s">
        <v>164</v>
      </c>
      <c r="E453" s="150" t="s">
        <v>742</v>
      </c>
      <c r="F453" s="151" t="s">
        <v>743</v>
      </c>
      <c r="G453" s="152" t="s">
        <v>229</v>
      </c>
      <c r="H453" s="153">
        <v>408.97800000000001</v>
      </c>
      <c r="I453" s="154"/>
      <c r="J453" s="155">
        <f>ROUND(I453*H453,2)</f>
        <v>0</v>
      </c>
      <c r="K453" s="151" t="s">
        <v>167</v>
      </c>
      <c r="L453" s="32"/>
      <c r="M453" s="156" t="s">
        <v>1</v>
      </c>
      <c r="N453" s="157" t="s">
        <v>40</v>
      </c>
      <c r="O453" s="57"/>
      <c r="P453" s="158">
        <f>O453*H453</f>
        <v>0</v>
      </c>
      <c r="Q453" s="158">
        <v>0</v>
      </c>
      <c r="R453" s="158">
        <f>Q453*H453</f>
        <v>0</v>
      </c>
      <c r="S453" s="158">
        <v>0</v>
      </c>
      <c r="T453" s="159">
        <f>S453*H453</f>
        <v>0</v>
      </c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R453" s="160" t="s">
        <v>168</v>
      </c>
      <c r="AT453" s="160" t="s">
        <v>164</v>
      </c>
      <c r="AU453" s="160" t="s">
        <v>84</v>
      </c>
      <c r="AY453" s="16" t="s">
        <v>162</v>
      </c>
      <c r="BE453" s="161">
        <f>IF(N453="základní",J453,0)</f>
        <v>0</v>
      </c>
      <c r="BF453" s="161">
        <f>IF(N453="snížená",J453,0)</f>
        <v>0</v>
      </c>
      <c r="BG453" s="161">
        <f>IF(N453="zákl. přenesená",J453,0)</f>
        <v>0</v>
      </c>
      <c r="BH453" s="161">
        <f>IF(N453="sníž. přenesená",J453,0)</f>
        <v>0</v>
      </c>
      <c r="BI453" s="161">
        <f>IF(N453="nulová",J453,0)</f>
        <v>0</v>
      </c>
      <c r="BJ453" s="16" t="s">
        <v>82</v>
      </c>
      <c r="BK453" s="161">
        <f>ROUND(I453*H453,2)</f>
        <v>0</v>
      </c>
      <c r="BL453" s="16" t="s">
        <v>168</v>
      </c>
      <c r="BM453" s="160" t="s">
        <v>744</v>
      </c>
    </row>
    <row r="454" spans="1:65" s="2" customFormat="1" ht="66.75" customHeight="1">
      <c r="A454" s="31"/>
      <c r="B454" s="148"/>
      <c r="C454" s="149" t="s">
        <v>745</v>
      </c>
      <c r="D454" s="149" t="s">
        <v>164</v>
      </c>
      <c r="E454" s="150" t="s">
        <v>746</v>
      </c>
      <c r="F454" s="151" t="s">
        <v>747</v>
      </c>
      <c r="G454" s="152" t="s">
        <v>229</v>
      </c>
      <c r="H454" s="153">
        <v>408.97800000000001</v>
      </c>
      <c r="I454" s="154"/>
      <c r="J454" s="155">
        <f>ROUND(I454*H454,2)</f>
        <v>0</v>
      </c>
      <c r="K454" s="151" t="s">
        <v>167</v>
      </c>
      <c r="L454" s="32"/>
      <c r="M454" s="156" t="s">
        <v>1</v>
      </c>
      <c r="N454" s="157" t="s">
        <v>40</v>
      </c>
      <c r="O454" s="57"/>
      <c r="P454" s="158">
        <f>O454*H454</f>
        <v>0</v>
      </c>
      <c r="Q454" s="158">
        <v>0</v>
      </c>
      <c r="R454" s="158">
        <f>Q454*H454</f>
        <v>0</v>
      </c>
      <c r="S454" s="158">
        <v>0</v>
      </c>
      <c r="T454" s="159">
        <f>S454*H454</f>
        <v>0</v>
      </c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R454" s="160" t="s">
        <v>168</v>
      </c>
      <c r="AT454" s="160" t="s">
        <v>164</v>
      </c>
      <c r="AU454" s="160" t="s">
        <v>84</v>
      </c>
      <c r="AY454" s="16" t="s">
        <v>162</v>
      </c>
      <c r="BE454" s="161">
        <f>IF(N454="základní",J454,0)</f>
        <v>0</v>
      </c>
      <c r="BF454" s="161">
        <f>IF(N454="snížená",J454,0)</f>
        <v>0</v>
      </c>
      <c r="BG454" s="161">
        <f>IF(N454="zákl. přenesená",J454,0)</f>
        <v>0</v>
      </c>
      <c r="BH454" s="161">
        <f>IF(N454="sníž. přenesená",J454,0)</f>
        <v>0</v>
      </c>
      <c r="BI454" s="161">
        <f>IF(N454="nulová",J454,0)</f>
        <v>0</v>
      </c>
      <c r="BJ454" s="16" t="s">
        <v>82</v>
      </c>
      <c r="BK454" s="161">
        <f>ROUND(I454*H454,2)</f>
        <v>0</v>
      </c>
      <c r="BL454" s="16" t="s">
        <v>168</v>
      </c>
      <c r="BM454" s="160" t="s">
        <v>748</v>
      </c>
    </row>
    <row r="455" spans="1:65" s="12" customFormat="1" ht="25.9" customHeight="1">
      <c r="B455" s="135"/>
      <c r="D455" s="136" t="s">
        <v>74</v>
      </c>
      <c r="E455" s="137" t="s">
        <v>749</v>
      </c>
      <c r="F455" s="137" t="s">
        <v>750</v>
      </c>
      <c r="I455" s="138"/>
      <c r="J455" s="139">
        <f>BK455</f>
        <v>0</v>
      </c>
      <c r="L455" s="135"/>
      <c r="M455" s="140"/>
      <c r="N455" s="141"/>
      <c r="O455" s="141"/>
      <c r="P455" s="142">
        <f>P456+P478+P493+P502+P506+P563+P585+P611+P622+P656+P683+P720+P760+P766</f>
        <v>0</v>
      </c>
      <c r="Q455" s="141"/>
      <c r="R455" s="142">
        <f>R456+R478+R493+R502+R506+R563+R585+R611+R622+R656+R683+R720+R760+R766</f>
        <v>16.515471876500001</v>
      </c>
      <c r="S455" s="141"/>
      <c r="T455" s="143">
        <f>T456+T478+T493+T502+T506+T563+T585+T611+T622+T656+T683+T720+T760+T766</f>
        <v>9.9104494400000007</v>
      </c>
      <c r="AR455" s="136" t="s">
        <v>84</v>
      </c>
      <c r="AT455" s="144" t="s">
        <v>74</v>
      </c>
      <c r="AU455" s="144" t="s">
        <v>75</v>
      </c>
      <c r="AY455" s="136" t="s">
        <v>162</v>
      </c>
      <c r="BK455" s="145">
        <f>BK456+BK478+BK493+BK502+BK506+BK563+BK585+BK611+BK622+BK656+BK683+BK720+BK760+BK766</f>
        <v>0</v>
      </c>
    </row>
    <row r="456" spans="1:65" s="12" customFormat="1" ht="22.9" customHeight="1">
      <c r="B456" s="135"/>
      <c r="D456" s="136" t="s">
        <v>74</v>
      </c>
      <c r="E456" s="146" t="s">
        <v>751</v>
      </c>
      <c r="F456" s="146" t="s">
        <v>752</v>
      </c>
      <c r="I456" s="138"/>
      <c r="J456" s="147">
        <f>BK456</f>
        <v>0</v>
      </c>
      <c r="L456" s="135"/>
      <c r="M456" s="140"/>
      <c r="N456" s="141"/>
      <c r="O456" s="141"/>
      <c r="P456" s="142">
        <f>SUM(P457:P477)</f>
        <v>0</v>
      </c>
      <c r="Q456" s="141"/>
      <c r="R456" s="142">
        <f>SUM(R457:R477)</f>
        <v>0.60920079999999999</v>
      </c>
      <c r="S456" s="141"/>
      <c r="T456" s="143">
        <f>SUM(T457:T477)</f>
        <v>0</v>
      </c>
      <c r="AR456" s="136" t="s">
        <v>84</v>
      </c>
      <c r="AT456" s="144" t="s">
        <v>74</v>
      </c>
      <c r="AU456" s="144" t="s">
        <v>82</v>
      </c>
      <c r="AY456" s="136" t="s">
        <v>162</v>
      </c>
      <c r="BK456" s="145">
        <f>SUM(BK457:BK477)</f>
        <v>0</v>
      </c>
    </row>
    <row r="457" spans="1:65" s="2" customFormat="1" ht="33" customHeight="1">
      <c r="A457" s="31"/>
      <c r="B457" s="148"/>
      <c r="C457" s="149" t="s">
        <v>753</v>
      </c>
      <c r="D457" s="149" t="s">
        <v>164</v>
      </c>
      <c r="E457" s="150" t="s">
        <v>754</v>
      </c>
      <c r="F457" s="151" t="s">
        <v>755</v>
      </c>
      <c r="G457" s="152" t="s">
        <v>104</v>
      </c>
      <c r="H457" s="153">
        <v>48.728000000000002</v>
      </c>
      <c r="I457" s="154"/>
      <c r="J457" s="155">
        <f>ROUND(I457*H457,2)</f>
        <v>0</v>
      </c>
      <c r="K457" s="151" t="s">
        <v>167</v>
      </c>
      <c r="L457" s="32"/>
      <c r="M457" s="156" t="s">
        <v>1</v>
      </c>
      <c r="N457" s="157" t="s">
        <v>40</v>
      </c>
      <c r="O457" s="57"/>
      <c r="P457" s="158">
        <f>O457*H457</f>
        <v>0</v>
      </c>
      <c r="Q457" s="158">
        <v>0</v>
      </c>
      <c r="R457" s="158">
        <f>Q457*H457</f>
        <v>0</v>
      </c>
      <c r="S457" s="158">
        <v>0</v>
      </c>
      <c r="T457" s="159">
        <f>S457*H457</f>
        <v>0</v>
      </c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R457" s="160" t="s">
        <v>247</v>
      </c>
      <c r="AT457" s="160" t="s">
        <v>164</v>
      </c>
      <c r="AU457" s="160" t="s">
        <v>84</v>
      </c>
      <c r="AY457" s="16" t="s">
        <v>162</v>
      </c>
      <c r="BE457" s="161">
        <f>IF(N457="základní",J457,0)</f>
        <v>0</v>
      </c>
      <c r="BF457" s="161">
        <f>IF(N457="snížená",J457,0)</f>
        <v>0</v>
      </c>
      <c r="BG457" s="161">
        <f>IF(N457="zákl. přenesená",J457,0)</f>
        <v>0</v>
      </c>
      <c r="BH457" s="161">
        <f>IF(N457="sníž. přenesená",J457,0)</f>
        <v>0</v>
      </c>
      <c r="BI457" s="161">
        <f>IF(N457="nulová",J457,0)</f>
        <v>0</v>
      </c>
      <c r="BJ457" s="16" t="s">
        <v>82</v>
      </c>
      <c r="BK457" s="161">
        <f>ROUND(I457*H457,2)</f>
        <v>0</v>
      </c>
      <c r="BL457" s="16" t="s">
        <v>247</v>
      </c>
      <c r="BM457" s="160" t="s">
        <v>756</v>
      </c>
    </row>
    <row r="458" spans="1:65" s="13" customFormat="1">
      <c r="B458" s="167"/>
      <c r="D458" s="162" t="s">
        <v>172</v>
      </c>
      <c r="E458" s="168" t="s">
        <v>1</v>
      </c>
      <c r="F458" s="169" t="s">
        <v>529</v>
      </c>
      <c r="H458" s="170">
        <v>48.727499999999999</v>
      </c>
      <c r="I458" s="171"/>
      <c r="L458" s="167"/>
      <c r="M458" s="172"/>
      <c r="N458" s="173"/>
      <c r="O458" s="173"/>
      <c r="P458" s="173"/>
      <c r="Q458" s="173"/>
      <c r="R458" s="173"/>
      <c r="S458" s="173"/>
      <c r="T458" s="174"/>
      <c r="AT458" s="168" t="s">
        <v>172</v>
      </c>
      <c r="AU458" s="168" t="s">
        <v>84</v>
      </c>
      <c r="AV458" s="13" t="s">
        <v>84</v>
      </c>
      <c r="AW458" s="13" t="s">
        <v>174</v>
      </c>
      <c r="AX458" s="13" t="s">
        <v>82</v>
      </c>
      <c r="AY458" s="168" t="s">
        <v>162</v>
      </c>
    </row>
    <row r="459" spans="1:65" s="2" customFormat="1" ht="16.5" customHeight="1">
      <c r="A459" s="31"/>
      <c r="B459" s="148"/>
      <c r="C459" s="183" t="s">
        <v>757</v>
      </c>
      <c r="D459" s="183" t="s">
        <v>226</v>
      </c>
      <c r="E459" s="184" t="s">
        <v>758</v>
      </c>
      <c r="F459" s="185" t="s">
        <v>759</v>
      </c>
      <c r="G459" s="186" t="s">
        <v>229</v>
      </c>
      <c r="H459" s="187">
        <v>1.4999999999999999E-2</v>
      </c>
      <c r="I459" s="188"/>
      <c r="J459" s="189">
        <f>ROUND(I459*H459,2)</f>
        <v>0</v>
      </c>
      <c r="K459" s="185" t="s">
        <v>167</v>
      </c>
      <c r="L459" s="190"/>
      <c r="M459" s="191" t="s">
        <v>1</v>
      </c>
      <c r="N459" s="192" t="s">
        <v>40</v>
      </c>
      <c r="O459" s="57"/>
      <c r="P459" s="158">
        <f>O459*H459</f>
        <v>0</v>
      </c>
      <c r="Q459" s="158">
        <v>1</v>
      </c>
      <c r="R459" s="158">
        <f>Q459*H459</f>
        <v>1.4999999999999999E-2</v>
      </c>
      <c r="S459" s="158">
        <v>0</v>
      </c>
      <c r="T459" s="159">
        <f>S459*H459</f>
        <v>0</v>
      </c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R459" s="160" t="s">
        <v>335</v>
      </c>
      <c r="AT459" s="160" t="s">
        <v>226</v>
      </c>
      <c r="AU459" s="160" t="s">
        <v>84</v>
      </c>
      <c r="AY459" s="16" t="s">
        <v>162</v>
      </c>
      <c r="BE459" s="161">
        <f>IF(N459="základní",J459,0)</f>
        <v>0</v>
      </c>
      <c r="BF459" s="161">
        <f>IF(N459="snížená",J459,0)</f>
        <v>0</v>
      </c>
      <c r="BG459" s="161">
        <f>IF(N459="zákl. přenesená",J459,0)</f>
        <v>0</v>
      </c>
      <c r="BH459" s="161">
        <f>IF(N459="sníž. přenesená",J459,0)</f>
        <v>0</v>
      </c>
      <c r="BI459" s="161">
        <f>IF(N459="nulová",J459,0)</f>
        <v>0</v>
      </c>
      <c r="BJ459" s="16" t="s">
        <v>82</v>
      </c>
      <c r="BK459" s="161">
        <f>ROUND(I459*H459,2)</f>
        <v>0</v>
      </c>
      <c r="BL459" s="16" t="s">
        <v>247</v>
      </c>
      <c r="BM459" s="160" t="s">
        <v>760</v>
      </c>
    </row>
    <row r="460" spans="1:65" s="13" customFormat="1">
      <c r="B460" s="167"/>
      <c r="D460" s="162" t="s">
        <v>172</v>
      </c>
      <c r="F460" s="169" t="s">
        <v>761</v>
      </c>
      <c r="H460" s="170">
        <v>1.4999999999999999E-2</v>
      </c>
      <c r="I460" s="171"/>
      <c r="L460" s="167"/>
      <c r="M460" s="172"/>
      <c r="N460" s="173"/>
      <c r="O460" s="173"/>
      <c r="P460" s="173"/>
      <c r="Q460" s="173"/>
      <c r="R460" s="173"/>
      <c r="S460" s="173"/>
      <c r="T460" s="174"/>
      <c r="AT460" s="168" t="s">
        <v>172</v>
      </c>
      <c r="AU460" s="168" t="s">
        <v>84</v>
      </c>
      <c r="AV460" s="13" t="s">
        <v>84</v>
      </c>
      <c r="AW460" s="13" t="s">
        <v>3</v>
      </c>
      <c r="AX460" s="13" t="s">
        <v>82</v>
      </c>
      <c r="AY460" s="168" t="s">
        <v>162</v>
      </c>
    </row>
    <row r="461" spans="1:65" s="2" customFormat="1" ht="33" customHeight="1">
      <c r="A461" s="31"/>
      <c r="B461" s="148"/>
      <c r="C461" s="149" t="s">
        <v>762</v>
      </c>
      <c r="D461" s="149" t="s">
        <v>164</v>
      </c>
      <c r="E461" s="150" t="s">
        <v>763</v>
      </c>
      <c r="F461" s="151" t="s">
        <v>764</v>
      </c>
      <c r="G461" s="152" t="s">
        <v>104</v>
      </c>
      <c r="H461" s="153">
        <v>27.84</v>
      </c>
      <c r="I461" s="154"/>
      <c r="J461" s="155">
        <f>ROUND(I461*H461,2)</f>
        <v>0</v>
      </c>
      <c r="K461" s="151" t="s">
        <v>167</v>
      </c>
      <c r="L461" s="32"/>
      <c r="M461" s="156" t="s">
        <v>1</v>
      </c>
      <c r="N461" s="157" t="s">
        <v>40</v>
      </c>
      <c r="O461" s="57"/>
      <c r="P461" s="158">
        <f>O461*H461</f>
        <v>0</v>
      </c>
      <c r="Q461" s="158">
        <v>0</v>
      </c>
      <c r="R461" s="158">
        <f>Q461*H461</f>
        <v>0</v>
      </c>
      <c r="S461" s="158">
        <v>0</v>
      </c>
      <c r="T461" s="159">
        <f>S461*H461</f>
        <v>0</v>
      </c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R461" s="160" t="s">
        <v>247</v>
      </c>
      <c r="AT461" s="160" t="s">
        <v>164</v>
      </c>
      <c r="AU461" s="160" t="s">
        <v>84</v>
      </c>
      <c r="AY461" s="16" t="s">
        <v>162</v>
      </c>
      <c r="BE461" s="161">
        <f>IF(N461="základní",J461,0)</f>
        <v>0</v>
      </c>
      <c r="BF461" s="161">
        <f>IF(N461="snížená",J461,0)</f>
        <v>0</v>
      </c>
      <c r="BG461" s="161">
        <f>IF(N461="zákl. přenesená",J461,0)</f>
        <v>0</v>
      </c>
      <c r="BH461" s="161">
        <f>IF(N461="sníž. přenesená",J461,0)</f>
        <v>0</v>
      </c>
      <c r="BI461" s="161">
        <f>IF(N461="nulová",J461,0)</f>
        <v>0</v>
      </c>
      <c r="BJ461" s="16" t="s">
        <v>82</v>
      </c>
      <c r="BK461" s="161">
        <f>ROUND(I461*H461,2)</f>
        <v>0</v>
      </c>
      <c r="BL461" s="16" t="s">
        <v>247</v>
      </c>
      <c r="BM461" s="160" t="s">
        <v>765</v>
      </c>
    </row>
    <row r="462" spans="1:65" s="13" customFormat="1">
      <c r="B462" s="167"/>
      <c r="D462" s="162" t="s">
        <v>172</v>
      </c>
      <c r="E462" s="168" t="s">
        <v>1</v>
      </c>
      <c r="F462" s="169" t="s">
        <v>766</v>
      </c>
      <c r="H462" s="170">
        <v>27.84</v>
      </c>
      <c r="I462" s="171"/>
      <c r="L462" s="167"/>
      <c r="M462" s="172"/>
      <c r="N462" s="173"/>
      <c r="O462" s="173"/>
      <c r="P462" s="173"/>
      <c r="Q462" s="173"/>
      <c r="R462" s="173"/>
      <c r="S462" s="173"/>
      <c r="T462" s="174"/>
      <c r="AT462" s="168" t="s">
        <v>172</v>
      </c>
      <c r="AU462" s="168" t="s">
        <v>84</v>
      </c>
      <c r="AV462" s="13" t="s">
        <v>84</v>
      </c>
      <c r="AW462" s="13" t="s">
        <v>174</v>
      </c>
      <c r="AX462" s="13" t="s">
        <v>82</v>
      </c>
      <c r="AY462" s="168" t="s">
        <v>162</v>
      </c>
    </row>
    <row r="463" spans="1:65" s="2" customFormat="1" ht="16.5" customHeight="1">
      <c r="A463" s="31"/>
      <c r="B463" s="148"/>
      <c r="C463" s="183" t="s">
        <v>767</v>
      </c>
      <c r="D463" s="183" t="s">
        <v>226</v>
      </c>
      <c r="E463" s="184" t="s">
        <v>758</v>
      </c>
      <c r="F463" s="185" t="s">
        <v>759</v>
      </c>
      <c r="G463" s="186" t="s">
        <v>229</v>
      </c>
      <c r="H463" s="187">
        <v>8.9999999999999993E-3</v>
      </c>
      <c r="I463" s="188"/>
      <c r="J463" s="189">
        <f>ROUND(I463*H463,2)</f>
        <v>0</v>
      </c>
      <c r="K463" s="185" t="s">
        <v>167</v>
      </c>
      <c r="L463" s="190"/>
      <c r="M463" s="191" t="s">
        <v>1</v>
      </c>
      <c r="N463" s="192" t="s">
        <v>40</v>
      </c>
      <c r="O463" s="57"/>
      <c r="P463" s="158">
        <f>O463*H463</f>
        <v>0</v>
      </c>
      <c r="Q463" s="158">
        <v>1</v>
      </c>
      <c r="R463" s="158">
        <f>Q463*H463</f>
        <v>8.9999999999999993E-3</v>
      </c>
      <c r="S463" s="158">
        <v>0</v>
      </c>
      <c r="T463" s="159">
        <f>S463*H463</f>
        <v>0</v>
      </c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R463" s="160" t="s">
        <v>335</v>
      </c>
      <c r="AT463" s="160" t="s">
        <v>226</v>
      </c>
      <c r="AU463" s="160" t="s">
        <v>84</v>
      </c>
      <c r="AY463" s="16" t="s">
        <v>162</v>
      </c>
      <c r="BE463" s="161">
        <f>IF(N463="základní",J463,0)</f>
        <v>0</v>
      </c>
      <c r="BF463" s="161">
        <f>IF(N463="snížená",J463,0)</f>
        <v>0</v>
      </c>
      <c r="BG463" s="161">
        <f>IF(N463="zákl. přenesená",J463,0)</f>
        <v>0</v>
      </c>
      <c r="BH463" s="161">
        <f>IF(N463="sníž. přenesená",J463,0)</f>
        <v>0</v>
      </c>
      <c r="BI463" s="161">
        <f>IF(N463="nulová",J463,0)</f>
        <v>0</v>
      </c>
      <c r="BJ463" s="16" t="s">
        <v>82</v>
      </c>
      <c r="BK463" s="161">
        <f>ROUND(I463*H463,2)</f>
        <v>0</v>
      </c>
      <c r="BL463" s="16" t="s">
        <v>247</v>
      </c>
      <c r="BM463" s="160" t="s">
        <v>768</v>
      </c>
    </row>
    <row r="464" spans="1:65" s="13" customFormat="1">
      <c r="B464" s="167"/>
      <c r="D464" s="162" t="s">
        <v>172</v>
      </c>
      <c r="F464" s="169" t="s">
        <v>769</v>
      </c>
      <c r="H464" s="170">
        <v>8.9999999999999993E-3</v>
      </c>
      <c r="I464" s="171"/>
      <c r="L464" s="167"/>
      <c r="M464" s="172"/>
      <c r="N464" s="173"/>
      <c r="O464" s="173"/>
      <c r="P464" s="173"/>
      <c r="Q464" s="173"/>
      <c r="R464" s="173"/>
      <c r="S464" s="173"/>
      <c r="T464" s="174"/>
      <c r="AT464" s="168" t="s">
        <v>172</v>
      </c>
      <c r="AU464" s="168" t="s">
        <v>84</v>
      </c>
      <c r="AV464" s="13" t="s">
        <v>84</v>
      </c>
      <c r="AW464" s="13" t="s">
        <v>3</v>
      </c>
      <c r="AX464" s="13" t="s">
        <v>82</v>
      </c>
      <c r="AY464" s="168" t="s">
        <v>162</v>
      </c>
    </row>
    <row r="465" spans="1:65" s="2" customFormat="1" ht="24.2" customHeight="1">
      <c r="A465" s="31"/>
      <c r="B465" s="148"/>
      <c r="C465" s="149" t="s">
        <v>770</v>
      </c>
      <c r="D465" s="149" t="s">
        <v>164</v>
      </c>
      <c r="E465" s="150" t="s">
        <v>771</v>
      </c>
      <c r="F465" s="151" t="s">
        <v>772</v>
      </c>
      <c r="G465" s="152" t="s">
        <v>104</v>
      </c>
      <c r="H465" s="153">
        <v>76.567999999999998</v>
      </c>
      <c r="I465" s="154"/>
      <c r="J465" s="155">
        <f>ROUND(I465*H465,2)</f>
        <v>0</v>
      </c>
      <c r="K465" s="151" t="s">
        <v>167</v>
      </c>
      <c r="L465" s="32"/>
      <c r="M465" s="156" t="s">
        <v>1</v>
      </c>
      <c r="N465" s="157" t="s">
        <v>40</v>
      </c>
      <c r="O465" s="57"/>
      <c r="P465" s="158">
        <f>O465*H465</f>
        <v>0</v>
      </c>
      <c r="Q465" s="158">
        <v>4.0000000000000002E-4</v>
      </c>
      <c r="R465" s="158">
        <f>Q465*H465</f>
        <v>3.06272E-2</v>
      </c>
      <c r="S465" s="158">
        <v>0</v>
      </c>
      <c r="T465" s="159">
        <f>S465*H465</f>
        <v>0</v>
      </c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R465" s="160" t="s">
        <v>247</v>
      </c>
      <c r="AT465" s="160" t="s">
        <v>164</v>
      </c>
      <c r="AU465" s="160" t="s">
        <v>84</v>
      </c>
      <c r="AY465" s="16" t="s">
        <v>162</v>
      </c>
      <c r="BE465" s="161">
        <f>IF(N465="základní",J465,0)</f>
        <v>0</v>
      </c>
      <c r="BF465" s="161">
        <f>IF(N465="snížená",J465,0)</f>
        <v>0</v>
      </c>
      <c r="BG465" s="161">
        <f>IF(N465="zákl. přenesená",J465,0)</f>
        <v>0</v>
      </c>
      <c r="BH465" s="161">
        <f>IF(N465="sníž. přenesená",J465,0)</f>
        <v>0</v>
      </c>
      <c r="BI465" s="161">
        <f>IF(N465="nulová",J465,0)</f>
        <v>0</v>
      </c>
      <c r="BJ465" s="16" t="s">
        <v>82</v>
      </c>
      <c r="BK465" s="161">
        <f>ROUND(I465*H465,2)</f>
        <v>0</v>
      </c>
      <c r="BL465" s="16" t="s">
        <v>247</v>
      </c>
      <c r="BM465" s="160" t="s">
        <v>773</v>
      </c>
    </row>
    <row r="466" spans="1:65" s="2" customFormat="1" ht="19.5">
      <c r="A466" s="31"/>
      <c r="B466" s="32"/>
      <c r="C466" s="31"/>
      <c r="D466" s="162" t="s">
        <v>170</v>
      </c>
      <c r="E466" s="31"/>
      <c r="F466" s="163" t="s">
        <v>774</v>
      </c>
      <c r="G466" s="31"/>
      <c r="H466" s="31"/>
      <c r="I466" s="164"/>
      <c r="J466" s="31"/>
      <c r="K466" s="31"/>
      <c r="L466" s="32"/>
      <c r="M466" s="165"/>
      <c r="N466" s="166"/>
      <c r="O466" s="57"/>
      <c r="P466" s="57"/>
      <c r="Q466" s="57"/>
      <c r="R466" s="57"/>
      <c r="S466" s="57"/>
      <c r="T466" s="58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T466" s="16" t="s">
        <v>170</v>
      </c>
      <c r="AU466" s="16" t="s">
        <v>84</v>
      </c>
    </row>
    <row r="467" spans="1:65" s="2" customFormat="1" ht="49.15" customHeight="1">
      <c r="A467" s="31"/>
      <c r="B467" s="148"/>
      <c r="C467" s="183" t="s">
        <v>775</v>
      </c>
      <c r="D467" s="183" t="s">
        <v>226</v>
      </c>
      <c r="E467" s="184" t="s">
        <v>776</v>
      </c>
      <c r="F467" s="185" t="s">
        <v>777</v>
      </c>
      <c r="G467" s="186" t="s">
        <v>104</v>
      </c>
      <c r="H467" s="187">
        <v>84.224000000000004</v>
      </c>
      <c r="I467" s="188"/>
      <c r="J467" s="189">
        <f>ROUND(I467*H467,2)</f>
        <v>0</v>
      </c>
      <c r="K467" s="185" t="s">
        <v>167</v>
      </c>
      <c r="L467" s="190"/>
      <c r="M467" s="191" t="s">
        <v>1</v>
      </c>
      <c r="N467" s="192" t="s">
        <v>40</v>
      </c>
      <c r="O467" s="57"/>
      <c r="P467" s="158">
        <f>O467*H467</f>
        <v>0</v>
      </c>
      <c r="Q467" s="158">
        <v>6.4000000000000003E-3</v>
      </c>
      <c r="R467" s="158">
        <f>Q467*H467</f>
        <v>0.5390336</v>
      </c>
      <c r="S467" s="158">
        <v>0</v>
      </c>
      <c r="T467" s="159">
        <f>S467*H467</f>
        <v>0</v>
      </c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R467" s="160" t="s">
        <v>335</v>
      </c>
      <c r="AT467" s="160" t="s">
        <v>226</v>
      </c>
      <c r="AU467" s="160" t="s">
        <v>84</v>
      </c>
      <c r="AY467" s="16" t="s">
        <v>162</v>
      </c>
      <c r="BE467" s="161">
        <f>IF(N467="základní",J467,0)</f>
        <v>0</v>
      </c>
      <c r="BF467" s="161">
        <f>IF(N467="snížená",J467,0)</f>
        <v>0</v>
      </c>
      <c r="BG467" s="161">
        <f>IF(N467="zákl. přenesená",J467,0)</f>
        <v>0</v>
      </c>
      <c r="BH467" s="161">
        <f>IF(N467="sníž. přenesená",J467,0)</f>
        <v>0</v>
      </c>
      <c r="BI467" s="161">
        <f>IF(N467="nulová",J467,0)</f>
        <v>0</v>
      </c>
      <c r="BJ467" s="16" t="s">
        <v>82</v>
      </c>
      <c r="BK467" s="161">
        <f>ROUND(I467*H467,2)</f>
        <v>0</v>
      </c>
      <c r="BL467" s="16" t="s">
        <v>247</v>
      </c>
      <c r="BM467" s="160" t="s">
        <v>778</v>
      </c>
    </row>
    <row r="468" spans="1:65" s="13" customFormat="1">
      <c r="B468" s="167"/>
      <c r="D468" s="162" t="s">
        <v>172</v>
      </c>
      <c r="E468" s="168" t="s">
        <v>1</v>
      </c>
      <c r="F468" s="169" t="s">
        <v>529</v>
      </c>
      <c r="H468" s="170">
        <v>48.727499999999999</v>
      </c>
      <c r="I468" s="171"/>
      <c r="L468" s="167"/>
      <c r="M468" s="172"/>
      <c r="N468" s="173"/>
      <c r="O468" s="173"/>
      <c r="P468" s="173"/>
      <c r="Q468" s="173"/>
      <c r="R468" s="173"/>
      <c r="S468" s="173"/>
      <c r="T468" s="174"/>
      <c r="AT468" s="168" t="s">
        <v>172</v>
      </c>
      <c r="AU468" s="168" t="s">
        <v>84</v>
      </c>
      <c r="AV468" s="13" t="s">
        <v>84</v>
      </c>
      <c r="AW468" s="13" t="s">
        <v>174</v>
      </c>
      <c r="AX468" s="13" t="s">
        <v>75</v>
      </c>
      <c r="AY468" s="168" t="s">
        <v>162</v>
      </c>
    </row>
    <row r="469" spans="1:65" s="13" customFormat="1">
      <c r="B469" s="167"/>
      <c r="D469" s="162" t="s">
        <v>172</v>
      </c>
      <c r="E469" s="168" t="s">
        <v>1</v>
      </c>
      <c r="F469" s="169" t="s">
        <v>766</v>
      </c>
      <c r="H469" s="170">
        <v>27.84</v>
      </c>
      <c r="I469" s="171"/>
      <c r="L469" s="167"/>
      <c r="M469" s="172"/>
      <c r="N469" s="173"/>
      <c r="O469" s="173"/>
      <c r="P469" s="173"/>
      <c r="Q469" s="173"/>
      <c r="R469" s="173"/>
      <c r="S469" s="173"/>
      <c r="T469" s="174"/>
      <c r="AT469" s="168" t="s">
        <v>172</v>
      </c>
      <c r="AU469" s="168" t="s">
        <v>84</v>
      </c>
      <c r="AV469" s="13" t="s">
        <v>84</v>
      </c>
      <c r="AW469" s="13" t="s">
        <v>174</v>
      </c>
      <c r="AX469" s="13" t="s">
        <v>75</v>
      </c>
      <c r="AY469" s="168" t="s">
        <v>162</v>
      </c>
    </row>
    <row r="470" spans="1:65" s="14" customFormat="1">
      <c r="B470" s="175"/>
      <c r="D470" s="162" t="s">
        <v>172</v>
      </c>
      <c r="E470" s="176" t="s">
        <v>1</v>
      </c>
      <c r="F470" s="177" t="s">
        <v>176</v>
      </c>
      <c r="H470" s="178">
        <v>76.567499999999995</v>
      </c>
      <c r="I470" s="179"/>
      <c r="L470" s="175"/>
      <c r="M470" s="180"/>
      <c r="N470" s="181"/>
      <c r="O470" s="181"/>
      <c r="P470" s="181"/>
      <c r="Q470" s="181"/>
      <c r="R470" s="181"/>
      <c r="S470" s="181"/>
      <c r="T470" s="182"/>
      <c r="AT470" s="176" t="s">
        <v>172</v>
      </c>
      <c r="AU470" s="176" t="s">
        <v>84</v>
      </c>
      <c r="AV470" s="14" t="s">
        <v>168</v>
      </c>
      <c r="AW470" s="14" t="s">
        <v>174</v>
      </c>
      <c r="AX470" s="14" t="s">
        <v>82</v>
      </c>
      <c r="AY470" s="176" t="s">
        <v>162</v>
      </c>
    </row>
    <row r="471" spans="1:65" s="13" customFormat="1">
      <c r="B471" s="167"/>
      <c r="D471" s="162" t="s">
        <v>172</v>
      </c>
      <c r="F471" s="169" t="s">
        <v>779</v>
      </c>
      <c r="H471" s="170">
        <v>84.224000000000004</v>
      </c>
      <c r="I471" s="171"/>
      <c r="L471" s="167"/>
      <c r="M471" s="172"/>
      <c r="N471" s="173"/>
      <c r="O471" s="173"/>
      <c r="P471" s="173"/>
      <c r="Q471" s="173"/>
      <c r="R471" s="173"/>
      <c r="S471" s="173"/>
      <c r="T471" s="174"/>
      <c r="AT471" s="168" t="s">
        <v>172</v>
      </c>
      <c r="AU471" s="168" t="s">
        <v>84</v>
      </c>
      <c r="AV471" s="13" t="s">
        <v>84</v>
      </c>
      <c r="AW471" s="13" t="s">
        <v>3</v>
      </c>
      <c r="AX471" s="13" t="s">
        <v>82</v>
      </c>
      <c r="AY471" s="168" t="s">
        <v>162</v>
      </c>
    </row>
    <row r="472" spans="1:65" s="2" customFormat="1" ht="24.2" customHeight="1">
      <c r="A472" s="31"/>
      <c r="B472" s="148"/>
      <c r="C472" s="149" t="s">
        <v>780</v>
      </c>
      <c r="D472" s="149" t="s">
        <v>164</v>
      </c>
      <c r="E472" s="150" t="s">
        <v>781</v>
      </c>
      <c r="F472" s="151" t="s">
        <v>782</v>
      </c>
      <c r="G472" s="152" t="s">
        <v>104</v>
      </c>
      <c r="H472" s="153">
        <v>22.2</v>
      </c>
      <c r="I472" s="154"/>
      <c r="J472" s="155">
        <f>ROUND(I472*H472,2)</f>
        <v>0</v>
      </c>
      <c r="K472" s="151" t="s">
        <v>167</v>
      </c>
      <c r="L472" s="32"/>
      <c r="M472" s="156" t="s">
        <v>1</v>
      </c>
      <c r="N472" s="157" t="s">
        <v>40</v>
      </c>
      <c r="O472" s="57"/>
      <c r="P472" s="158">
        <f>O472*H472</f>
        <v>0</v>
      </c>
      <c r="Q472" s="158">
        <v>4.0000000000000003E-5</v>
      </c>
      <c r="R472" s="158">
        <f>Q472*H472</f>
        <v>8.8800000000000001E-4</v>
      </c>
      <c r="S472" s="158">
        <v>0</v>
      </c>
      <c r="T472" s="159">
        <f>S472*H472</f>
        <v>0</v>
      </c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R472" s="160" t="s">
        <v>247</v>
      </c>
      <c r="AT472" s="160" t="s">
        <v>164</v>
      </c>
      <c r="AU472" s="160" t="s">
        <v>84</v>
      </c>
      <c r="AY472" s="16" t="s">
        <v>162</v>
      </c>
      <c r="BE472" s="161">
        <f>IF(N472="základní",J472,0)</f>
        <v>0</v>
      </c>
      <c r="BF472" s="161">
        <f>IF(N472="snížená",J472,0)</f>
        <v>0</v>
      </c>
      <c r="BG472" s="161">
        <f>IF(N472="zákl. přenesená",J472,0)</f>
        <v>0</v>
      </c>
      <c r="BH472" s="161">
        <f>IF(N472="sníž. přenesená",J472,0)</f>
        <v>0</v>
      </c>
      <c r="BI472" s="161">
        <f>IF(N472="nulová",J472,0)</f>
        <v>0</v>
      </c>
      <c r="BJ472" s="16" t="s">
        <v>82</v>
      </c>
      <c r="BK472" s="161">
        <f>ROUND(I472*H472,2)</f>
        <v>0</v>
      </c>
      <c r="BL472" s="16" t="s">
        <v>247</v>
      </c>
      <c r="BM472" s="160" t="s">
        <v>783</v>
      </c>
    </row>
    <row r="473" spans="1:65" s="2" customFormat="1" ht="16.5" customHeight="1">
      <c r="A473" s="31"/>
      <c r="B473" s="148"/>
      <c r="C473" s="183" t="s">
        <v>577</v>
      </c>
      <c r="D473" s="183" t="s">
        <v>226</v>
      </c>
      <c r="E473" s="184" t="s">
        <v>784</v>
      </c>
      <c r="F473" s="185" t="s">
        <v>785</v>
      </c>
      <c r="G473" s="186" t="s">
        <v>104</v>
      </c>
      <c r="H473" s="187">
        <v>24.42</v>
      </c>
      <c r="I473" s="188"/>
      <c r="J473" s="189">
        <f>ROUND(I473*H473,2)</f>
        <v>0</v>
      </c>
      <c r="K473" s="185" t="s">
        <v>167</v>
      </c>
      <c r="L473" s="190"/>
      <c r="M473" s="191" t="s">
        <v>1</v>
      </c>
      <c r="N473" s="192" t="s">
        <v>40</v>
      </c>
      <c r="O473" s="57"/>
      <c r="P473" s="158">
        <f>O473*H473</f>
        <v>0</v>
      </c>
      <c r="Q473" s="158">
        <v>5.9999999999999995E-4</v>
      </c>
      <c r="R473" s="158">
        <f>Q473*H473</f>
        <v>1.4652E-2</v>
      </c>
      <c r="S473" s="158">
        <v>0</v>
      </c>
      <c r="T473" s="159">
        <f>S473*H473</f>
        <v>0</v>
      </c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R473" s="160" t="s">
        <v>335</v>
      </c>
      <c r="AT473" s="160" t="s">
        <v>226</v>
      </c>
      <c r="AU473" s="160" t="s">
        <v>84</v>
      </c>
      <c r="AY473" s="16" t="s">
        <v>162</v>
      </c>
      <c r="BE473" s="161">
        <f>IF(N473="základní",J473,0)</f>
        <v>0</v>
      </c>
      <c r="BF473" s="161">
        <f>IF(N473="snížená",J473,0)</f>
        <v>0</v>
      </c>
      <c r="BG473" s="161">
        <f>IF(N473="zákl. přenesená",J473,0)</f>
        <v>0</v>
      </c>
      <c r="BH473" s="161">
        <f>IF(N473="sníž. přenesená",J473,0)</f>
        <v>0</v>
      </c>
      <c r="BI473" s="161">
        <f>IF(N473="nulová",J473,0)</f>
        <v>0</v>
      </c>
      <c r="BJ473" s="16" t="s">
        <v>82</v>
      </c>
      <c r="BK473" s="161">
        <f>ROUND(I473*H473,2)</f>
        <v>0</v>
      </c>
      <c r="BL473" s="16" t="s">
        <v>247</v>
      </c>
      <c r="BM473" s="160" t="s">
        <v>786</v>
      </c>
    </row>
    <row r="474" spans="1:65" s="13" customFormat="1">
      <c r="B474" s="167"/>
      <c r="D474" s="162" t="s">
        <v>172</v>
      </c>
      <c r="E474" s="168" t="s">
        <v>1</v>
      </c>
      <c r="F474" s="169" t="s">
        <v>472</v>
      </c>
      <c r="H474" s="170">
        <v>22.2</v>
      </c>
      <c r="I474" s="171"/>
      <c r="L474" s="167"/>
      <c r="M474" s="172"/>
      <c r="N474" s="173"/>
      <c r="O474" s="173"/>
      <c r="P474" s="173"/>
      <c r="Q474" s="173"/>
      <c r="R474" s="173"/>
      <c r="S474" s="173"/>
      <c r="T474" s="174"/>
      <c r="AT474" s="168" t="s">
        <v>172</v>
      </c>
      <c r="AU474" s="168" t="s">
        <v>84</v>
      </c>
      <c r="AV474" s="13" t="s">
        <v>84</v>
      </c>
      <c r="AW474" s="13" t="s">
        <v>174</v>
      </c>
      <c r="AX474" s="13" t="s">
        <v>82</v>
      </c>
      <c r="AY474" s="168" t="s">
        <v>162</v>
      </c>
    </row>
    <row r="475" spans="1:65" s="13" customFormat="1">
      <c r="B475" s="167"/>
      <c r="D475" s="162" t="s">
        <v>172</v>
      </c>
      <c r="F475" s="169" t="s">
        <v>787</v>
      </c>
      <c r="H475" s="170">
        <v>24.42</v>
      </c>
      <c r="I475" s="171"/>
      <c r="L475" s="167"/>
      <c r="M475" s="172"/>
      <c r="N475" s="173"/>
      <c r="O475" s="173"/>
      <c r="P475" s="173"/>
      <c r="Q475" s="173"/>
      <c r="R475" s="173"/>
      <c r="S475" s="173"/>
      <c r="T475" s="174"/>
      <c r="AT475" s="168" t="s">
        <v>172</v>
      </c>
      <c r="AU475" s="168" t="s">
        <v>84</v>
      </c>
      <c r="AV475" s="13" t="s">
        <v>84</v>
      </c>
      <c r="AW475" s="13" t="s">
        <v>3</v>
      </c>
      <c r="AX475" s="13" t="s">
        <v>82</v>
      </c>
      <c r="AY475" s="168" t="s">
        <v>162</v>
      </c>
    </row>
    <row r="476" spans="1:65" s="2" customFormat="1" ht="55.5" customHeight="1">
      <c r="A476" s="31"/>
      <c r="B476" s="148"/>
      <c r="C476" s="149" t="s">
        <v>788</v>
      </c>
      <c r="D476" s="149" t="s">
        <v>164</v>
      </c>
      <c r="E476" s="150" t="s">
        <v>789</v>
      </c>
      <c r="F476" s="151" t="s">
        <v>790</v>
      </c>
      <c r="G476" s="152" t="s">
        <v>229</v>
      </c>
      <c r="H476" s="153">
        <v>0.60899999999999999</v>
      </c>
      <c r="I476" s="154"/>
      <c r="J476" s="155">
        <f>ROUND(I476*H476,2)</f>
        <v>0</v>
      </c>
      <c r="K476" s="151" t="s">
        <v>167</v>
      </c>
      <c r="L476" s="32"/>
      <c r="M476" s="156" t="s">
        <v>1</v>
      </c>
      <c r="N476" s="157" t="s">
        <v>40</v>
      </c>
      <c r="O476" s="57"/>
      <c r="P476" s="158">
        <f>O476*H476</f>
        <v>0</v>
      </c>
      <c r="Q476" s="158">
        <v>0</v>
      </c>
      <c r="R476" s="158">
        <f>Q476*H476</f>
        <v>0</v>
      </c>
      <c r="S476" s="158">
        <v>0</v>
      </c>
      <c r="T476" s="159">
        <f>S476*H476</f>
        <v>0</v>
      </c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R476" s="160" t="s">
        <v>247</v>
      </c>
      <c r="AT476" s="160" t="s">
        <v>164</v>
      </c>
      <c r="AU476" s="160" t="s">
        <v>84</v>
      </c>
      <c r="AY476" s="16" t="s">
        <v>162</v>
      </c>
      <c r="BE476" s="161">
        <f>IF(N476="základní",J476,0)</f>
        <v>0</v>
      </c>
      <c r="BF476" s="161">
        <f>IF(N476="snížená",J476,0)</f>
        <v>0</v>
      </c>
      <c r="BG476" s="161">
        <f>IF(N476="zákl. přenesená",J476,0)</f>
        <v>0</v>
      </c>
      <c r="BH476" s="161">
        <f>IF(N476="sníž. přenesená",J476,0)</f>
        <v>0</v>
      </c>
      <c r="BI476" s="161">
        <f>IF(N476="nulová",J476,0)</f>
        <v>0</v>
      </c>
      <c r="BJ476" s="16" t="s">
        <v>82</v>
      </c>
      <c r="BK476" s="161">
        <f>ROUND(I476*H476,2)</f>
        <v>0</v>
      </c>
      <c r="BL476" s="16" t="s">
        <v>247</v>
      </c>
      <c r="BM476" s="160" t="s">
        <v>791</v>
      </c>
    </row>
    <row r="477" spans="1:65" s="2" customFormat="1" ht="55.5" customHeight="1">
      <c r="A477" s="31"/>
      <c r="B477" s="148"/>
      <c r="C477" s="149" t="s">
        <v>792</v>
      </c>
      <c r="D477" s="149" t="s">
        <v>164</v>
      </c>
      <c r="E477" s="150" t="s">
        <v>793</v>
      </c>
      <c r="F477" s="151" t="s">
        <v>794</v>
      </c>
      <c r="G477" s="152" t="s">
        <v>229</v>
      </c>
      <c r="H477" s="153">
        <v>0.60899999999999999</v>
      </c>
      <c r="I477" s="154"/>
      <c r="J477" s="155">
        <f>ROUND(I477*H477,2)</f>
        <v>0</v>
      </c>
      <c r="K477" s="151" t="s">
        <v>167</v>
      </c>
      <c r="L477" s="32"/>
      <c r="M477" s="156" t="s">
        <v>1</v>
      </c>
      <c r="N477" s="157" t="s">
        <v>40</v>
      </c>
      <c r="O477" s="57"/>
      <c r="P477" s="158">
        <f>O477*H477</f>
        <v>0</v>
      </c>
      <c r="Q477" s="158">
        <v>0</v>
      </c>
      <c r="R477" s="158">
        <f>Q477*H477</f>
        <v>0</v>
      </c>
      <c r="S477" s="158">
        <v>0</v>
      </c>
      <c r="T477" s="159">
        <f>S477*H477</f>
        <v>0</v>
      </c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R477" s="160" t="s">
        <v>247</v>
      </c>
      <c r="AT477" s="160" t="s">
        <v>164</v>
      </c>
      <c r="AU477" s="160" t="s">
        <v>84</v>
      </c>
      <c r="AY477" s="16" t="s">
        <v>162</v>
      </c>
      <c r="BE477" s="161">
        <f>IF(N477="základní",J477,0)</f>
        <v>0</v>
      </c>
      <c r="BF477" s="161">
        <f>IF(N477="snížená",J477,0)</f>
        <v>0</v>
      </c>
      <c r="BG477" s="161">
        <f>IF(N477="zákl. přenesená",J477,0)</f>
        <v>0</v>
      </c>
      <c r="BH477" s="161">
        <f>IF(N477="sníž. přenesená",J477,0)</f>
        <v>0</v>
      </c>
      <c r="BI477" s="161">
        <f>IF(N477="nulová",J477,0)</f>
        <v>0</v>
      </c>
      <c r="BJ477" s="16" t="s">
        <v>82</v>
      </c>
      <c r="BK477" s="161">
        <f>ROUND(I477*H477,2)</f>
        <v>0</v>
      </c>
      <c r="BL477" s="16" t="s">
        <v>247</v>
      </c>
      <c r="BM477" s="160" t="s">
        <v>795</v>
      </c>
    </row>
    <row r="478" spans="1:65" s="12" customFormat="1" ht="22.9" customHeight="1">
      <c r="B478" s="135"/>
      <c r="D478" s="136" t="s">
        <v>74</v>
      </c>
      <c r="E478" s="146" t="s">
        <v>796</v>
      </c>
      <c r="F478" s="146" t="s">
        <v>797</v>
      </c>
      <c r="I478" s="138"/>
      <c r="J478" s="147">
        <f>BK478</f>
        <v>0</v>
      </c>
      <c r="L478" s="135"/>
      <c r="M478" s="140"/>
      <c r="N478" s="141"/>
      <c r="O478" s="141"/>
      <c r="P478" s="142">
        <f>SUM(P479:P492)</f>
        <v>0</v>
      </c>
      <c r="Q478" s="141"/>
      <c r="R478" s="142">
        <f>SUM(R479:R492)</f>
        <v>0.95711719999999989</v>
      </c>
      <c r="S478" s="141"/>
      <c r="T478" s="143">
        <f>SUM(T479:T492)</f>
        <v>0</v>
      </c>
      <c r="AR478" s="136" t="s">
        <v>84</v>
      </c>
      <c r="AT478" s="144" t="s">
        <v>74</v>
      </c>
      <c r="AU478" s="144" t="s">
        <v>82</v>
      </c>
      <c r="AY478" s="136" t="s">
        <v>162</v>
      </c>
      <c r="BK478" s="145">
        <f>SUM(BK479:BK492)</f>
        <v>0</v>
      </c>
    </row>
    <row r="479" spans="1:65" s="2" customFormat="1" ht="37.9" customHeight="1">
      <c r="A479" s="31"/>
      <c r="B479" s="148"/>
      <c r="C479" s="149" t="s">
        <v>798</v>
      </c>
      <c r="D479" s="149" t="s">
        <v>164</v>
      </c>
      <c r="E479" s="150" t="s">
        <v>799</v>
      </c>
      <c r="F479" s="151" t="s">
        <v>800</v>
      </c>
      <c r="G479" s="152" t="s">
        <v>104</v>
      </c>
      <c r="H479" s="153">
        <v>48.728000000000002</v>
      </c>
      <c r="I479" s="154"/>
      <c r="J479" s="155">
        <f>ROUND(I479*H479,2)</f>
        <v>0</v>
      </c>
      <c r="K479" s="151" t="s">
        <v>167</v>
      </c>
      <c r="L479" s="32"/>
      <c r="M479" s="156" t="s">
        <v>1</v>
      </c>
      <c r="N479" s="157" t="s">
        <v>40</v>
      </c>
      <c r="O479" s="57"/>
      <c r="P479" s="158">
        <f>O479*H479</f>
        <v>0</v>
      </c>
      <c r="Q479" s="158">
        <v>0</v>
      </c>
      <c r="R479" s="158">
        <f>Q479*H479</f>
        <v>0</v>
      </c>
      <c r="S479" s="158">
        <v>0</v>
      </c>
      <c r="T479" s="159">
        <f>S479*H479</f>
        <v>0</v>
      </c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R479" s="160" t="s">
        <v>247</v>
      </c>
      <c r="AT479" s="160" t="s">
        <v>164</v>
      </c>
      <c r="AU479" s="160" t="s">
        <v>84</v>
      </c>
      <c r="AY479" s="16" t="s">
        <v>162</v>
      </c>
      <c r="BE479" s="161">
        <f>IF(N479="základní",J479,0)</f>
        <v>0</v>
      </c>
      <c r="BF479" s="161">
        <f>IF(N479="snížená",J479,0)</f>
        <v>0</v>
      </c>
      <c r="BG479" s="161">
        <f>IF(N479="zákl. přenesená",J479,0)</f>
        <v>0</v>
      </c>
      <c r="BH479" s="161">
        <f>IF(N479="sníž. přenesená",J479,0)</f>
        <v>0</v>
      </c>
      <c r="BI479" s="161">
        <f>IF(N479="nulová",J479,0)</f>
        <v>0</v>
      </c>
      <c r="BJ479" s="16" t="s">
        <v>82</v>
      </c>
      <c r="BK479" s="161">
        <f>ROUND(I479*H479,2)</f>
        <v>0</v>
      </c>
      <c r="BL479" s="16" t="s">
        <v>247</v>
      </c>
      <c r="BM479" s="160" t="s">
        <v>801</v>
      </c>
    </row>
    <row r="480" spans="1:65" s="2" customFormat="1" ht="24.2" customHeight="1">
      <c r="A480" s="31"/>
      <c r="B480" s="148"/>
      <c r="C480" s="183" t="s">
        <v>802</v>
      </c>
      <c r="D480" s="183" t="s">
        <v>226</v>
      </c>
      <c r="E480" s="184" t="s">
        <v>803</v>
      </c>
      <c r="F480" s="185" t="s">
        <v>804</v>
      </c>
      <c r="G480" s="186" t="s">
        <v>104</v>
      </c>
      <c r="H480" s="187">
        <v>51.164000000000001</v>
      </c>
      <c r="I480" s="188"/>
      <c r="J480" s="189">
        <f>ROUND(I480*H480,2)</f>
        <v>0</v>
      </c>
      <c r="K480" s="185" t="s">
        <v>167</v>
      </c>
      <c r="L480" s="190"/>
      <c r="M480" s="191" t="s">
        <v>1</v>
      </c>
      <c r="N480" s="192" t="s">
        <v>40</v>
      </c>
      <c r="O480" s="57"/>
      <c r="P480" s="158">
        <f>O480*H480</f>
        <v>0</v>
      </c>
      <c r="Q480" s="158">
        <v>4.4999999999999997E-3</v>
      </c>
      <c r="R480" s="158">
        <f>Q480*H480</f>
        <v>0.230238</v>
      </c>
      <c r="S480" s="158">
        <v>0</v>
      </c>
      <c r="T480" s="159">
        <f>S480*H480</f>
        <v>0</v>
      </c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R480" s="160" t="s">
        <v>335</v>
      </c>
      <c r="AT480" s="160" t="s">
        <v>226</v>
      </c>
      <c r="AU480" s="160" t="s">
        <v>84</v>
      </c>
      <c r="AY480" s="16" t="s">
        <v>162</v>
      </c>
      <c r="BE480" s="161">
        <f>IF(N480="základní",J480,0)</f>
        <v>0</v>
      </c>
      <c r="BF480" s="161">
        <f>IF(N480="snížená",J480,0)</f>
        <v>0</v>
      </c>
      <c r="BG480" s="161">
        <f>IF(N480="zákl. přenesená",J480,0)</f>
        <v>0</v>
      </c>
      <c r="BH480" s="161">
        <f>IF(N480="sníž. přenesená",J480,0)</f>
        <v>0</v>
      </c>
      <c r="BI480" s="161">
        <f>IF(N480="nulová",J480,0)</f>
        <v>0</v>
      </c>
      <c r="BJ480" s="16" t="s">
        <v>82</v>
      </c>
      <c r="BK480" s="161">
        <f>ROUND(I480*H480,2)</f>
        <v>0</v>
      </c>
      <c r="BL480" s="16" t="s">
        <v>247</v>
      </c>
      <c r="BM480" s="160" t="s">
        <v>805</v>
      </c>
    </row>
    <row r="481" spans="1:65" s="13" customFormat="1">
      <c r="B481" s="167"/>
      <c r="D481" s="162" t="s">
        <v>172</v>
      </c>
      <c r="E481" s="168" t="s">
        <v>1</v>
      </c>
      <c r="F481" s="169" t="s">
        <v>529</v>
      </c>
      <c r="H481" s="170">
        <v>48.727499999999999</v>
      </c>
      <c r="I481" s="171"/>
      <c r="L481" s="167"/>
      <c r="M481" s="172"/>
      <c r="N481" s="173"/>
      <c r="O481" s="173"/>
      <c r="P481" s="173"/>
      <c r="Q481" s="173"/>
      <c r="R481" s="173"/>
      <c r="S481" s="173"/>
      <c r="T481" s="174"/>
      <c r="AT481" s="168" t="s">
        <v>172</v>
      </c>
      <c r="AU481" s="168" t="s">
        <v>84</v>
      </c>
      <c r="AV481" s="13" t="s">
        <v>84</v>
      </c>
      <c r="AW481" s="13" t="s">
        <v>174</v>
      </c>
      <c r="AX481" s="13" t="s">
        <v>82</v>
      </c>
      <c r="AY481" s="168" t="s">
        <v>162</v>
      </c>
    </row>
    <row r="482" spans="1:65" s="13" customFormat="1">
      <c r="B482" s="167"/>
      <c r="D482" s="162" t="s">
        <v>172</v>
      </c>
      <c r="F482" s="169" t="s">
        <v>806</v>
      </c>
      <c r="H482" s="170">
        <v>51.164000000000001</v>
      </c>
      <c r="I482" s="171"/>
      <c r="L482" s="167"/>
      <c r="M482" s="172"/>
      <c r="N482" s="173"/>
      <c r="O482" s="173"/>
      <c r="P482" s="173"/>
      <c r="Q482" s="173"/>
      <c r="R482" s="173"/>
      <c r="S482" s="173"/>
      <c r="T482" s="174"/>
      <c r="AT482" s="168" t="s">
        <v>172</v>
      </c>
      <c r="AU482" s="168" t="s">
        <v>84</v>
      </c>
      <c r="AV482" s="13" t="s">
        <v>84</v>
      </c>
      <c r="AW482" s="13" t="s">
        <v>3</v>
      </c>
      <c r="AX482" s="13" t="s">
        <v>82</v>
      </c>
      <c r="AY482" s="168" t="s">
        <v>162</v>
      </c>
    </row>
    <row r="483" spans="1:65" s="2" customFormat="1" ht="37.9" customHeight="1">
      <c r="A483" s="31"/>
      <c r="B483" s="148"/>
      <c r="C483" s="149" t="s">
        <v>807</v>
      </c>
      <c r="D483" s="149" t="s">
        <v>164</v>
      </c>
      <c r="E483" s="150" t="s">
        <v>808</v>
      </c>
      <c r="F483" s="151" t="s">
        <v>809</v>
      </c>
      <c r="G483" s="152" t="s">
        <v>104</v>
      </c>
      <c r="H483" s="153">
        <v>77.38</v>
      </c>
      <c r="I483" s="154"/>
      <c r="J483" s="155">
        <f>ROUND(I483*H483,2)</f>
        <v>0</v>
      </c>
      <c r="K483" s="151" t="s">
        <v>167</v>
      </c>
      <c r="L483" s="32"/>
      <c r="M483" s="156" t="s">
        <v>1</v>
      </c>
      <c r="N483" s="157" t="s">
        <v>40</v>
      </c>
      <c r="O483" s="57"/>
      <c r="P483" s="158">
        <f>O483*H483</f>
        <v>0</v>
      </c>
      <c r="Q483" s="158">
        <v>0</v>
      </c>
      <c r="R483" s="158">
        <f>Q483*H483</f>
        <v>0</v>
      </c>
      <c r="S483" s="158">
        <v>0</v>
      </c>
      <c r="T483" s="159">
        <f>S483*H483</f>
        <v>0</v>
      </c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R483" s="160" t="s">
        <v>247</v>
      </c>
      <c r="AT483" s="160" t="s">
        <v>164</v>
      </c>
      <c r="AU483" s="160" t="s">
        <v>84</v>
      </c>
      <c r="AY483" s="16" t="s">
        <v>162</v>
      </c>
      <c r="BE483" s="161">
        <f>IF(N483="základní",J483,0)</f>
        <v>0</v>
      </c>
      <c r="BF483" s="161">
        <f>IF(N483="snížená",J483,0)</f>
        <v>0</v>
      </c>
      <c r="BG483" s="161">
        <f>IF(N483="zákl. přenesená",J483,0)</f>
        <v>0</v>
      </c>
      <c r="BH483" s="161">
        <f>IF(N483="sníž. přenesená",J483,0)</f>
        <v>0</v>
      </c>
      <c r="BI483" s="161">
        <f>IF(N483="nulová",J483,0)</f>
        <v>0</v>
      </c>
      <c r="BJ483" s="16" t="s">
        <v>82</v>
      </c>
      <c r="BK483" s="161">
        <f>ROUND(I483*H483,2)</f>
        <v>0</v>
      </c>
      <c r="BL483" s="16" t="s">
        <v>247</v>
      </c>
      <c r="BM483" s="160" t="s">
        <v>810</v>
      </c>
    </row>
    <row r="484" spans="1:65" s="2" customFormat="1" ht="24.2" customHeight="1">
      <c r="A484" s="31"/>
      <c r="B484" s="148"/>
      <c r="C484" s="183" t="s">
        <v>811</v>
      </c>
      <c r="D484" s="183" t="s">
        <v>226</v>
      </c>
      <c r="E484" s="184" t="s">
        <v>812</v>
      </c>
      <c r="F484" s="185" t="s">
        <v>813</v>
      </c>
      <c r="G484" s="186" t="s">
        <v>104</v>
      </c>
      <c r="H484" s="187">
        <v>78.927999999999997</v>
      </c>
      <c r="I484" s="188"/>
      <c r="J484" s="189">
        <f>ROUND(I484*H484,2)</f>
        <v>0</v>
      </c>
      <c r="K484" s="185" t="s">
        <v>167</v>
      </c>
      <c r="L484" s="190"/>
      <c r="M484" s="191" t="s">
        <v>1</v>
      </c>
      <c r="N484" s="192" t="s">
        <v>40</v>
      </c>
      <c r="O484" s="57"/>
      <c r="P484" s="158">
        <f>O484*H484</f>
        <v>0</v>
      </c>
      <c r="Q484" s="158">
        <v>6.0800000000000003E-3</v>
      </c>
      <c r="R484" s="158">
        <f>Q484*H484</f>
        <v>0.47988224000000002</v>
      </c>
      <c r="S484" s="158">
        <v>0</v>
      </c>
      <c r="T484" s="159">
        <f>S484*H484</f>
        <v>0</v>
      </c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R484" s="160" t="s">
        <v>335</v>
      </c>
      <c r="AT484" s="160" t="s">
        <v>226</v>
      </c>
      <c r="AU484" s="160" t="s">
        <v>84</v>
      </c>
      <c r="AY484" s="16" t="s">
        <v>162</v>
      </c>
      <c r="BE484" s="161">
        <f>IF(N484="základní",J484,0)</f>
        <v>0</v>
      </c>
      <c r="BF484" s="161">
        <f>IF(N484="snížená",J484,0)</f>
        <v>0</v>
      </c>
      <c r="BG484" s="161">
        <f>IF(N484="zákl. přenesená",J484,0)</f>
        <v>0</v>
      </c>
      <c r="BH484" s="161">
        <f>IF(N484="sníž. přenesená",J484,0)</f>
        <v>0</v>
      </c>
      <c r="BI484" s="161">
        <f>IF(N484="nulová",J484,0)</f>
        <v>0</v>
      </c>
      <c r="BJ484" s="16" t="s">
        <v>82</v>
      </c>
      <c r="BK484" s="161">
        <f>ROUND(I484*H484,2)</f>
        <v>0</v>
      </c>
      <c r="BL484" s="16" t="s">
        <v>247</v>
      </c>
      <c r="BM484" s="160" t="s">
        <v>814</v>
      </c>
    </row>
    <row r="485" spans="1:65" s="13" customFormat="1">
      <c r="B485" s="167"/>
      <c r="D485" s="162" t="s">
        <v>172</v>
      </c>
      <c r="E485" s="168" t="s">
        <v>1</v>
      </c>
      <c r="F485" s="169" t="s">
        <v>815</v>
      </c>
      <c r="H485" s="170">
        <v>77.38</v>
      </c>
      <c r="I485" s="171"/>
      <c r="L485" s="167"/>
      <c r="M485" s="172"/>
      <c r="N485" s="173"/>
      <c r="O485" s="173"/>
      <c r="P485" s="173"/>
      <c r="Q485" s="173"/>
      <c r="R485" s="173"/>
      <c r="S485" s="173"/>
      <c r="T485" s="174"/>
      <c r="AT485" s="168" t="s">
        <v>172</v>
      </c>
      <c r="AU485" s="168" t="s">
        <v>84</v>
      </c>
      <c r="AV485" s="13" t="s">
        <v>84</v>
      </c>
      <c r="AW485" s="13" t="s">
        <v>174</v>
      </c>
      <c r="AX485" s="13" t="s">
        <v>82</v>
      </c>
      <c r="AY485" s="168" t="s">
        <v>162</v>
      </c>
    </row>
    <row r="486" spans="1:65" s="13" customFormat="1">
      <c r="B486" s="167"/>
      <c r="D486" s="162" t="s">
        <v>172</v>
      </c>
      <c r="F486" s="169" t="s">
        <v>816</v>
      </c>
      <c r="H486" s="170">
        <v>78.927999999999997</v>
      </c>
      <c r="I486" s="171"/>
      <c r="L486" s="167"/>
      <c r="M486" s="172"/>
      <c r="N486" s="173"/>
      <c r="O486" s="173"/>
      <c r="P486" s="173"/>
      <c r="Q486" s="173"/>
      <c r="R486" s="173"/>
      <c r="S486" s="173"/>
      <c r="T486" s="174"/>
      <c r="AT486" s="168" t="s">
        <v>172</v>
      </c>
      <c r="AU486" s="168" t="s">
        <v>84</v>
      </c>
      <c r="AV486" s="13" t="s">
        <v>84</v>
      </c>
      <c r="AW486" s="13" t="s">
        <v>3</v>
      </c>
      <c r="AX486" s="13" t="s">
        <v>82</v>
      </c>
      <c r="AY486" s="168" t="s">
        <v>162</v>
      </c>
    </row>
    <row r="487" spans="1:65" s="2" customFormat="1" ht="37.9" customHeight="1">
      <c r="A487" s="31"/>
      <c r="B487" s="148"/>
      <c r="C487" s="149" t="s">
        <v>817</v>
      </c>
      <c r="D487" s="149" t="s">
        <v>164</v>
      </c>
      <c r="E487" s="150" t="s">
        <v>818</v>
      </c>
      <c r="F487" s="151" t="s">
        <v>819</v>
      </c>
      <c r="G487" s="152" t="s">
        <v>104</v>
      </c>
      <c r="H487" s="153">
        <v>77.38</v>
      </c>
      <c r="I487" s="154"/>
      <c r="J487" s="155">
        <f>ROUND(I487*H487,2)</f>
        <v>0</v>
      </c>
      <c r="K487" s="151" t="s">
        <v>167</v>
      </c>
      <c r="L487" s="32"/>
      <c r="M487" s="156" t="s">
        <v>1</v>
      </c>
      <c r="N487" s="157" t="s">
        <v>40</v>
      </c>
      <c r="O487" s="57"/>
      <c r="P487" s="158">
        <f>O487*H487</f>
        <v>0</v>
      </c>
      <c r="Q487" s="158">
        <v>0</v>
      </c>
      <c r="R487" s="158">
        <f>Q487*H487</f>
        <v>0</v>
      </c>
      <c r="S487" s="158">
        <v>0</v>
      </c>
      <c r="T487" s="159">
        <f>S487*H487</f>
        <v>0</v>
      </c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R487" s="160" t="s">
        <v>247</v>
      </c>
      <c r="AT487" s="160" t="s">
        <v>164</v>
      </c>
      <c r="AU487" s="160" t="s">
        <v>84</v>
      </c>
      <c r="AY487" s="16" t="s">
        <v>162</v>
      </c>
      <c r="BE487" s="161">
        <f>IF(N487="základní",J487,0)</f>
        <v>0</v>
      </c>
      <c r="BF487" s="161">
        <f>IF(N487="snížená",J487,0)</f>
        <v>0</v>
      </c>
      <c r="BG487" s="161">
        <f>IF(N487="zákl. přenesená",J487,0)</f>
        <v>0</v>
      </c>
      <c r="BH487" s="161">
        <f>IF(N487="sníž. přenesená",J487,0)</f>
        <v>0</v>
      </c>
      <c r="BI487" s="161">
        <f>IF(N487="nulová",J487,0)</f>
        <v>0</v>
      </c>
      <c r="BJ487" s="16" t="s">
        <v>82</v>
      </c>
      <c r="BK487" s="161">
        <f>ROUND(I487*H487,2)</f>
        <v>0</v>
      </c>
      <c r="BL487" s="16" t="s">
        <v>247</v>
      </c>
      <c r="BM487" s="160" t="s">
        <v>820</v>
      </c>
    </row>
    <row r="488" spans="1:65" s="2" customFormat="1" ht="24.2" customHeight="1">
      <c r="A488" s="31"/>
      <c r="B488" s="148"/>
      <c r="C488" s="183" t="s">
        <v>821</v>
      </c>
      <c r="D488" s="183" t="s">
        <v>226</v>
      </c>
      <c r="E488" s="184" t="s">
        <v>822</v>
      </c>
      <c r="F488" s="185" t="s">
        <v>823</v>
      </c>
      <c r="G488" s="186" t="s">
        <v>104</v>
      </c>
      <c r="H488" s="187">
        <v>81.248999999999995</v>
      </c>
      <c r="I488" s="188"/>
      <c r="J488" s="189">
        <f>ROUND(I488*H488,2)</f>
        <v>0</v>
      </c>
      <c r="K488" s="185" t="s">
        <v>167</v>
      </c>
      <c r="L488" s="190"/>
      <c r="M488" s="191" t="s">
        <v>1</v>
      </c>
      <c r="N488" s="192" t="s">
        <v>40</v>
      </c>
      <c r="O488" s="57"/>
      <c r="P488" s="158">
        <f>O488*H488</f>
        <v>0</v>
      </c>
      <c r="Q488" s="158">
        <v>3.0400000000000002E-3</v>
      </c>
      <c r="R488" s="158">
        <f>Q488*H488</f>
        <v>0.24699695999999999</v>
      </c>
      <c r="S488" s="158">
        <v>0</v>
      </c>
      <c r="T488" s="159">
        <f>S488*H488</f>
        <v>0</v>
      </c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R488" s="160" t="s">
        <v>335</v>
      </c>
      <c r="AT488" s="160" t="s">
        <v>226</v>
      </c>
      <c r="AU488" s="160" t="s">
        <v>84</v>
      </c>
      <c r="AY488" s="16" t="s">
        <v>162</v>
      </c>
      <c r="BE488" s="161">
        <f>IF(N488="základní",J488,0)</f>
        <v>0</v>
      </c>
      <c r="BF488" s="161">
        <f>IF(N488="snížená",J488,0)</f>
        <v>0</v>
      </c>
      <c r="BG488" s="161">
        <f>IF(N488="zákl. přenesená",J488,0)</f>
        <v>0</v>
      </c>
      <c r="BH488" s="161">
        <f>IF(N488="sníž. přenesená",J488,0)</f>
        <v>0</v>
      </c>
      <c r="BI488" s="161">
        <f>IF(N488="nulová",J488,0)</f>
        <v>0</v>
      </c>
      <c r="BJ488" s="16" t="s">
        <v>82</v>
      </c>
      <c r="BK488" s="161">
        <f>ROUND(I488*H488,2)</f>
        <v>0</v>
      </c>
      <c r="BL488" s="16" t="s">
        <v>247</v>
      </c>
      <c r="BM488" s="160" t="s">
        <v>824</v>
      </c>
    </row>
    <row r="489" spans="1:65" s="13" customFormat="1">
      <c r="B489" s="167"/>
      <c r="D489" s="162" t="s">
        <v>172</v>
      </c>
      <c r="E489" s="168" t="s">
        <v>1</v>
      </c>
      <c r="F489" s="169" t="s">
        <v>815</v>
      </c>
      <c r="H489" s="170">
        <v>77.38</v>
      </c>
      <c r="I489" s="171"/>
      <c r="L489" s="167"/>
      <c r="M489" s="172"/>
      <c r="N489" s="173"/>
      <c r="O489" s="173"/>
      <c r="P489" s="173"/>
      <c r="Q489" s="173"/>
      <c r="R489" s="173"/>
      <c r="S489" s="173"/>
      <c r="T489" s="174"/>
      <c r="AT489" s="168" t="s">
        <v>172</v>
      </c>
      <c r="AU489" s="168" t="s">
        <v>84</v>
      </c>
      <c r="AV489" s="13" t="s">
        <v>84</v>
      </c>
      <c r="AW489" s="13" t="s">
        <v>174</v>
      </c>
      <c r="AX489" s="13" t="s">
        <v>82</v>
      </c>
      <c r="AY489" s="168" t="s">
        <v>162</v>
      </c>
    </row>
    <row r="490" spans="1:65" s="13" customFormat="1">
      <c r="B490" s="167"/>
      <c r="D490" s="162" t="s">
        <v>172</v>
      </c>
      <c r="F490" s="169" t="s">
        <v>825</v>
      </c>
      <c r="H490" s="170">
        <v>81.248999999999995</v>
      </c>
      <c r="I490" s="171"/>
      <c r="L490" s="167"/>
      <c r="M490" s="172"/>
      <c r="N490" s="173"/>
      <c r="O490" s="173"/>
      <c r="P490" s="173"/>
      <c r="Q490" s="173"/>
      <c r="R490" s="173"/>
      <c r="S490" s="173"/>
      <c r="T490" s="174"/>
      <c r="AT490" s="168" t="s">
        <v>172</v>
      </c>
      <c r="AU490" s="168" t="s">
        <v>84</v>
      </c>
      <c r="AV490" s="13" t="s">
        <v>84</v>
      </c>
      <c r="AW490" s="13" t="s">
        <v>3</v>
      </c>
      <c r="AX490" s="13" t="s">
        <v>82</v>
      </c>
      <c r="AY490" s="168" t="s">
        <v>162</v>
      </c>
    </row>
    <row r="491" spans="1:65" s="2" customFormat="1" ht="49.15" customHeight="1">
      <c r="A491" s="31"/>
      <c r="B491" s="148"/>
      <c r="C491" s="149" t="s">
        <v>826</v>
      </c>
      <c r="D491" s="149" t="s">
        <v>164</v>
      </c>
      <c r="E491" s="150" t="s">
        <v>827</v>
      </c>
      <c r="F491" s="151" t="s">
        <v>828</v>
      </c>
      <c r="G491" s="152" t="s">
        <v>229</v>
      </c>
      <c r="H491" s="153">
        <v>0.95699999999999996</v>
      </c>
      <c r="I491" s="154"/>
      <c r="J491" s="155">
        <f>ROUND(I491*H491,2)</f>
        <v>0</v>
      </c>
      <c r="K491" s="151" t="s">
        <v>167</v>
      </c>
      <c r="L491" s="32"/>
      <c r="M491" s="156" t="s">
        <v>1</v>
      </c>
      <c r="N491" s="157" t="s">
        <v>40</v>
      </c>
      <c r="O491" s="57"/>
      <c r="P491" s="158">
        <f>O491*H491</f>
        <v>0</v>
      </c>
      <c r="Q491" s="158">
        <v>0</v>
      </c>
      <c r="R491" s="158">
        <f>Q491*H491</f>
        <v>0</v>
      </c>
      <c r="S491" s="158">
        <v>0</v>
      </c>
      <c r="T491" s="159">
        <f>S491*H491</f>
        <v>0</v>
      </c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R491" s="160" t="s">
        <v>247</v>
      </c>
      <c r="AT491" s="160" t="s">
        <v>164</v>
      </c>
      <c r="AU491" s="160" t="s">
        <v>84</v>
      </c>
      <c r="AY491" s="16" t="s">
        <v>162</v>
      </c>
      <c r="BE491" s="161">
        <f>IF(N491="základní",J491,0)</f>
        <v>0</v>
      </c>
      <c r="BF491" s="161">
        <f>IF(N491="snížená",J491,0)</f>
        <v>0</v>
      </c>
      <c r="BG491" s="161">
        <f>IF(N491="zákl. přenesená",J491,0)</f>
        <v>0</v>
      </c>
      <c r="BH491" s="161">
        <f>IF(N491="sníž. přenesená",J491,0)</f>
        <v>0</v>
      </c>
      <c r="BI491" s="161">
        <f>IF(N491="nulová",J491,0)</f>
        <v>0</v>
      </c>
      <c r="BJ491" s="16" t="s">
        <v>82</v>
      </c>
      <c r="BK491" s="161">
        <f>ROUND(I491*H491,2)</f>
        <v>0</v>
      </c>
      <c r="BL491" s="16" t="s">
        <v>247</v>
      </c>
      <c r="BM491" s="160" t="s">
        <v>829</v>
      </c>
    </row>
    <row r="492" spans="1:65" s="2" customFormat="1" ht="49.15" customHeight="1">
      <c r="A492" s="31"/>
      <c r="B492" s="148"/>
      <c r="C492" s="149" t="s">
        <v>830</v>
      </c>
      <c r="D492" s="149" t="s">
        <v>164</v>
      </c>
      <c r="E492" s="150" t="s">
        <v>831</v>
      </c>
      <c r="F492" s="151" t="s">
        <v>832</v>
      </c>
      <c r="G492" s="152" t="s">
        <v>229</v>
      </c>
      <c r="H492" s="153">
        <v>0.95699999999999996</v>
      </c>
      <c r="I492" s="154"/>
      <c r="J492" s="155">
        <f>ROUND(I492*H492,2)</f>
        <v>0</v>
      </c>
      <c r="K492" s="151" t="s">
        <v>167</v>
      </c>
      <c r="L492" s="32"/>
      <c r="M492" s="156" t="s">
        <v>1</v>
      </c>
      <c r="N492" s="157" t="s">
        <v>40</v>
      </c>
      <c r="O492" s="57"/>
      <c r="P492" s="158">
        <f>O492*H492</f>
        <v>0</v>
      </c>
      <c r="Q492" s="158">
        <v>0</v>
      </c>
      <c r="R492" s="158">
        <f>Q492*H492</f>
        <v>0</v>
      </c>
      <c r="S492" s="158">
        <v>0</v>
      </c>
      <c r="T492" s="159">
        <f>S492*H492</f>
        <v>0</v>
      </c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R492" s="160" t="s">
        <v>247</v>
      </c>
      <c r="AT492" s="160" t="s">
        <v>164</v>
      </c>
      <c r="AU492" s="160" t="s">
        <v>84</v>
      </c>
      <c r="AY492" s="16" t="s">
        <v>162</v>
      </c>
      <c r="BE492" s="161">
        <f>IF(N492="základní",J492,0)</f>
        <v>0</v>
      </c>
      <c r="BF492" s="161">
        <f>IF(N492="snížená",J492,0)</f>
        <v>0</v>
      </c>
      <c r="BG492" s="161">
        <f>IF(N492="zákl. přenesená",J492,0)</f>
        <v>0</v>
      </c>
      <c r="BH492" s="161">
        <f>IF(N492="sníž. přenesená",J492,0)</f>
        <v>0</v>
      </c>
      <c r="BI492" s="161">
        <f>IF(N492="nulová",J492,0)</f>
        <v>0</v>
      </c>
      <c r="BJ492" s="16" t="s">
        <v>82</v>
      </c>
      <c r="BK492" s="161">
        <f>ROUND(I492*H492,2)</f>
        <v>0</v>
      </c>
      <c r="BL492" s="16" t="s">
        <v>247</v>
      </c>
      <c r="BM492" s="160" t="s">
        <v>833</v>
      </c>
    </row>
    <row r="493" spans="1:65" s="12" customFormat="1" ht="22.9" customHeight="1">
      <c r="B493" s="135"/>
      <c r="D493" s="136" t="s">
        <v>74</v>
      </c>
      <c r="E493" s="146" t="s">
        <v>834</v>
      </c>
      <c r="F493" s="146" t="s">
        <v>835</v>
      </c>
      <c r="I493" s="138"/>
      <c r="J493" s="147">
        <f>BK493</f>
        <v>0</v>
      </c>
      <c r="L493" s="135"/>
      <c r="M493" s="140"/>
      <c r="N493" s="141"/>
      <c r="O493" s="141"/>
      <c r="P493" s="142">
        <f>SUM(P494:P501)</f>
        <v>0</v>
      </c>
      <c r="Q493" s="141"/>
      <c r="R493" s="142">
        <f>SUM(R494:R501)</f>
        <v>8.9259276499999998E-2</v>
      </c>
      <c r="S493" s="141"/>
      <c r="T493" s="143">
        <f>SUM(T494:T501)</f>
        <v>0</v>
      </c>
      <c r="AR493" s="136" t="s">
        <v>84</v>
      </c>
      <c r="AT493" s="144" t="s">
        <v>74</v>
      </c>
      <c r="AU493" s="144" t="s">
        <v>82</v>
      </c>
      <c r="AY493" s="136" t="s">
        <v>162</v>
      </c>
      <c r="BK493" s="145">
        <f>SUM(BK494:BK501)</f>
        <v>0</v>
      </c>
    </row>
    <row r="494" spans="1:65" s="2" customFormat="1" ht="33" customHeight="1">
      <c r="A494" s="31"/>
      <c r="B494" s="148"/>
      <c r="C494" s="149" t="s">
        <v>836</v>
      </c>
      <c r="D494" s="149" t="s">
        <v>164</v>
      </c>
      <c r="E494" s="150" t="s">
        <v>837</v>
      </c>
      <c r="F494" s="151" t="s">
        <v>838</v>
      </c>
      <c r="G494" s="152" t="s">
        <v>556</v>
      </c>
      <c r="H494" s="153">
        <v>2</v>
      </c>
      <c r="I494" s="154"/>
      <c r="J494" s="155">
        <f t="shared" ref="J494:J501" si="0">ROUND(I494*H494,2)</f>
        <v>0</v>
      </c>
      <c r="K494" s="151" t="s">
        <v>167</v>
      </c>
      <c r="L494" s="32"/>
      <c r="M494" s="156" t="s">
        <v>1</v>
      </c>
      <c r="N494" s="157" t="s">
        <v>40</v>
      </c>
      <c r="O494" s="57"/>
      <c r="P494" s="158">
        <f t="shared" ref="P494:P501" si="1">O494*H494</f>
        <v>0</v>
      </c>
      <c r="Q494" s="158">
        <v>1.6969999999999999E-2</v>
      </c>
      <c r="R494" s="158">
        <f t="shared" ref="R494:R501" si="2">Q494*H494</f>
        <v>3.3939999999999998E-2</v>
      </c>
      <c r="S494" s="158">
        <v>0</v>
      </c>
      <c r="T494" s="159">
        <f t="shared" ref="T494:T501" si="3">S494*H494</f>
        <v>0</v>
      </c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R494" s="160" t="s">
        <v>247</v>
      </c>
      <c r="AT494" s="160" t="s">
        <v>164</v>
      </c>
      <c r="AU494" s="160" t="s">
        <v>84</v>
      </c>
      <c r="AY494" s="16" t="s">
        <v>162</v>
      </c>
      <c r="BE494" s="161">
        <f t="shared" ref="BE494:BE501" si="4">IF(N494="základní",J494,0)</f>
        <v>0</v>
      </c>
      <c r="BF494" s="161">
        <f t="shared" ref="BF494:BF501" si="5">IF(N494="snížená",J494,0)</f>
        <v>0</v>
      </c>
      <c r="BG494" s="161">
        <f t="shared" ref="BG494:BG501" si="6">IF(N494="zákl. přenesená",J494,0)</f>
        <v>0</v>
      </c>
      <c r="BH494" s="161">
        <f t="shared" ref="BH494:BH501" si="7">IF(N494="sníž. přenesená",J494,0)</f>
        <v>0</v>
      </c>
      <c r="BI494" s="161">
        <f t="shared" ref="BI494:BI501" si="8">IF(N494="nulová",J494,0)</f>
        <v>0</v>
      </c>
      <c r="BJ494" s="16" t="s">
        <v>82</v>
      </c>
      <c r="BK494" s="161">
        <f t="shared" ref="BK494:BK501" si="9">ROUND(I494*H494,2)</f>
        <v>0</v>
      </c>
      <c r="BL494" s="16" t="s">
        <v>247</v>
      </c>
      <c r="BM494" s="160" t="s">
        <v>839</v>
      </c>
    </row>
    <row r="495" spans="1:65" s="2" customFormat="1" ht="24.2" customHeight="1">
      <c r="A495" s="31"/>
      <c r="B495" s="148"/>
      <c r="C495" s="149" t="s">
        <v>840</v>
      </c>
      <c r="D495" s="149" t="s">
        <v>164</v>
      </c>
      <c r="E495" s="150" t="s">
        <v>841</v>
      </c>
      <c r="F495" s="151" t="s">
        <v>842</v>
      </c>
      <c r="G495" s="152" t="s">
        <v>556</v>
      </c>
      <c r="H495" s="153">
        <v>1</v>
      </c>
      <c r="I495" s="154"/>
      <c r="J495" s="155">
        <f t="shared" si="0"/>
        <v>0</v>
      </c>
      <c r="K495" s="151" t="s">
        <v>557</v>
      </c>
      <c r="L495" s="32"/>
      <c r="M495" s="156" t="s">
        <v>1</v>
      </c>
      <c r="N495" s="157" t="s">
        <v>40</v>
      </c>
      <c r="O495" s="57"/>
      <c r="P495" s="158">
        <f t="shared" si="1"/>
        <v>0</v>
      </c>
      <c r="Q495" s="158">
        <v>5.0479276500000003E-2</v>
      </c>
      <c r="R495" s="158">
        <f t="shared" si="2"/>
        <v>5.0479276500000003E-2</v>
      </c>
      <c r="S495" s="158">
        <v>0</v>
      </c>
      <c r="T495" s="159">
        <f t="shared" si="3"/>
        <v>0</v>
      </c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R495" s="160" t="s">
        <v>247</v>
      </c>
      <c r="AT495" s="160" t="s">
        <v>164</v>
      </c>
      <c r="AU495" s="160" t="s">
        <v>84</v>
      </c>
      <c r="AY495" s="16" t="s">
        <v>162</v>
      </c>
      <c r="BE495" s="161">
        <f t="shared" si="4"/>
        <v>0</v>
      </c>
      <c r="BF495" s="161">
        <f t="shared" si="5"/>
        <v>0</v>
      </c>
      <c r="BG495" s="161">
        <f t="shared" si="6"/>
        <v>0</v>
      </c>
      <c r="BH495" s="161">
        <f t="shared" si="7"/>
        <v>0</v>
      </c>
      <c r="BI495" s="161">
        <f t="shared" si="8"/>
        <v>0</v>
      </c>
      <c r="BJ495" s="16" t="s">
        <v>82</v>
      </c>
      <c r="BK495" s="161">
        <f t="shared" si="9"/>
        <v>0</v>
      </c>
      <c r="BL495" s="16" t="s">
        <v>247</v>
      </c>
      <c r="BM495" s="160" t="s">
        <v>843</v>
      </c>
    </row>
    <row r="496" spans="1:65" s="2" customFormat="1" ht="24.2" customHeight="1">
      <c r="A496" s="31"/>
      <c r="B496" s="148"/>
      <c r="C496" s="149" t="s">
        <v>844</v>
      </c>
      <c r="D496" s="149" t="s">
        <v>164</v>
      </c>
      <c r="E496" s="150" t="s">
        <v>845</v>
      </c>
      <c r="F496" s="151" t="s">
        <v>846</v>
      </c>
      <c r="G496" s="152" t="s">
        <v>556</v>
      </c>
      <c r="H496" s="153">
        <v>2</v>
      </c>
      <c r="I496" s="154"/>
      <c r="J496" s="155">
        <f t="shared" si="0"/>
        <v>0</v>
      </c>
      <c r="K496" s="151" t="s">
        <v>167</v>
      </c>
      <c r="L496" s="32"/>
      <c r="M496" s="156" t="s">
        <v>1</v>
      </c>
      <c r="N496" s="157" t="s">
        <v>40</v>
      </c>
      <c r="O496" s="57"/>
      <c r="P496" s="158">
        <f t="shared" si="1"/>
        <v>0</v>
      </c>
      <c r="Q496" s="158">
        <v>2.4000000000000001E-4</v>
      </c>
      <c r="R496" s="158">
        <f t="shared" si="2"/>
        <v>4.8000000000000001E-4</v>
      </c>
      <c r="S496" s="158">
        <v>0</v>
      </c>
      <c r="T496" s="159">
        <f t="shared" si="3"/>
        <v>0</v>
      </c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R496" s="160" t="s">
        <v>247</v>
      </c>
      <c r="AT496" s="160" t="s">
        <v>164</v>
      </c>
      <c r="AU496" s="160" t="s">
        <v>84</v>
      </c>
      <c r="AY496" s="16" t="s">
        <v>162</v>
      </c>
      <c r="BE496" s="161">
        <f t="shared" si="4"/>
        <v>0</v>
      </c>
      <c r="BF496" s="161">
        <f t="shared" si="5"/>
        <v>0</v>
      </c>
      <c r="BG496" s="161">
        <f t="shared" si="6"/>
        <v>0</v>
      </c>
      <c r="BH496" s="161">
        <f t="shared" si="7"/>
        <v>0</v>
      </c>
      <c r="BI496" s="161">
        <f t="shared" si="8"/>
        <v>0</v>
      </c>
      <c r="BJ496" s="16" t="s">
        <v>82</v>
      </c>
      <c r="BK496" s="161">
        <f t="shared" si="9"/>
        <v>0</v>
      </c>
      <c r="BL496" s="16" t="s">
        <v>247</v>
      </c>
      <c r="BM496" s="160" t="s">
        <v>847</v>
      </c>
    </row>
    <row r="497" spans="1:65" s="2" customFormat="1" ht="21.75" customHeight="1">
      <c r="A497" s="31"/>
      <c r="B497" s="148"/>
      <c r="C497" s="149" t="s">
        <v>848</v>
      </c>
      <c r="D497" s="149" t="s">
        <v>164</v>
      </c>
      <c r="E497" s="150" t="s">
        <v>849</v>
      </c>
      <c r="F497" s="151" t="s">
        <v>850</v>
      </c>
      <c r="G497" s="152" t="s">
        <v>556</v>
      </c>
      <c r="H497" s="153">
        <v>2</v>
      </c>
      <c r="I497" s="154"/>
      <c r="J497" s="155">
        <f t="shared" si="0"/>
        <v>0</v>
      </c>
      <c r="K497" s="151" t="s">
        <v>167</v>
      </c>
      <c r="L497" s="32"/>
      <c r="M497" s="156" t="s">
        <v>1</v>
      </c>
      <c r="N497" s="157" t="s">
        <v>40</v>
      </c>
      <c r="O497" s="57"/>
      <c r="P497" s="158">
        <f t="shared" si="1"/>
        <v>0</v>
      </c>
      <c r="Q497" s="158">
        <v>1.8E-3</v>
      </c>
      <c r="R497" s="158">
        <f t="shared" si="2"/>
        <v>3.5999999999999999E-3</v>
      </c>
      <c r="S497" s="158">
        <v>0</v>
      </c>
      <c r="T497" s="159">
        <f t="shared" si="3"/>
        <v>0</v>
      </c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R497" s="160" t="s">
        <v>247</v>
      </c>
      <c r="AT497" s="160" t="s">
        <v>164</v>
      </c>
      <c r="AU497" s="160" t="s">
        <v>84</v>
      </c>
      <c r="AY497" s="16" t="s">
        <v>162</v>
      </c>
      <c r="BE497" s="161">
        <f t="shared" si="4"/>
        <v>0</v>
      </c>
      <c r="BF497" s="161">
        <f t="shared" si="5"/>
        <v>0</v>
      </c>
      <c r="BG497" s="161">
        <f t="shared" si="6"/>
        <v>0</v>
      </c>
      <c r="BH497" s="161">
        <f t="shared" si="7"/>
        <v>0</v>
      </c>
      <c r="BI497" s="161">
        <f t="shared" si="8"/>
        <v>0</v>
      </c>
      <c r="BJ497" s="16" t="s">
        <v>82</v>
      </c>
      <c r="BK497" s="161">
        <f t="shared" si="9"/>
        <v>0</v>
      </c>
      <c r="BL497" s="16" t="s">
        <v>247</v>
      </c>
      <c r="BM497" s="160" t="s">
        <v>851</v>
      </c>
    </row>
    <row r="498" spans="1:65" s="2" customFormat="1" ht="24.2" customHeight="1">
      <c r="A498" s="31"/>
      <c r="B498" s="148"/>
      <c r="C498" s="149" t="s">
        <v>852</v>
      </c>
      <c r="D498" s="149" t="s">
        <v>164</v>
      </c>
      <c r="E498" s="150" t="s">
        <v>853</v>
      </c>
      <c r="F498" s="151" t="s">
        <v>854</v>
      </c>
      <c r="G498" s="152" t="s">
        <v>329</v>
      </c>
      <c r="H498" s="153">
        <v>2</v>
      </c>
      <c r="I498" s="154"/>
      <c r="J498" s="155">
        <f t="shared" si="0"/>
        <v>0</v>
      </c>
      <c r="K498" s="151" t="s">
        <v>167</v>
      </c>
      <c r="L498" s="32"/>
      <c r="M498" s="156" t="s">
        <v>1</v>
      </c>
      <c r="N498" s="157" t="s">
        <v>40</v>
      </c>
      <c r="O498" s="57"/>
      <c r="P498" s="158">
        <f t="shared" si="1"/>
        <v>0</v>
      </c>
      <c r="Q498" s="158">
        <v>1.3999999999999999E-4</v>
      </c>
      <c r="R498" s="158">
        <f t="shared" si="2"/>
        <v>2.7999999999999998E-4</v>
      </c>
      <c r="S498" s="158">
        <v>0</v>
      </c>
      <c r="T498" s="159">
        <f t="shared" si="3"/>
        <v>0</v>
      </c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R498" s="160" t="s">
        <v>247</v>
      </c>
      <c r="AT498" s="160" t="s">
        <v>164</v>
      </c>
      <c r="AU498" s="160" t="s">
        <v>84</v>
      </c>
      <c r="AY498" s="16" t="s">
        <v>162</v>
      </c>
      <c r="BE498" s="161">
        <f t="shared" si="4"/>
        <v>0</v>
      </c>
      <c r="BF498" s="161">
        <f t="shared" si="5"/>
        <v>0</v>
      </c>
      <c r="BG498" s="161">
        <f t="shared" si="6"/>
        <v>0</v>
      </c>
      <c r="BH498" s="161">
        <f t="shared" si="7"/>
        <v>0</v>
      </c>
      <c r="BI498" s="161">
        <f t="shared" si="8"/>
        <v>0</v>
      </c>
      <c r="BJ498" s="16" t="s">
        <v>82</v>
      </c>
      <c r="BK498" s="161">
        <f t="shared" si="9"/>
        <v>0</v>
      </c>
      <c r="BL498" s="16" t="s">
        <v>247</v>
      </c>
      <c r="BM498" s="160" t="s">
        <v>855</v>
      </c>
    </row>
    <row r="499" spans="1:65" s="2" customFormat="1" ht="24.2" customHeight="1">
      <c r="A499" s="31"/>
      <c r="B499" s="148"/>
      <c r="C499" s="149" t="s">
        <v>856</v>
      </c>
      <c r="D499" s="149" t="s">
        <v>164</v>
      </c>
      <c r="E499" s="150" t="s">
        <v>857</v>
      </c>
      <c r="F499" s="151" t="s">
        <v>858</v>
      </c>
      <c r="G499" s="152" t="s">
        <v>329</v>
      </c>
      <c r="H499" s="153">
        <v>2</v>
      </c>
      <c r="I499" s="154"/>
      <c r="J499" s="155">
        <f t="shared" si="0"/>
        <v>0</v>
      </c>
      <c r="K499" s="151" t="s">
        <v>167</v>
      </c>
      <c r="L499" s="32"/>
      <c r="M499" s="156" t="s">
        <v>1</v>
      </c>
      <c r="N499" s="157" t="s">
        <v>40</v>
      </c>
      <c r="O499" s="57"/>
      <c r="P499" s="158">
        <f t="shared" si="1"/>
        <v>0</v>
      </c>
      <c r="Q499" s="158">
        <v>2.4000000000000001E-4</v>
      </c>
      <c r="R499" s="158">
        <f t="shared" si="2"/>
        <v>4.8000000000000001E-4</v>
      </c>
      <c r="S499" s="158">
        <v>0</v>
      </c>
      <c r="T499" s="159">
        <f t="shared" si="3"/>
        <v>0</v>
      </c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R499" s="160" t="s">
        <v>247</v>
      </c>
      <c r="AT499" s="160" t="s">
        <v>164</v>
      </c>
      <c r="AU499" s="160" t="s">
        <v>84</v>
      </c>
      <c r="AY499" s="16" t="s">
        <v>162</v>
      </c>
      <c r="BE499" s="161">
        <f t="shared" si="4"/>
        <v>0</v>
      </c>
      <c r="BF499" s="161">
        <f t="shared" si="5"/>
        <v>0</v>
      </c>
      <c r="BG499" s="161">
        <f t="shared" si="6"/>
        <v>0</v>
      </c>
      <c r="BH499" s="161">
        <f t="shared" si="7"/>
        <v>0</v>
      </c>
      <c r="BI499" s="161">
        <f t="shared" si="8"/>
        <v>0</v>
      </c>
      <c r="BJ499" s="16" t="s">
        <v>82</v>
      </c>
      <c r="BK499" s="161">
        <f t="shared" si="9"/>
        <v>0</v>
      </c>
      <c r="BL499" s="16" t="s">
        <v>247</v>
      </c>
      <c r="BM499" s="160" t="s">
        <v>859</v>
      </c>
    </row>
    <row r="500" spans="1:65" s="2" customFormat="1" ht="49.15" customHeight="1">
      <c r="A500" s="31"/>
      <c r="B500" s="148"/>
      <c r="C500" s="149" t="s">
        <v>860</v>
      </c>
      <c r="D500" s="149" t="s">
        <v>164</v>
      </c>
      <c r="E500" s="150" t="s">
        <v>861</v>
      </c>
      <c r="F500" s="151" t="s">
        <v>862</v>
      </c>
      <c r="G500" s="152" t="s">
        <v>229</v>
      </c>
      <c r="H500" s="153">
        <v>8.8999999999999996E-2</v>
      </c>
      <c r="I500" s="154"/>
      <c r="J500" s="155">
        <f t="shared" si="0"/>
        <v>0</v>
      </c>
      <c r="K500" s="151" t="s">
        <v>167</v>
      </c>
      <c r="L500" s="32"/>
      <c r="M500" s="156" t="s">
        <v>1</v>
      </c>
      <c r="N500" s="157" t="s">
        <v>40</v>
      </c>
      <c r="O500" s="57"/>
      <c r="P500" s="158">
        <f t="shared" si="1"/>
        <v>0</v>
      </c>
      <c r="Q500" s="158">
        <v>0</v>
      </c>
      <c r="R500" s="158">
        <f t="shared" si="2"/>
        <v>0</v>
      </c>
      <c r="S500" s="158">
        <v>0</v>
      </c>
      <c r="T500" s="159">
        <f t="shared" si="3"/>
        <v>0</v>
      </c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R500" s="160" t="s">
        <v>247</v>
      </c>
      <c r="AT500" s="160" t="s">
        <v>164</v>
      </c>
      <c r="AU500" s="160" t="s">
        <v>84</v>
      </c>
      <c r="AY500" s="16" t="s">
        <v>162</v>
      </c>
      <c r="BE500" s="161">
        <f t="shared" si="4"/>
        <v>0</v>
      </c>
      <c r="BF500" s="161">
        <f t="shared" si="5"/>
        <v>0</v>
      </c>
      <c r="BG500" s="161">
        <f t="shared" si="6"/>
        <v>0</v>
      </c>
      <c r="BH500" s="161">
        <f t="shared" si="7"/>
        <v>0</v>
      </c>
      <c r="BI500" s="161">
        <f t="shared" si="8"/>
        <v>0</v>
      </c>
      <c r="BJ500" s="16" t="s">
        <v>82</v>
      </c>
      <c r="BK500" s="161">
        <f t="shared" si="9"/>
        <v>0</v>
      </c>
      <c r="BL500" s="16" t="s">
        <v>247</v>
      </c>
      <c r="BM500" s="160" t="s">
        <v>863</v>
      </c>
    </row>
    <row r="501" spans="1:65" s="2" customFormat="1" ht="49.15" customHeight="1">
      <c r="A501" s="31"/>
      <c r="B501" s="148"/>
      <c r="C501" s="149" t="s">
        <v>864</v>
      </c>
      <c r="D501" s="149" t="s">
        <v>164</v>
      </c>
      <c r="E501" s="150" t="s">
        <v>865</v>
      </c>
      <c r="F501" s="151" t="s">
        <v>866</v>
      </c>
      <c r="G501" s="152" t="s">
        <v>229</v>
      </c>
      <c r="H501" s="153">
        <v>8.8999999999999996E-2</v>
      </c>
      <c r="I501" s="154"/>
      <c r="J501" s="155">
        <f t="shared" si="0"/>
        <v>0</v>
      </c>
      <c r="K501" s="151" t="s">
        <v>167</v>
      </c>
      <c r="L501" s="32"/>
      <c r="M501" s="156" t="s">
        <v>1</v>
      </c>
      <c r="N501" s="157" t="s">
        <v>40</v>
      </c>
      <c r="O501" s="57"/>
      <c r="P501" s="158">
        <f t="shared" si="1"/>
        <v>0</v>
      </c>
      <c r="Q501" s="158">
        <v>0</v>
      </c>
      <c r="R501" s="158">
        <f t="shared" si="2"/>
        <v>0</v>
      </c>
      <c r="S501" s="158">
        <v>0</v>
      </c>
      <c r="T501" s="159">
        <f t="shared" si="3"/>
        <v>0</v>
      </c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R501" s="160" t="s">
        <v>247</v>
      </c>
      <c r="AT501" s="160" t="s">
        <v>164</v>
      </c>
      <c r="AU501" s="160" t="s">
        <v>84</v>
      </c>
      <c r="AY501" s="16" t="s">
        <v>162</v>
      </c>
      <c r="BE501" s="161">
        <f t="shared" si="4"/>
        <v>0</v>
      </c>
      <c r="BF501" s="161">
        <f t="shared" si="5"/>
        <v>0</v>
      </c>
      <c r="BG501" s="161">
        <f t="shared" si="6"/>
        <v>0</v>
      </c>
      <c r="BH501" s="161">
        <f t="shared" si="7"/>
        <v>0</v>
      </c>
      <c r="BI501" s="161">
        <f t="shared" si="8"/>
        <v>0</v>
      </c>
      <c r="BJ501" s="16" t="s">
        <v>82</v>
      </c>
      <c r="BK501" s="161">
        <f t="shared" si="9"/>
        <v>0</v>
      </c>
      <c r="BL501" s="16" t="s">
        <v>247</v>
      </c>
      <c r="BM501" s="160" t="s">
        <v>867</v>
      </c>
    </row>
    <row r="502" spans="1:65" s="12" customFormat="1" ht="22.9" customHeight="1">
      <c r="B502" s="135"/>
      <c r="D502" s="136" t="s">
        <v>74</v>
      </c>
      <c r="E502" s="146" t="s">
        <v>868</v>
      </c>
      <c r="F502" s="146" t="s">
        <v>869</v>
      </c>
      <c r="I502" s="138"/>
      <c r="J502" s="147">
        <f>BK502</f>
        <v>0</v>
      </c>
      <c r="L502" s="135"/>
      <c r="M502" s="140"/>
      <c r="N502" s="141"/>
      <c r="O502" s="141"/>
      <c r="P502" s="142">
        <f>SUM(P503:P505)</f>
        <v>0</v>
      </c>
      <c r="Q502" s="141"/>
      <c r="R502" s="142">
        <f>SUM(R503:R505)</f>
        <v>1.84E-2</v>
      </c>
      <c r="S502" s="141"/>
      <c r="T502" s="143">
        <f>SUM(T503:T505)</f>
        <v>0</v>
      </c>
      <c r="AR502" s="136" t="s">
        <v>84</v>
      </c>
      <c r="AT502" s="144" t="s">
        <v>74</v>
      </c>
      <c r="AU502" s="144" t="s">
        <v>82</v>
      </c>
      <c r="AY502" s="136" t="s">
        <v>162</v>
      </c>
      <c r="BK502" s="145">
        <f>SUM(BK503:BK505)</f>
        <v>0</v>
      </c>
    </row>
    <row r="503" spans="1:65" s="2" customFormat="1" ht="37.9" customHeight="1">
      <c r="A503" s="31"/>
      <c r="B503" s="148"/>
      <c r="C503" s="149" t="s">
        <v>870</v>
      </c>
      <c r="D503" s="149" t="s">
        <v>164</v>
      </c>
      <c r="E503" s="150" t="s">
        <v>871</v>
      </c>
      <c r="F503" s="151" t="s">
        <v>872</v>
      </c>
      <c r="G503" s="152" t="s">
        <v>556</v>
      </c>
      <c r="H503" s="153">
        <v>2</v>
      </c>
      <c r="I503" s="154"/>
      <c r="J503" s="155">
        <f>ROUND(I503*H503,2)</f>
        <v>0</v>
      </c>
      <c r="K503" s="151" t="s">
        <v>167</v>
      </c>
      <c r="L503" s="32"/>
      <c r="M503" s="156" t="s">
        <v>1</v>
      </c>
      <c r="N503" s="157" t="s">
        <v>40</v>
      </c>
      <c r="O503" s="57"/>
      <c r="P503" s="158">
        <f>O503*H503</f>
        <v>0</v>
      </c>
      <c r="Q503" s="158">
        <v>9.1999999999999998E-3</v>
      </c>
      <c r="R503" s="158">
        <f>Q503*H503</f>
        <v>1.84E-2</v>
      </c>
      <c r="S503" s="158">
        <v>0</v>
      </c>
      <c r="T503" s="159">
        <f>S503*H503</f>
        <v>0</v>
      </c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R503" s="160" t="s">
        <v>247</v>
      </c>
      <c r="AT503" s="160" t="s">
        <v>164</v>
      </c>
      <c r="AU503" s="160" t="s">
        <v>84</v>
      </c>
      <c r="AY503" s="16" t="s">
        <v>162</v>
      </c>
      <c r="BE503" s="161">
        <f>IF(N503="základní",J503,0)</f>
        <v>0</v>
      </c>
      <c r="BF503" s="161">
        <f>IF(N503="snížená",J503,0)</f>
        <v>0</v>
      </c>
      <c r="BG503" s="161">
        <f>IF(N503="zákl. přenesená",J503,0)</f>
        <v>0</v>
      </c>
      <c r="BH503" s="161">
        <f>IF(N503="sníž. přenesená",J503,0)</f>
        <v>0</v>
      </c>
      <c r="BI503" s="161">
        <f>IF(N503="nulová",J503,0)</f>
        <v>0</v>
      </c>
      <c r="BJ503" s="16" t="s">
        <v>82</v>
      </c>
      <c r="BK503" s="161">
        <f>ROUND(I503*H503,2)</f>
        <v>0</v>
      </c>
      <c r="BL503" s="16" t="s">
        <v>247</v>
      </c>
      <c r="BM503" s="160" t="s">
        <v>873</v>
      </c>
    </row>
    <row r="504" spans="1:65" s="2" customFormat="1" ht="49.15" customHeight="1">
      <c r="A504" s="31"/>
      <c r="B504" s="148"/>
      <c r="C504" s="149" t="s">
        <v>874</v>
      </c>
      <c r="D504" s="149" t="s">
        <v>164</v>
      </c>
      <c r="E504" s="150" t="s">
        <v>875</v>
      </c>
      <c r="F504" s="151" t="s">
        <v>876</v>
      </c>
      <c r="G504" s="152" t="s">
        <v>229</v>
      </c>
      <c r="H504" s="153">
        <v>1.7999999999999999E-2</v>
      </c>
      <c r="I504" s="154"/>
      <c r="J504" s="155">
        <f>ROUND(I504*H504,2)</f>
        <v>0</v>
      </c>
      <c r="K504" s="151" t="s">
        <v>167</v>
      </c>
      <c r="L504" s="32"/>
      <c r="M504" s="156" t="s">
        <v>1</v>
      </c>
      <c r="N504" s="157" t="s">
        <v>40</v>
      </c>
      <c r="O504" s="57"/>
      <c r="P504" s="158">
        <f>O504*H504</f>
        <v>0</v>
      </c>
      <c r="Q504" s="158">
        <v>0</v>
      </c>
      <c r="R504" s="158">
        <f>Q504*H504</f>
        <v>0</v>
      </c>
      <c r="S504" s="158">
        <v>0</v>
      </c>
      <c r="T504" s="159">
        <f>S504*H504</f>
        <v>0</v>
      </c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R504" s="160" t="s">
        <v>247</v>
      </c>
      <c r="AT504" s="160" t="s">
        <v>164</v>
      </c>
      <c r="AU504" s="160" t="s">
        <v>84</v>
      </c>
      <c r="AY504" s="16" t="s">
        <v>162</v>
      </c>
      <c r="BE504" s="161">
        <f>IF(N504="základní",J504,0)</f>
        <v>0</v>
      </c>
      <c r="BF504" s="161">
        <f>IF(N504="snížená",J504,0)</f>
        <v>0</v>
      </c>
      <c r="BG504" s="161">
        <f>IF(N504="zákl. přenesená",J504,0)</f>
        <v>0</v>
      </c>
      <c r="BH504" s="161">
        <f>IF(N504="sníž. přenesená",J504,0)</f>
        <v>0</v>
      </c>
      <c r="BI504" s="161">
        <f>IF(N504="nulová",J504,0)</f>
        <v>0</v>
      </c>
      <c r="BJ504" s="16" t="s">
        <v>82</v>
      </c>
      <c r="BK504" s="161">
        <f>ROUND(I504*H504,2)</f>
        <v>0</v>
      </c>
      <c r="BL504" s="16" t="s">
        <v>247</v>
      </c>
      <c r="BM504" s="160" t="s">
        <v>877</v>
      </c>
    </row>
    <row r="505" spans="1:65" s="2" customFormat="1" ht="49.15" customHeight="1">
      <c r="A505" s="31"/>
      <c r="B505" s="148"/>
      <c r="C505" s="149" t="s">
        <v>878</v>
      </c>
      <c r="D505" s="149" t="s">
        <v>164</v>
      </c>
      <c r="E505" s="150" t="s">
        <v>879</v>
      </c>
      <c r="F505" s="151" t="s">
        <v>880</v>
      </c>
      <c r="G505" s="152" t="s">
        <v>229</v>
      </c>
      <c r="H505" s="153">
        <v>1.7999999999999999E-2</v>
      </c>
      <c r="I505" s="154"/>
      <c r="J505" s="155">
        <f>ROUND(I505*H505,2)</f>
        <v>0</v>
      </c>
      <c r="K505" s="151" t="s">
        <v>167</v>
      </c>
      <c r="L505" s="32"/>
      <c r="M505" s="156" t="s">
        <v>1</v>
      </c>
      <c r="N505" s="157" t="s">
        <v>40</v>
      </c>
      <c r="O505" s="57"/>
      <c r="P505" s="158">
        <f>O505*H505</f>
        <v>0</v>
      </c>
      <c r="Q505" s="158">
        <v>0</v>
      </c>
      <c r="R505" s="158">
        <f>Q505*H505</f>
        <v>0</v>
      </c>
      <c r="S505" s="158">
        <v>0</v>
      </c>
      <c r="T505" s="159">
        <f>S505*H505</f>
        <v>0</v>
      </c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R505" s="160" t="s">
        <v>247</v>
      </c>
      <c r="AT505" s="160" t="s">
        <v>164</v>
      </c>
      <c r="AU505" s="160" t="s">
        <v>84</v>
      </c>
      <c r="AY505" s="16" t="s">
        <v>162</v>
      </c>
      <c r="BE505" s="161">
        <f>IF(N505="základní",J505,0)</f>
        <v>0</v>
      </c>
      <c r="BF505" s="161">
        <f>IF(N505="snížená",J505,0)</f>
        <v>0</v>
      </c>
      <c r="BG505" s="161">
        <f>IF(N505="zákl. přenesená",J505,0)</f>
        <v>0</v>
      </c>
      <c r="BH505" s="161">
        <f>IF(N505="sníž. přenesená",J505,0)</f>
        <v>0</v>
      </c>
      <c r="BI505" s="161">
        <f>IF(N505="nulová",J505,0)</f>
        <v>0</v>
      </c>
      <c r="BJ505" s="16" t="s">
        <v>82</v>
      </c>
      <c r="BK505" s="161">
        <f>ROUND(I505*H505,2)</f>
        <v>0</v>
      </c>
      <c r="BL505" s="16" t="s">
        <v>247</v>
      </c>
      <c r="BM505" s="160" t="s">
        <v>881</v>
      </c>
    </row>
    <row r="506" spans="1:65" s="12" customFormat="1" ht="22.9" customHeight="1">
      <c r="B506" s="135"/>
      <c r="D506" s="136" t="s">
        <v>74</v>
      </c>
      <c r="E506" s="146" t="s">
        <v>882</v>
      </c>
      <c r="F506" s="146" t="s">
        <v>883</v>
      </c>
      <c r="I506" s="138"/>
      <c r="J506" s="147">
        <f>BK506</f>
        <v>0</v>
      </c>
      <c r="L506" s="135"/>
      <c r="M506" s="140"/>
      <c r="N506" s="141"/>
      <c r="O506" s="141"/>
      <c r="P506" s="142">
        <f>SUM(P507:P562)</f>
        <v>0</v>
      </c>
      <c r="Q506" s="141"/>
      <c r="R506" s="142">
        <f>SUM(R507:R562)</f>
        <v>7.9776568400000016</v>
      </c>
      <c r="S506" s="141"/>
      <c r="T506" s="143">
        <f>SUM(T507:T562)</f>
        <v>0</v>
      </c>
      <c r="AR506" s="136" t="s">
        <v>84</v>
      </c>
      <c r="AT506" s="144" t="s">
        <v>74</v>
      </c>
      <c r="AU506" s="144" t="s">
        <v>82</v>
      </c>
      <c r="AY506" s="136" t="s">
        <v>162</v>
      </c>
      <c r="BK506" s="145">
        <f>SUM(BK507:BK562)</f>
        <v>0</v>
      </c>
    </row>
    <row r="507" spans="1:65" s="2" customFormat="1" ht="24.2" customHeight="1">
      <c r="A507" s="31"/>
      <c r="B507" s="148"/>
      <c r="C507" s="149" t="s">
        <v>884</v>
      </c>
      <c r="D507" s="149" t="s">
        <v>164</v>
      </c>
      <c r="E507" s="150" t="s">
        <v>885</v>
      </c>
      <c r="F507" s="151" t="s">
        <v>886</v>
      </c>
      <c r="G507" s="152" t="s">
        <v>179</v>
      </c>
      <c r="H507" s="153">
        <v>7.2560000000000002</v>
      </c>
      <c r="I507" s="154"/>
      <c r="J507" s="155">
        <f>ROUND(I507*H507,2)</f>
        <v>0</v>
      </c>
      <c r="K507" s="151" t="s">
        <v>167</v>
      </c>
      <c r="L507" s="32"/>
      <c r="M507" s="156" t="s">
        <v>1</v>
      </c>
      <c r="N507" s="157" t="s">
        <v>40</v>
      </c>
      <c r="O507" s="57"/>
      <c r="P507" s="158">
        <f>O507*H507</f>
        <v>0</v>
      </c>
      <c r="Q507" s="158">
        <v>0</v>
      </c>
      <c r="R507" s="158">
        <f>Q507*H507</f>
        <v>0</v>
      </c>
      <c r="S507" s="158">
        <v>0</v>
      </c>
      <c r="T507" s="159">
        <f>S507*H507</f>
        <v>0</v>
      </c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R507" s="160" t="s">
        <v>247</v>
      </c>
      <c r="AT507" s="160" t="s">
        <v>164</v>
      </c>
      <c r="AU507" s="160" t="s">
        <v>84</v>
      </c>
      <c r="AY507" s="16" t="s">
        <v>162</v>
      </c>
      <c r="BE507" s="161">
        <f>IF(N507="základní",J507,0)</f>
        <v>0</v>
      </c>
      <c r="BF507" s="161">
        <f>IF(N507="snížená",J507,0)</f>
        <v>0</v>
      </c>
      <c r="BG507" s="161">
        <f>IF(N507="zákl. přenesená",J507,0)</f>
        <v>0</v>
      </c>
      <c r="BH507" s="161">
        <f>IF(N507="sníž. přenesená",J507,0)</f>
        <v>0</v>
      </c>
      <c r="BI507" s="161">
        <f>IF(N507="nulová",J507,0)</f>
        <v>0</v>
      </c>
      <c r="BJ507" s="16" t="s">
        <v>82</v>
      </c>
      <c r="BK507" s="161">
        <f>ROUND(I507*H507,2)</f>
        <v>0</v>
      </c>
      <c r="BL507" s="16" t="s">
        <v>247</v>
      </c>
      <c r="BM507" s="160" t="s">
        <v>887</v>
      </c>
    </row>
    <row r="508" spans="1:65" s="13" customFormat="1">
      <c r="B508" s="167"/>
      <c r="D508" s="162" t="s">
        <v>172</v>
      </c>
      <c r="E508" s="168" t="s">
        <v>1</v>
      </c>
      <c r="F508" s="169" t="s">
        <v>888</v>
      </c>
      <c r="H508" s="170">
        <v>7.2560000000000002</v>
      </c>
      <c r="I508" s="171"/>
      <c r="L508" s="167"/>
      <c r="M508" s="172"/>
      <c r="N508" s="173"/>
      <c r="O508" s="173"/>
      <c r="P508" s="173"/>
      <c r="Q508" s="173"/>
      <c r="R508" s="173"/>
      <c r="S508" s="173"/>
      <c r="T508" s="174"/>
      <c r="AT508" s="168" t="s">
        <v>172</v>
      </c>
      <c r="AU508" s="168" t="s">
        <v>84</v>
      </c>
      <c r="AV508" s="13" t="s">
        <v>84</v>
      </c>
      <c r="AW508" s="13" t="s">
        <v>174</v>
      </c>
      <c r="AX508" s="13" t="s">
        <v>82</v>
      </c>
      <c r="AY508" s="168" t="s">
        <v>162</v>
      </c>
    </row>
    <row r="509" spans="1:65" s="2" customFormat="1" ht="37.9" customHeight="1">
      <c r="A509" s="31"/>
      <c r="B509" s="148"/>
      <c r="C509" s="149" t="s">
        <v>889</v>
      </c>
      <c r="D509" s="149" t="s">
        <v>164</v>
      </c>
      <c r="E509" s="150" t="s">
        <v>890</v>
      </c>
      <c r="F509" s="151" t="s">
        <v>891</v>
      </c>
      <c r="G509" s="152" t="s">
        <v>179</v>
      </c>
      <c r="H509" s="153">
        <v>7.2560000000000002</v>
      </c>
      <c r="I509" s="154"/>
      <c r="J509" s="155">
        <f>ROUND(I509*H509,2)</f>
        <v>0</v>
      </c>
      <c r="K509" s="151" t="s">
        <v>167</v>
      </c>
      <c r="L509" s="32"/>
      <c r="M509" s="156" t="s">
        <v>1</v>
      </c>
      <c r="N509" s="157" t="s">
        <v>40</v>
      </c>
      <c r="O509" s="57"/>
      <c r="P509" s="158">
        <f>O509*H509</f>
        <v>0</v>
      </c>
      <c r="Q509" s="158">
        <v>1.89E-3</v>
      </c>
      <c r="R509" s="158">
        <f>Q509*H509</f>
        <v>1.371384E-2</v>
      </c>
      <c r="S509" s="158">
        <v>0</v>
      </c>
      <c r="T509" s="159">
        <f>S509*H509</f>
        <v>0</v>
      </c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R509" s="160" t="s">
        <v>247</v>
      </c>
      <c r="AT509" s="160" t="s">
        <v>164</v>
      </c>
      <c r="AU509" s="160" t="s">
        <v>84</v>
      </c>
      <c r="AY509" s="16" t="s">
        <v>162</v>
      </c>
      <c r="BE509" s="161">
        <f>IF(N509="základní",J509,0)</f>
        <v>0</v>
      </c>
      <c r="BF509" s="161">
        <f>IF(N509="snížená",J509,0)</f>
        <v>0</v>
      </c>
      <c r="BG509" s="161">
        <f>IF(N509="zákl. přenesená",J509,0)</f>
        <v>0</v>
      </c>
      <c r="BH509" s="161">
        <f>IF(N509="sníž. přenesená",J509,0)</f>
        <v>0</v>
      </c>
      <c r="BI509" s="161">
        <f>IF(N509="nulová",J509,0)</f>
        <v>0</v>
      </c>
      <c r="BJ509" s="16" t="s">
        <v>82</v>
      </c>
      <c r="BK509" s="161">
        <f>ROUND(I509*H509,2)</f>
        <v>0</v>
      </c>
      <c r="BL509" s="16" t="s">
        <v>247</v>
      </c>
      <c r="BM509" s="160" t="s">
        <v>892</v>
      </c>
    </row>
    <row r="510" spans="1:65" s="2" customFormat="1" ht="24.2" customHeight="1">
      <c r="A510" s="31"/>
      <c r="B510" s="148"/>
      <c r="C510" s="149" t="s">
        <v>893</v>
      </c>
      <c r="D510" s="149" t="s">
        <v>164</v>
      </c>
      <c r="E510" s="150" t="s">
        <v>894</v>
      </c>
      <c r="F510" s="151" t="s">
        <v>895</v>
      </c>
      <c r="G510" s="152" t="s">
        <v>371</v>
      </c>
      <c r="H510" s="153">
        <v>20.399999999999999</v>
      </c>
      <c r="I510" s="154"/>
      <c r="J510" s="155">
        <f>ROUND(I510*H510,2)</f>
        <v>0</v>
      </c>
      <c r="K510" s="151" t="s">
        <v>167</v>
      </c>
      <c r="L510" s="32"/>
      <c r="M510" s="156" t="s">
        <v>1</v>
      </c>
      <c r="N510" s="157" t="s">
        <v>40</v>
      </c>
      <c r="O510" s="57"/>
      <c r="P510" s="158">
        <f>O510*H510</f>
        <v>0</v>
      </c>
      <c r="Q510" s="158">
        <v>3.3899999999999998E-3</v>
      </c>
      <c r="R510" s="158">
        <f>Q510*H510</f>
        <v>6.9155999999999995E-2</v>
      </c>
      <c r="S510" s="158">
        <v>0</v>
      </c>
      <c r="T510" s="159">
        <f>S510*H510</f>
        <v>0</v>
      </c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R510" s="160" t="s">
        <v>247</v>
      </c>
      <c r="AT510" s="160" t="s">
        <v>164</v>
      </c>
      <c r="AU510" s="160" t="s">
        <v>84</v>
      </c>
      <c r="AY510" s="16" t="s">
        <v>162</v>
      </c>
      <c r="BE510" s="161">
        <f>IF(N510="základní",J510,0)</f>
        <v>0</v>
      </c>
      <c r="BF510" s="161">
        <f>IF(N510="snížená",J510,0)</f>
        <v>0</v>
      </c>
      <c r="BG510" s="161">
        <f>IF(N510="zákl. přenesená",J510,0)</f>
        <v>0</v>
      </c>
      <c r="BH510" s="161">
        <f>IF(N510="sníž. přenesená",J510,0)</f>
        <v>0</v>
      </c>
      <c r="BI510" s="161">
        <f>IF(N510="nulová",J510,0)</f>
        <v>0</v>
      </c>
      <c r="BJ510" s="16" t="s">
        <v>82</v>
      </c>
      <c r="BK510" s="161">
        <f>ROUND(I510*H510,2)</f>
        <v>0</v>
      </c>
      <c r="BL510" s="16" t="s">
        <v>247</v>
      </c>
      <c r="BM510" s="160" t="s">
        <v>896</v>
      </c>
    </row>
    <row r="511" spans="1:65" s="13" customFormat="1">
      <c r="B511" s="167"/>
      <c r="D511" s="162" t="s">
        <v>172</v>
      </c>
      <c r="E511" s="168" t="s">
        <v>1</v>
      </c>
      <c r="F511" s="169" t="s">
        <v>897</v>
      </c>
      <c r="H511" s="170">
        <v>20.399999999999999</v>
      </c>
      <c r="I511" s="171"/>
      <c r="L511" s="167"/>
      <c r="M511" s="172"/>
      <c r="N511" s="173"/>
      <c r="O511" s="173"/>
      <c r="P511" s="173"/>
      <c r="Q511" s="173"/>
      <c r="R511" s="173"/>
      <c r="S511" s="173"/>
      <c r="T511" s="174"/>
      <c r="AT511" s="168" t="s">
        <v>172</v>
      </c>
      <c r="AU511" s="168" t="s">
        <v>84</v>
      </c>
      <c r="AV511" s="13" t="s">
        <v>84</v>
      </c>
      <c r="AW511" s="13" t="s">
        <v>174</v>
      </c>
      <c r="AX511" s="13" t="s">
        <v>82</v>
      </c>
      <c r="AY511" s="168" t="s">
        <v>162</v>
      </c>
    </row>
    <row r="512" spans="1:65" s="2" customFormat="1" ht="21.75" customHeight="1">
      <c r="A512" s="31"/>
      <c r="B512" s="148"/>
      <c r="C512" s="183" t="s">
        <v>898</v>
      </c>
      <c r="D512" s="183" t="s">
        <v>226</v>
      </c>
      <c r="E512" s="184" t="s">
        <v>899</v>
      </c>
      <c r="F512" s="185" t="s">
        <v>900</v>
      </c>
      <c r="G512" s="186" t="s">
        <v>179</v>
      </c>
      <c r="H512" s="187">
        <v>1.24</v>
      </c>
      <c r="I512" s="188"/>
      <c r="J512" s="189">
        <f>ROUND(I512*H512,2)</f>
        <v>0</v>
      </c>
      <c r="K512" s="185" t="s">
        <v>167</v>
      </c>
      <c r="L512" s="190"/>
      <c r="M512" s="191" t="s">
        <v>1</v>
      </c>
      <c r="N512" s="192" t="s">
        <v>40</v>
      </c>
      <c r="O512" s="57"/>
      <c r="P512" s="158">
        <f>O512*H512</f>
        <v>0</v>
      </c>
      <c r="Q512" s="158">
        <v>0.55000000000000004</v>
      </c>
      <c r="R512" s="158">
        <f>Q512*H512</f>
        <v>0.68200000000000005</v>
      </c>
      <c r="S512" s="158">
        <v>0</v>
      </c>
      <c r="T512" s="159">
        <f>S512*H512</f>
        <v>0</v>
      </c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R512" s="160" t="s">
        <v>335</v>
      </c>
      <c r="AT512" s="160" t="s">
        <v>226</v>
      </c>
      <c r="AU512" s="160" t="s">
        <v>84</v>
      </c>
      <c r="AY512" s="16" t="s">
        <v>162</v>
      </c>
      <c r="BE512" s="161">
        <f>IF(N512="základní",J512,0)</f>
        <v>0</v>
      </c>
      <c r="BF512" s="161">
        <f>IF(N512="snížená",J512,0)</f>
        <v>0</v>
      </c>
      <c r="BG512" s="161">
        <f>IF(N512="zákl. přenesená",J512,0)</f>
        <v>0</v>
      </c>
      <c r="BH512" s="161">
        <f>IF(N512="sníž. přenesená",J512,0)</f>
        <v>0</v>
      </c>
      <c r="BI512" s="161">
        <f>IF(N512="nulová",J512,0)</f>
        <v>0</v>
      </c>
      <c r="BJ512" s="16" t="s">
        <v>82</v>
      </c>
      <c r="BK512" s="161">
        <f>ROUND(I512*H512,2)</f>
        <v>0</v>
      </c>
      <c r="BL512" s="16" t="s">
        <v>247</v>
      </c>
      <c r="BM512" s="160" t="s">
        <v>901</v>
      </c>
    </row>
    <row r="513" spans="1:65" s="13" customFormat="1">
      <c r="B513" s="167"/>
      <c r="D513" s="162" t="s">
        <v>172</v>
      </c>
      <c r="E513" s="168" t="s">
        <v>1</v>
      </c>
      <c r="F513" s="169" t="s">
        <v>902</v>
      </c>
      <c r="H513" s="170">
        <v>1.24</v>
      </c>
      <c r="I513" s="171"/>
      <c r="L513" s="167"/>
      <c r="M513" s="172"/>
      <c r="N513" s="173"/>
      <c r="O513" s="173"/>
      <c r="P513" s="173"/>
      <c r="Q513" s="173"/>
      <c r="R513" s="173"/>
      <c r="S513" s="173"/>
      <c r="T513" s="174"/>
      <c r="AT513" s="168" t="s">
        <v>172</v>
      </c>
      <c r="AU513" s="168" t="s">
        <v>84</v>
      </c>
      <c r="AV513" s="13" t="s">
        <v>84</v>
      </c>
      <c r="AW513" s="13" t="s">
        <v>174</v>
      </c>
      <c r="AX513" s="13" t="s">
        <v>82</v>
      </c>
      <c r="AY513" s="168" t="s">
        <v>162</v>
      </c>
    </row>
    <row r="514" spans="1:65" s="2" customFormat="1" ht="24.2" customHeight="1">
      <c r="A514" s="31"/>
      <c r="B514" s="148"/>
      <c r="C514" s="149" t="s">
        <v>903</v>
      </c>
      <c r="D514" s="149" t="s">
        <v>164</v>
      </c>
      <c r="E514" s="150" t="s">
        <v>904</v>
      </c>
      <c r="F514" s="151" t="s">
        <v>905</v>
      </c>
      <c r="G514" s="152" t="s">
        <v>179</v>
      </c>
      <c r="H514" s="153">
        <v>1.24</v>
      </c>
      <c r="I514" s="154"/>
      <c r="J514" s="155">
        <f>ROUND(I514*H514,2)</f>
        <v>0</v>
      </c>
      <c r="K514" s="151" t="s">
        <v>167</v>
      </c>
      <c r="L514" s="32"/>
      <c r="M514" s="156" t="s">
        <v>1</v>
      </c>
      <c r="N514" s="157" t="s">
        <v>40</v>
      </c>
      <c r="O514" s="57"/>
      <c r="P514" s="158">
        <f>O514*H514</f>
        <v>0</v>
      </c>
      <c r="Q514" s="158">
        <v>1.316E-2</v>
      </c>
      <c r="R514" s="158">
        <f>Q514*H514</f>
        <v>1.63184E-2</v>
      </c>
      <c r="S514" s="158">
        <v>0</v>
      </c>
      <c r="T514" s="159">
        <f>S514*H514</f>
        <v>0</v>
      </c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R514" s="160" t="s">
        <v>247</v>
      </c>
      <c r="AT514" s="160" t="s">
        <v>164</v>
      </c>
      <c r="AU514" s="160" t="s">
        <v>84</v>
      </c>
      <c r="AY514" s="16" t="s">
        <v>162</v>
      </c>
      <c r="BE514" s="161">
        <f>IF(N514="základní",J514,0)</f>
        <v>0</v>
      </c>
      <c r="BF514" s="161">
        <f>IF(N514="snížená",J514,0)</f>
        <v>0</v>
      </c>
      <c r="BG514" s="161">
        <f>IF(N514="zákl. přenesená",J514,0)</f>
        <v>0</v>
      </c>
      <c r="BH514" s="161">
        <f>IF(N514="sníž. přenesená",J514,0)</f>
        <v>0</v>
      </c>
      <c r="BI514" s="161">
        <f>IF(N514="nulová",J514,0)</f>
        <v>0</v>
      </c>
      <c r="BJ514" s="16" t="s">
        <v>82</v>
      </c>
      <c r="BK514" s="161">
        <f>ROUND(I514*H514,2)</f>
        <v>0</v>
      </c>
      <c r="BL514" s="16" t="s">
        <v>247</v>
      </c>
      <c r="BM514" s="160" t="s">
        <v>906</v>
      </c>
    </row>
    <row r="515" spans="1:65" s="2" customFormat="1" ht="62.65" customHeight="1">
      <c r="A515" s="31"/>
      <c r="B515" s="148"/>
      <c r="C515" s="149" t="s">
        <v>907</v>
      </c>
      <c r="D515" s="149" t="s">
        <v>164</v>
      </c>
      <c r="E515" s="150" t="s">
        <v>908</v>
      </c>
      <c r="F515" s="151" t="s">
        <v>909</v>
      </c>
      <c r="G515" s="152" t="s">
        <v>371</v>
      </c>
      <c r="H515" s="153">
        <v>280.10000000000002</v>
      </c>
      <c r="I515" s="154"/>
      <c r="J515" s="155">
        <f>ROUND(I515*H515,2)</f>
        <v>0</v>
      </c>
      <c r="K515" s="151" t="s">
        <v>167</v>
      </c>
      <c r="L515" s="32"/>
      <c r="M515" s="156" t="s">
        <v>1</v>
      </c>
      <c r="N515" s="157" t="s">
        <v>40</v>
      </c>
      <c r="O515" s="57"/>
      <c r="P515" s="158">
        <f>O515*H515</f>
        <v>0</v>
      </c>
      <c r="Q515" s="158">
        <v>0</v>
      </c>
      <c r="R515" s="158">
        <f>Q515*H515</f>
        <v>0</v>
      </c>
      <c r="S515" s="158">
        <v>0</v>
      </c>
      <c r="T515" s="159">
        <f>S515*H515</f>
        <v>0</v>
      </c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R515" s="160" t="s">
        <v>247</v>
      </c>
      <c r="AT515" s="160" t="s">
        <v>164</v>
      </c>
      <c r="AU515" s="160" t="s">
        <v>84</v>
      </c>
      <c r="AY515" s="16" t="s">
        <v>162</v>
      </c>
      <c r="BE515" s="161">
        <f>IF(N515="základní",J515,0)</f>
        <v>0</v>
      </c>
      <c r="BF515" s="161">
        <f>IF(N515="snížená",J515,0)</f>
        <v>0</v>
      </c>
      <c r="BG515" s="161">
        <f>IF(N515="zákl. přenesená",J515,0)</f>
        <v>0</v>
      </c>
      <c r="BH515" s="161">
        <f>IF(N515="sníž. přenesená",J515,0)</f>
        <v>0</v>
      </c>
      <c r="BI515" s="161">
        <f>IF(N515="nulová",J515,0)</f>
        <v>0</v>
      </c>
      <c r="BJ515" s="16" t="s">
        <v>82</v>
      </c>
      <c r="BK515" s="161">
        <f>ROUND(I515*H515,2)</f>
        <v>0</v>
      </c>
      <c r="BL515" s="16" t="s">
        <v>247</v>
      </c>
      <c r="BM515" s="160" t="s">
        <v>910</v>
      </c>
    </row>
    <row r="516" spans="1:65" s="13" customFormat="1">
      <c r="B516" s="167"/>
      <c r="D516" s="162" t="s">
        <v>172</v>
      </c>
      <c r="E516" s="168" t="s">
        <v>1</v>
      </c>
      <c r="F516" s="169" t="s">
        <v>911</v>
      </c>
      <c r="H516" s="170">
        <v>14.1</v>
      </c>
      <c r="I516" s="171"/>
      <c r="L516" s="167"/>
      <c r="M516" s="172"/>
      <c r="N516" s="173"/>
      <c r="O516" s="173"/>
      <c r="P516" s="173"/>
      <c r="Q516" s="173"/>
      <c r="R516" s="173"/>
      <c r="S516" s="173"/>
      <c r="T516" s="174"/>
      <c r="AT516" s="168" t="s">
        <v>172</v>
      </c>
      <c r="AU516" s="168" t="s">
        <v>84</v>
      </c>
      <c r="AV516" s="13" t="s">
        <v>84</v>
      </c>
      <c r="AW516" s="13" t="s">
        <v>174</v>
      </c>
      <c r="AX516" s="13" t="s">
        <v>75</v>
      </c>
      <c r="AY516" s="168" t="s">
        <v>162</v>
      </c>
    </row>
    <row r="517" spans="1:65" s="13" customFormat="1">
      <c r="B517" s="167"/>
      <c r="D517" s="162" t="s">
        <v>172</v>
      </c>
      <c r="E517" s="168" t="s">
        <v>1</v>
      </c>
      <c r="F517" s="169" t="s">
        <v>911</v>
      </c>
      <c r="H517" s="170">
        <v>14.1</v>
      </c>
      <c r="I517" s="171"/>
      <c r="L517" s="167"/>
      <c r="M517" s="172"/>
      <c r="N517" s="173"/>
      <c r="O517" s="173"/>
      <c r="P517" s="173"/>
      <c r="Q517" s="173"/>
      <c r="R517" s="173"/>
      <c r="S517" s="173"/>
      <c r="T517" s="174"/>
      <c r="AT517" s="168" t="s">
        <v>172</v>
      </c>
      <c r="AU517" s="168" t="s">
        <v>84</v>
      </c>
      <c r="AV517" s="13" t="s">
        <v>84</v>
      </c>
      <c r="AW517" s="13" t="s">
        <v>174</v>
      </c>
      <c r="AX517" s="13" t="s">
        <v>75</v>
      </c>
      <c r="AY517" s="168" t="s">
        <v>162</v>
      </c>
    </row>
    <row r="518" spans="1:65" s="13" customFormat="1">
      <c r="B518" s="167"/>
      <c r="D518" s="162" t="s">
        <v>172</v>
      </c>
      <c r="E518" s="168" t="s">
        <v>1</v>
      </c>
      <c r="F518" s="169" t="s">
        <v>912</v>
      </c>
      <c r="H518" s="170">
        <v>64.2</v>
      </c>
      <c r="I518" s="171"/>
      <c r="L518" s="167"/>
      <c r="M518" s="172"/>
      <c r="N518" s="173"/>
      <c r="O518" s="173"/>
      <c r="P518" s="173"/>
      <c r="Q518" s="173"/>
      <c r="R518" s="173"/>
      <c r="S518" s="173"/>
      <c r="T518" s="174"/>
      <c r="AT518" s="168" t="s">
        <v>172</v>
      </c>
      <c r="AU518" s="168" t="s">
        <v>84</v>
      </c>
      <c r="AV518" s="13" t="s">
        <v>84</v>
      </c>
      <c r="AW518" s="13" t="s">
        <v>174</v>
      </c>
      <c r="AX518" s="13" t="s">
        <v>75</v>
      </c>
      <c r="AY518" s="168" t="s">
        <v>162</v>
      </c>
    </row>
    <row r="519" spans="1:65" s="13" customFormat="1">
      <c r="B519" s="167"/>
      <c r="D519" s="162" t="s">
        <v>172</v>
      </c>
      <c r="E519" s="168" t="s">
        <v>1</v>
      </c>
      <c r="F519" s="169" t="s">
        <v>913</v>
      </c>
      <c r="H519" s="170">
        <v>142.80000000000001</v>
      </c>
      <c r="I519" s="171"/>
      <c r="L519" s="167"/>
      <c r="M519" s="172"/>
      <c r="N519" s="173"/>
      <c r="O519" s="173"/>
      <c r="P519" s="173"/>
      <c r="Q519" s="173"/>
      <c r="R519" s="173"/>
      <c r="S519" s="173"/>
      <c r="T519" s="174"/>
      <c r="AT519" s="168" t="s">
        <v>172</v>
      </c>
      <c r="AU519" s="168" t="s">
        <v>84</v>
      </c>
      <c r="AV519" s="13" t="s">
        <v>84</v>
      </c>
      <c r="AW519" s="13" t="s">
        <v>174</v>
      </c>
      <c r="AX519" s="13" t="s">
        <v>75</v>
      </c>
      <c r="AY519" s="168" t="s">
        <v>162</v>
      </c>
    </row>
    <row r="520" spans="1:65" s="13" customFormat="1">
      <c r="B520" s="167"/>
      <c r="D520" s="162" t="s">
        <v>172</v>
      </c>
      <c r="E520" s="168" t="s">
        <v>1</v>
      </c>
      <c r="F520" s="169" t="s">
        <v>914</v>
      </c>
      <c r="H520" s="170">
        <v>14.1</v>
      </c>
      <c r="I520" s="171"/>
      <c r="L520" s="167"/>
      <c r="M520" s="172"/>
      <c r="N520" s="173"/>
      <c r="O520" s="173"/>
      <c r="P520" s="173"/>
      <c r="Q520" s="173"/>
      <c r="R520" s="173"/>
      <c r="S520" s="173"/>
      <c r="T520" s="174"/>
      <c r="AT520" s="168" t="s">
        <v>172</v>
      </c>
      <c r="AU520" s="168" t="s">
        <v>84</v>
      </c>
      <c r="AV520" s="13" t="s">
        <v>84</v>
      </c>
      <c r="AW520" s="13" t="s">
        <v>174</v>
      </c>
      <c r="AX520" s="13" t="s">
        <v>75</v>
      </c>
      <c r="AY520" s="168" t="s">
        <v>162</v>
      </c>
    </row>
    <row r="521" spans="1:65" s="13" customFormat="1">
      <c r="B521" s="167"/>
      <c r="D521" s="162" t="s">
        <v>172</v>
      </c>
      <c r="E521" s="168" t="s">
        <v>1</v>
      </c>
      <c r="F521" s="169" t="s">
        <v>915</v>
      </c>
      <c r="H521" s="170">
        <v>8.8000000000000007</v>
      </c>
      <c r="I521" s="171"/>
      <c r="L521" s="167"/>
      <c r="M521" s="172"/>
      <c r="N521" s="173"/>
      <c r="O521" s="173"/>
      <c r="P521" s="173"/>
      <c r="Q521" s="173"/>
      <c r="R521" s="173"/>
      <c r="S521" s="173"/>
      <c r="T521" s="174"/>
      <c r="AT521" s="168" t="s">
        <v>172</v>
      </c>
      <c r="AU521" s="168" t="s">
        <v>84</v>
      </c>
      <c r="AV521" s="13" t="s">
        <v>84</v>
      </c>
      <c r="AW521" s="13" t="s">
        <v>174</v>
      </c>
      <c r="AX521" s="13" t="s">
        <v>75</v>
      </c>
      <c r="AY521" s="168" t="s">
        <v>162</v>
      </c>
    </row>
    <row r="522" spans="1:65" s="13" customFormat="1">
      <c r="B522" s="167"/>
      <c r="D522" s="162" t="s">
        <v>172</v>
      </c>
      <c r="E522" s="168" t="s">
        <v>1</v>
      </c>
      <c r="F522" s="169" t="s">
        <v>916</v>
      </c>
      <c r="H522" s="170">
        <v>22</v>
      </c>
      <c r="I522" s="171"/>
      <c r="L522" s="167"/>
      <c r="M522" s="172"/>
      <c r="N522" s="173"/>
      <c r="O522" s="173"/>
      <c r="P522" s="173"/>
      <c r="Q522" s="173"/>
      <c r="R522" s="173"/>
      <c r="S522" s="173"/>
      <c r="T522" s="174"/>
      <c r="AT522" s="168" t="s">
        <v>172</v>
      </c>
      <c r="AU522" s="168" t="s">
        <v>84</v>
      </c>
      <c r="AV522" s="13" t="s">
        <v>84</v>
      </c>
      <c r="AW522" s="13" t="s">
        <v>174</v>
      </c>
      <c r="AX522" s="13" t="s">
        <v>75</v>
      </c>
      <c r="AY522" s="168" t="s">
        <v>162</v>
      </c>
    </row>
    <row r="523" spans="1:65" s="14" customFormat="1">
      <c r="B523" s="175"/>
      <c r="D523" s="162" t="s">
        <v>172</v>
      </c>
      <c r="E523" s="176" t="s">
        <v>1</v>
      </c>
      <c r="F523" s="177" t="s">
        <v>176</v>
      </c>
      <c r="H523" s="178">
        <v>280.10000000000002</v>
      </c>
      <c r="I523" s="179"/>
      <c r="L523" s="175"/>
      <c r="M523" s="180"/>
      <c r="N523" s="181"/>
      <c r="O523" s="181"/>
      <c r="P523" s="181"/>
      <c r="Q523" s="181"/>
      <c r="R523" s="181"/>
      <c r="S523" s="181"/>
      <c r="T523" s="182"/>
      <c r="AT523" s="176" t="s">
        <v>172</v>
      </c>
      <c r="AU523" s="176" t="s">
        <v>84</v>
      </c>
      <c r="AV523" s="14" t="s">
        <v>168</v>
      </c>
      <c r="AW523" s="14" t="s">
        <v>174</v>
      </c>
      <c r="AX523" s="14" t="s">
        <v>82</v>
      </c>
      <c r="AY523" s="176" t="s">
        <v>162</v>
      </c>
    </row>
    <row r="524" spans="1:65" s="2" customFormat="1" ht="21.75" customHeight="1">
      <c r="A524" s="31"/>
      <c r="B524" s="148"/>
      <c r="C524" s="183" t="s">
        <v>917</v>
      </c>
      <c r="D524" s="183" t="s">
        <v>226</v>
      </c>
      <c r="E524" s="184" t="s">
        <v>918</v>
      </c>
      <c r="F524" s="185" t="s">
        <v>919</v>
      </c>
      <c r="G524" s="186" t="s">
        <v>179</v>
      </c>
      <c r="H524" s="187">
        <v>5.3369999999999997</v>
      </c>
      <c r="I524" s="188"/>
      <c r="J524" s="189">
        <f>ROUND(I524*H524,2)</f>
        <v>0</v>
      </c>
      <c r="K524" s="185" t="s">
        <v>167</v>
      </c>
      <c r="L524" s="190"/>
      <c r="M524" s="191" t="s">
        <v>1</v>
      </c>
      <c r="N524" s="192" t="s">
        <v>40</v>
      </c>
      <c r="O524" s="57"/>
      <c r="P524" s="158">
        <f>O524*H524</f>
        <v>0</v>
      </c>
      <c r="Q524" s="158">
        <v>0.55000000000000004</v>
      </c>
      <c r="R524" s="158">
        <f>Q524*H524</f>
        <v>2.9353500000000001</v>
      </c>
      <c r="S524" s="158">
        <v>0</v>
      </c>
      <c r="T524" s="159">
        <f>S524*H524</f>
        <v>0</v>
      </c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R524" s="160" t="s">
        <v>335</v>
      </c>
      <c r="AT524" s="160" t="s">
        <v>226</v>
      </c>
      <c r="AU524" s="160" t="s">
        <v>84</v>
      </c>
      <c r="AY524" s="16" t="s">
        <v>162</v>
      </c>
      <c r="BE524" s="161">
        <f>IF(N524="základní",J524,0)</f>
        <v>0</v>
      </c>
      <c r="BF524" s="161">
        <f>IF(N524="snížená",J524,0)</f>
        <v>0</v>
      </c>
      <c r="BG524" s="161">
        <f>IF(N524="zákl. přenesená",J524,0)</f>
        <v>0</v>
      </c>
      <c r="BH524" s="161">
        <f>IF(N524="sníž. přenesená",J524,0)</f>
        <v>0</v>
      </c>
      <c r="BI524" s="161">
        <f>IF(N524="nulová",J524,0)</f>
        <v>0</v>
      </c>
      <c r="BJ524" s="16" t="s">
        <v>82</v>
      </c>
      <c r="BK524" s="161">
        <f>ROUND(I524*H524,2)</f>
        <v>0</v>
      </c>
      <c r="BL524" s="16" t="s">
        <v>247</v>
      </c>
      <c r="BM524" s="160" t="s">
        <v>920</v>
      </c>
    </row>
    <row r="525" spans="1:65" s="13" customFormat="1">
      <c r="B525" s="167"/>
      <c r="D525" s="162" t="s">
        <v>172</v>
      </c>
      <c r="E525" s="168" t="s">
        <v>1</v>
      </c>
      <c r="F525" s="169" t="s">
        <v>921</v>
      </c>
      <c r="H525" s="170">
        <v>0.27072000000000002</v>
      </c>
      <c r="I525" s="171"/>
      <c r="L525" s="167"/>
      <c r="M525" s="172"/>
      <c r="N525" s="173"/>
      <c r="O525" s="173"/>
      <c r="P525" s="173"/>
      <c r="Q525" s="173"/>
      <c r="R525" s="173"/>
      <c r="S525" s="173"/>
      <c r="T525" s="174"/>
      <c r="AT525" s="168" t="s">
        <v>172</v>
      </c>
      <c r="AU525" s="168" t="s">
        <v>84</v>
      </c>
      <c r="AV525" s="13" t="s">
        <v>84</v>
      </c>
      <c r="AW525" s="13" t="s">
        <v>174</v>
      </c>
      <c r="AX525" s="13" t="s">
        <v>75</v>
      </c>
      <c r="AY525" s="168" t="s">
        <v>162</v>
      </c>
    </row>
    <row r="526" spans="1:65" s="13" customFormat="1">
      <c r="B526" s="167"/>
      <c r="D526" s="162" t="s">
        <v>172</v>
      </c>
      <c r="E526" s="168" t="s">
        <v>1</v>
      </c>
      <c r="F526" s="169" t="s">
        <v>921</v>
      </c>
      <c r="H526" s="170">
        <v>0.27072000000000002</v>
      </c>
      <c r="I526" s="171"/>
      <c r="L526" s="167"/>
      <c r="M526" s="172"/>
      <c r="N526" s="173"/>
      <c r="O526" s="173"/>
      <c r="P526" s="173"/>
      <c r="Q526" s="173"/>
      <c r="R526" s="173"/>
      <c r="S526" s="173"/>
      <c r="T526" s="174"/>
      <c r="AT526" s="168" t="s">
        <v>172</v>
      </c>
      <c r="AU526" s="168" t="s">
        <v>84</v>
      </c>
      <c r="AV526" s="13" t="s">
        <v>84</v>
      </c>
      <c r="AW526" s="13" t="s">
        <v>174</v>
      </c>
      <c r="AX526" s="13" t="s">
        <v>75</v>
      </c>
      <c r="AY526" s="168" t="s">
        <v>162</v>
      </c>
    </row>
    <row r="527" spans="1:65" s="13" customFormat="1">
      <c r="B527" s="167"/>
      <c r="D527" s="162" t="s">
        <v>172</v>
      </c>
      <c r="E527" s="168" t="s">
        <v>1</v>
      </c>
      <c r="F527" s="169" t="s">
        <v>922</v>
      </c>
      <c r="H527" s="170">
        <v>0.92447999999999997</v>
      </c>
      <c r="I527" s="171"/>
      <c r="L527" s="167"/>
      <c r="M527" s="172"/>
      <c r="N527" s="173"/>
      <c r="O527" s="173"/>
      <c r="P527" s="173"/>
      <c r="Q527" s="173"/>
      <c r="R527" s="173"/>
      <c r="S527" s="173"/>
      <c r="T527" s="174"/>
      <c r="AT527" s="168" t="s">
        <v>172</v>
      </c>
      <c r="AU527" s="168" t="s">
        <v>84</v>
      </c>
      <c r="AV527" s="13" t="s">
        <v>84</v>
      </c>
      <c r="AW527" s="13" t="s">
        <v>174</v>
      </c>
      <c r="AX527" s="13" t="s">
        <v>75</v>
      </c>
      <c r="AY527" s="168" t="s">
        <v>162</v>
      </c>
    </row>
    <row r="528" spans="1:65" s="13" customFormat="1">
      <c r="B528" s="167"/>
      <c r="D528" s="162" t="s">
        <v>172</v>
      </c>
      <c r="E528" s="168" t="s">
        <v>1</v>
      </c>
      <c r="F528" s="169" t="s">
        <v>923</v>
      </c>
      <c r="H528" s="170">
        <v>2.8559999999999999</v>
      </c>
      <c r="I528" s="171"/>
      <c r="L528" s="167"/>
      <c r="M528" s="172"/>
      <c r="N528" s="173"/>
      <c r="O528" s="173"/>
      <c r="P528" s="173"/>
      <c r="Q528" s="173"/>
      <c r="R528" s="173"/>
      <c r="S528" s="173"/>
      <c r="T528" s="174"/>
      <c r="AT528" s="168" t="s">
        <v>172</v>
      </c>
      <c r="AU528" s="168" t="s">
        <v>84</v>
      </c>
      <c r="AV528" s="13" t="s">
        <v>84</v>
      </c>
      <c r="AW528" s="13" t="s">
        <v>174</v>
      </c>
      <c r="AX528" s="13" t="s">
        <v>75</v>
      </c>
      <c r="AY528" s="168" t="s">
        <v>162</v>
      </c>
    </row>
    <row r="529" spans="1:65" s="13" customFormat="1">
      <c r="B529" s="167"/>
      <c r="D529" s="162" t="s">
        <v>172</v>
      </c>
      <c r="E529" s="168" t="s">
        <v>1</v>
      </c>
      <c r="F529" s="169" t="s">
        <v>924</v>
      </c>
      <c r="H529" s="170">
        <v>0.46529999999999999</v>
      </c>
      <c r="I529" s="171"/>
      <c r="L529" s="167"/>
      <c r="M529" s="172"/>
      <c r="N529" s="173"/>
      <c r="O529" s="173"/>
      <c r="P529" s="173"/>
      <c r="Q529" s="173"/>
      <c r="R529" s="173"/>
      <c r="S529" s="173"/>
      <c r="T529" s="174"/>
      <c r="AT529" s="168" t="s">
        <v>172</v>
      </c>
      <c r="AU529" s="168" t="s">
        <v>84</v>
      </c>
      <c r="AV529" s="13" t="s">
        <v>84</v>
      </c>
      <c r="AW529" s="13" t="s">
        <v>174</v>
      </c>
      <c r="AX529" s="13" t="s">
        <v>75</v>
      </c>
      <c r="AY529" s="168" t="s">
        <v>162</v>
      </c>
    </row>
    <row r="530" spans="1:65" s="13" customFormat="1">
      <c r="B530" s="167"/>
      <c r="D530" s="162" t="s">
        <v>172</v>
      </c>
      <c r="E530" s="168" t="s">
        <v>1</v>
      </c>
      <c r="F530" s="169" t="s">
        <v>925</v>
      </c>
      <c r="H530" s="170">
        <v>0.33</v>
      </c>
      <c r="I530" s="171"/>
      <c r="L530" s="167"/>
      <c r="M530" s="172"/>
      <c r="N530" s="173"/>
      <c r="O530" s="173"/>
      <c r="P530" s="173"/>
      <c r="Q530" s="173"/>
      <c r="R530" s="173"/>
      <c r="S530" s="173"/>
      <c r="T530" s="174"/>
      <c r="AT530" s="168" t="s">
        <v>172</v>
      </c>
      <c r="AU530" s="168" t="s">
        <v>84</v>
      </c>
      <c r="AV530" s="13" t="s">
        <v>84</v>
      </c>
      <c r="AW530" s="13" t="s">
        <v>174</v>
      </c>
      <c r="AX530" s="13" t="s">
        <v>75</v>
      </c>
      <c r="AY530" s="168" t="s">
        <v>162</v>
      </c>
    </row>
    <row r="531" spans="1:65" s="13" customFormat="1">
      <c r="B531" s="167"/>
      <c r="D531" s="162" t="s">
        <v>172</v>
      </c>
      <c r="E531" s="168" t="s">
        <v>1</v>
      </c>
      <c r="F531" s="169" t="s">
        <v>926</v>
      </c>
      <c r="H531" s="170">
        <v>0.22</v>
      </c>
      <c r="I531" s="171"/>
      <c r="L531" s="167"/>
      <c r="M531" s="172"/>
      <c r="N531" s="173"/>
      <c r="O531" s="173"/>
      <c r="P531" s="173"/>
      <c r="Q531" s="173"/>
      <c r="R531" s="173"/>
      <c r="S531" s="173"/>
      <c r="T531" s="174"/>
      <c r="AT531" s="168" t="s">
        <v>172</v>
      </c>
      <c r="AU531" s="168" t="s">
        <v>84</v>
      </c>
      <c r="AV531" s="13" t="s">
        <v>84</v>
      </c>
      <c r="AW531" s="13" t="s">
        <v>174</v>
      </c>
      <c r="AX531" s="13" t="s">
        <v>75</v>
      </c>
      <c r="AY531" s="168" t="s">
        <v>162</v>
      </c>
    </row>
    <row r="532" spans="1:65" s="14" customFormat="1">
      <c r="B532" s="175"/>
      <c r="D532" s="162" t="s">
        <v>172</v>
      </c>
      <c r="E532" s="176" t="s">
        <v>1</v>
      </c>
      <c r="F532" s="177" t="s">
        <v>176</v>
      </c>
      <c r="H532" s="178">
        <v>5.3372200000000003</v>
      </c>
      <c r="I532" s="179"/>
      <c r="L532" s="175"/>
      <c r="M532" s="180"/>
      <c r="N532" s="181"/>
      <c r="O532" s="181"/>
      <c r="P532" s="181"/>
      <c r="Q532" s="181"/>
      <c r="R532" s="181"/>
      <c r="S532" s="181"/>
      <c r="T532" s="182"/>
      <c r="AT532" s="176" t="s">
        <v>172</v>
      </c>
      <c r="AU532" s="176" t="s">
        <v>84</v>
      </c>
      <c r="AV532" s="14" t="s">
        <v>168</v>
      </c>
      <c r="AW532" s="14" t="s">
        <v>174</v>
      </c>
      <c r="AX532" s="14" t="s">
        <v>82</v>
      </c>
      <c r="AY532" s="176" t="s">
        <v>162</v>
      </c>
    </row>
    <row r="533" spans="1:65" s="2" customFormat="1" ht="49.15" customHeight="1">
      <c r="A533" s="31"/>
      <c r="B533" s="148"/>
      <c r="C533" s="149" t="s">
        <v>927</v>
      </c>
      <c r="D533" s="149" t="s">
        <v>164</v>
      </c>
      <c r="E533" s="150" t="s">
        <v>928</v>
      </c>
      <c r="F533" s="151" t="s">
        <v>929</v>
      </c>
      <c r="G533" s="152" t="s">
        <v>104</v>
      </c>
      <c r="H533" s="153">
        <v>77.38</v>
      </c>
      <c r="I533" s="154"/>
      <c r="J533" s="155">
        <f>ROUND(I533*H533,2)</f>
        <v>0</v>
      </c>
      <c r="K533" s="151" t="s">
        <v>167</v>
      </c>
      <c r="L533" s="32"/>
      <c r="M533" s="156" t="s">
        <v>1</v>
      </c>
      <c r="N533" s="157" t="s">
        <v>40</v>
      </c>
      <c r="O533" s="57"/>
      <c r="P533" s="158">
        <f>O533*H533</f>
        <v>0</v>
      </c>
      <c r="Q533" s="158">
        <v>1.1520000000000001E-2</v>
      </c>
      <c r="R533" s="158">
        <f>Q533*H533</f>
        <v>0.89141760000000003</v>
      </c>
      <c r="S533" s="158">
        <v>0</v>
      </c>
      <c r="T533" s="159">
        <f>S533*H533</f>
        <v>0</v>
      </c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R533" s="160" t="s">
        <v>247</v>
      </c>
      <c r="AT533" s="160" t="s">
        <v>164</v>
      </c>
      <c r="AU533" s="160" t="s">
        <v>84</v>
      </c>
      <c r="AY533" s="16" t="s">
        <v>162</v>
      </c>
      <c r="BE533" s="161">
        <f>IF(N533="základní",J533,0)</f>
        <v>0</v>
      </c>
      <c r="BF533" s="161">
        <f>IF(N533="snížená",J533,0)</f>
        <v>0</v>
      </c>
      <c r="BG533" s="161">
        <f>IF(N533="zákl. přenesená",J533,0)</f>
        <v>0</v>
      </c>
      <c r="BH533" s="161">
        <f>IF(N533="sníž. přenesená",J533,0)</f>
        <v>0</v>
      </c>
      <c r="BI533" s="161">
        <f>IF(N533="nulová",J533,0)</f>
        <v>0</v>
      </c>
      <c r="BJ533" s="16" t="s">
        <v>82</v>
      </c>
      <c r="BK533" s="161">
        <f>ROUND(I533*H533,2)</f>
        <v>0</v>
      </c>
      <c r="BL533" s="16" t="s">
        <v>247</v>
      </c>
      <c r="BM533" s="160" t="s">
        <v>930</v>
      </c>
    </row>
    <row r="534" spans="1:65" s="13" customFormat="1">
      <c r="B534" s="167"/>
      <c r="D534" s="162" t="s">
        <v>172</v>
      </c>
      <c r="E534" s="168" t="s">
        <v>1</v>
      </c>
      <c r="F534" s="169" t="s">
        <v>815</v>
      </c>
      <c r="H534" s="170">
        <v>77.38</v>
      </c>
      <c r="I534" s="171"/>
      <c r="L534" s="167"/>
      <c r="M534" s="172"/>
      <c r="N534" s="173"/>
      <c r="O534" s="173"/>
      <c r="P534" s="173"/>
      <c r="Q534" s="173"/>
      <c r="R534" s="173"/>
      <c r="S534" s="173"/>
      <c r="T534" s="174"/>
      <c r="AT534" s="168" t="s">
        <v>172</v>
      </c>
      <c r="AU534" s="168" t="s">
        <v>84</v>
      </c>
      <c r="AV534" s="13" t="s">
        <v>84</v>
      </c>
      <c r="AW534" s="13" t="s">
        <v>174</v>
      </c>
      <c r="AX534" s="13" t="s">
        <v>82</v>
      </c>
      <c r="AY534" s="168" t="s">
        <v>162</v>
      </c>
    </row>
    <row r="535" spans="1:65" s="2" customFormat="1" ht="24.2" customHeight="1">
      <c r="A535" s="31"/>
      <c r="B535" s="148"/>
      <c r="C535" s="149" t="s">
        <v>931</v>
      </c>
      <c r="D535" s="149" t="s">
        <v>164</v>
      </c>
      <c r="E535" s="150" t="s">
        <v>932</v>
      </c>
      <c r="F535" s="151" t="s">
        <v>933</v>
      </c>
      <c r="G535" s="152" t="s">
        <v>104</v>
      </c>
      <c r="H535" s="153">
        <v>17.013000000000002</v>
      </c>
      <c r="I535" s="154"/>
      <c r="J535" s="155">
        <f>ROUND(I535*H535,2)</f>
        <v>0</v>
      </c>
      <c r="K535" s="151" t="s">
        <v>167</v>
      </c>
      <c r="L535" s="32"/>
      <c r="M535" s="156" t="s">
        <v>1</v>
      </c>
      <c r="N535" s="157" t="s">
        <v>40</v>
      </c>
      <c r="O535" s="57"/>
      <c r="P535" s="158">
        <f>O535*H535</f>
        <v>0</v>
      </c>
      <c r="Q535" s="158">
        <v>0</v>
      </c>
      <c r="R535" s="158">
        <f>Q535*H535</f>
        <v>0</v>
      </c>
      <c r="S535" s="158">
        <v>0</v>
      </c>
      <c r="T535" s="159">
        <f>S535*H535</f>
        <v>0</v>
      </c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R535" s="160" t="s">
        <v>247</v>
      </c>
      <c r="AT535" s="160" t="s">
        <v>164</v>
      </c>
      <c r="AU535" s="160" t="s">
        <v>84</v>
      </c>
      <c r="AY535" s="16" t="s">
        <v>162</v>
      </c>
      <c r="BE535" s="161">
        <f>IF(N535="základní",J535,0)</f>
        <v>0</v>
      </c>
      <c r="BF535" s="161">
        <f>IF(N535="snížená",J535,0)</f>
        <v>0</v>
      </c>
      <c r="BG535" s="161">
        <f>IF(N535="zákl. přenesená",J535,0)</f>
        <v>0</v>
      </c>
      <c r="BH535" s="161">
        <f>IF(N535="sníž. přenesená",J535,0)</f>
        <v>0</v>
      </c>
      <c r="BI535" s="161">
        <f>IF(N535="nulová",J535,0)</f>
        <v>0</v>
      </c>
      <c r="BJ535" s="16" t="s">
        <v>82</v>
      </c>
      <c r="BK535" s="161">
        <f>ROUND(I535*H535,2)</f>
        <v>0</v>
      </c>
      <c r="BL535" s="16" t="s">
        <v>247</v>
      </c>
      <c r="BM535" s="160" t="s">
        <v>934</v>
      </c>
    </row>
    <row r="536" spans="1:65" s="2" customFormat="1" ht="24.2" customHeight="1">
      <c r="A536" s="31"/>
      <c r="B536" s="148"/>
      <c r="C536" s="149" t="s">
        <v>935</v>
      </c>
      <c r="D536" s="149" t="s">
        <v>164</v>
      </c>
      <c r="E536" s="150" t="s">
        <v>936</v>
      </c>
      <c r="F536" s="151" t="s">
        <v>937</v>
      </c>
      <c r="G536" s="152" t="s">
        <v>371</v>
      </c>
      <c r="H536" s="153">
        <v>180</v>
      </c>
      <c r="I536" s="154"/>
      <c r="J536" s="155">
        <f>ROUND(I536*H536,2)</f>
        <v>0</v>
      </c>
      <c r="K536" s="151" t="s">
        <v>167</v>
      </c>
      <c r="L536" s="32"/>
      <c r="M536" s="156" t="s">
        <v>1</v>
      </c>
      <c r="N536" s="157" t="s">
        <v>40</v>
      </c>
      <c r="O536" s="57"/>
      <c r="P536" s="158">
        <f>O536*H536</f>
        <v>0</v>
      </c>
      <c r="Q536" s="158">
        <v>2.0000000000000002E-5</v>
      </c>
      <c r="R536" s="158">
        <f>Q536*H536</f>
        <v>3.6000000000000003E-3</v>
      </c>
      <c r="S536" s="158">
        <v>0</v>
      </c>
      <c r="T536" s="159">
        <f>S536*H536</f>
        <v>0</v>
      </c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R536" s="160" t="s">
        <v>247</v>
      </c>
      <c r="AT536" s="160" t="s">
        <v>164</v>
      </c>
      <c r="AU536" s="160" t="s">
        <v>84</v>
      </c>
      <c r="AY536" s="16" t="s">
        <v>162</v>
      </c>
      <c r="BE536" s="161">
        <f>IF(N536="základní",J536,0)</f>
        <v>0</v>
      </c>
      <c r="BF536" s="161">
        <f>IF(N536="snížená",J536,0)</f>
        <v>0</v>
      </c>
      <c r="BG536" s="161">
        <f>IF(N536="zákl. přenesená",J536,0)</f>
        <v>0</v>
      </c>
      <c r="BH536" s="161">
        <f>IF(N536="sníž. přenesená",J536,0)</f>
        <v>0</v>
      </c>
      <c r="BI536" s="161">
        <f>IF(N536="nulová",J536,0)</f>
        <v>0</v>
      </c>
      <c r="BJ536" s="16" t="s">
        <v>82</v>
      </c>
      <c r="BK536" s="161">
        <f>ROUND(I536*H536,2)</f>
        <v>0</v>
      </c>
      <c r="BL536" s="16" t="s">
        <v>247</v>
      </c>
      <c r="BM536" s="160" t="s">
        <v>938</v>
      </c>
    </row>
    <row r="537" spans="1:65" s="2" customFormat="1" ht="16.5" customHeight="1">
      <c r="A537" s="31"/>
      <c r="B537" s="148"/>
      <c r="C537" s="183" t="s">
        <v>939</v>
      </c>
      <c r="D537" s="183" t="s">
        <v>226</v>
      </c>
      <c r="E537" s="184" t="s">
        <v>940</v>
      </c>
      <c r="F537" s="185" t="s">
        <v>941</v>
      </c>
      <c r="G537" s="186" t="s">
        <v>179</v>
      </c>
      <c r="H537" s="187">
        <v>0.48899999999999999</v>
      </c>
      <c r="I537" s="188"/>
      <c r="J537" s="189">
        <f>ROUND(I537*H537,2)</f>
        <v>0</v>
      </c>
      <c r="K537" s="185" t="s">
        <v>167</v>
      </c>
      <c r="L537" s="190"/>
      <c r="M537" s="191" t="s">
        <v>1</v>
      </c>
      <c r="N537" s="192" t="s">
        <v>40</v>
      </c>
      <c r="O537" s="57"/>
      <c r="P537" s="158">
        <f>O537*H537</f>
        <v>0</v>
      </c>
      <c r="Q537" s="158">
        <v>0.55000000000000004</v>
      </c>
      <c r="R537" s="158">
        <f>Q537*H537</f>
        <v>0.26895000000000002</v>
      </c>
      <c r="S537" s="158">
        <v>0</v>
      </c>
      <c r="T537" s="159">
        <f>S537*H537</f>
        <v>0</v>
      </c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R537" s="160" t="s">
        <v>335</v>
      </c>
      <c r="AT537" s="160" t="s">
        <v>226</v>
      </c>
      <c r="AU537" s="160" t="s">
        <v>84</v>
      </c>
      <c r="AY537" s="16" t="s">
        <v>162</v>
      </c>
      <c r="BE537" s="161">
        <f>IF(N537="základní",J537,0)</f>
        <v>0</v>
      </c>
      <c r="BF537" s="161">
        <f>IF(N537="snížená",J537,0)</f>
        <v>0</v>
      </c>
      <c r="BG537" s="161">
        <f>IF(N537="zákl. přenesená",J537,0)</f>
        <v>0</v>
      </c>
      <c r="BH537" s="161">
        <f>IF(N537="sníž. přenesená",J537,0)</f>
        <v>0</v>
      </c>
      <c r="BI537" s="161">
        <f>IF(N537="nulová",J537,0)</f>
        <v>0</v>
      </c>
      <c r="BJ537" s="16" t="s">
        <v>82</v>
      </c>
      <c r="BK537" s="161">
        <f>ROUND(I537*H537,2)</f>
        <v>0</v>
      </c>
      <c r="BL537" s="16" t="s">
        <v>247</v>
      </c>
      <c r="BM537" s="160" t="s">
        <v>942</v>
      </c>
    </row>
    <row r="538" spans="1:65" s="2" customFormat="1" ht="37.9" customHeight="1">
      <c r="A538" s="31"/>
      <c r="B538" s="148"/>
      <c r="C538" s="149" t="s">
        <v>943</v>
      </c>
      <c r="D538" s="149" t="s">
        <v>164</v>
      </c>
      <c r="E538" s="150" t="s">
        <v>944</v>
      </c>
      <c r="F538" s="151" t="s">
        <v>945</v>
      </c>
      <c r="G538" s="152" t="s">
        <v>179</v>
      </c>
      <c r="H538" s="153">
        <v>7.0659999999999998</v>
      </c>
      <c r="I538" s="154"/>
      <c r="J538" s="155">
        <f>ROUND(I538*H538,2)</f>
        <v>0</v>
      </c>
      <c r="K538" s="151" t="s">
        <v>167</v>
      </c>
      <c r="L538" s="32"/>
      <c r="M538" s="156" t="s">
        <v>1</v>
      </c>
      <c r="N538" s="157" t="s">
        <v>40</v>
      </c>
      <c r="O538" s="57"/>
      <c r="P538" s="158">
        <f>O538*H538</f>
        <v>0</v>
      </c>
      <c r="Q538" s="158">
        <v>2.3300000000000001E-2</v>
      </c>
      <c r="R538" s="158">
        <f>Q538*H538</f>
        <v>0.1646378</v>
      </c>
      <c r="S538" s="158">
        <v>0</v>
      </c>
      <c r="T538" s="159">
        <f>S538*H538</f>
        <v>0</v>
      </c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R538" s="160" t="s">
        <v>247</v>
      </c>
      <c r="AT538" s="160" t="s">
        <v>164</v>
      </c>
      <c r="AU538" s="160" t="s">
        <v>84</v>
      </c>
      <c r="AY538" s="16" t="s">
        <v>162</v>
      </c>
      <c r="BE538" s="161">
        <f>IF(N538="základní",J538,0)</f>
        <v>0</v>
      </c>
      <c r="BF538" s="161">
        <f>IF(N538="snížená",J538,0)</f>
        <v>0</v>
      </c>
      <c r="BG538" s="161">
        <f>IF(N538="zákl. přenesená",J538,0)</f>
        <v>0</v>
      </c>
      <c r="BH538" s="161">
        <f>IF(N538="sníž. přenesená",J538,0)</f>
        <v>0</v>
      </c>
      <c r="BI538" s="161">
        <f>IF(N538="nulová",J538,0)</f>
        <v>0</v>
      </c>
      <c r="BJ538" s="16" t="s">
        <v>82</v>
      </c>
      <c r="BK538" s="161">
        <f>ROUND(I538*H538,2)</f>
        <v>0</v>
      </c>
      <c r="BL538" s="16" t="s">
        <v>247</v>
      </c>
      <c r="BM538" s="160" t="s">
        <v>946</v>
      </c>
    </row>
    <row r="539" spans="1:65" s="13" customFormat="1">
      <c r="B539" s="167"/>
      <c r="D539" s="162" t="s">
        <v>172</v>
      </c>
      <c r="E539" s="168" t="s">
        <v>1</v>
      </c>
      <c r="F539" s="169" t="s">
        <v>947</v>
      </c>
      <c r="H539" s="170">
        <v>7.0659999999999998</v>
      </c>
      <c r="I539" s="171"/>
      <c r="L539" s="167"/>
      <c r="M539" s="172"/>
      <c r="N539" s="173"/>
      <c r="O539" s="173"/>
      <c r="P539" s="173"/>
      <c r="Q539" s="173"/>
      <c r="R539" s="173"/>
      <c r="S539" s="173"/>
      <c r="T539" s="174"/>
      <c r="AT539" s="168" t="s">
        <v>172</v>
      </c>
      <c r="AU539" s="168" t="s">
        <v>84</v>
      </c>
      <c r="AV539" s="13" t="s">
        <v>84</v>
      </c>
      <c r="AW539" s="13" t="s">
        <v>174</v>
      </c>
      <c r="AX539" s="13" t="s">
        <v>82</v>
      </c>
      <c r="AY539" s="168" t="s">
        <v>162</v>
      </c>
    </row>
    <row r="540" spans="1:65" s="2" customFormat="1" ht="24.2" customHeight="1">
      <c r="A540" s="31"/>
      <c r="B540" s="148"/>
      <c r="C540" s="149" t="s">
        <v>948</v>
      </c>
      <c r="D540" s="149" t="s">
        <v>164</v>
      </c>
      <c r="E540" s="150" t="s">
        <v>949</v>
      </c>
      <c r="F540" s="151" t="s">
        <v>950</v>
      </c>
      <c r="G540" s="152" t="s">
        <v>104</v>
      </c>
      <c r="H540" s="153">
        <v>60.366999999999997</v>
      </c>
      <c r="I540" s="154"/>
      <c r="J540" s="155">
        <f>ROUND(I540*H540,2)</f>
        <v>0</v>
      </c>
      <c r="K540" s="151" t="s">
        <v>167</v>
      </c>
      <c r="L540" s="32"/>
      <c r="M540" s="156" t="s">
        <v>1</v>
      </c>
      <c r="N540" s="157" t="s">
        <v>40</v>
      </c>
      <c r="O540" s="57"/>
      <c r="P540" s="158">
        <f>O540*H540</f>
        <v>0</v>
      </c>
      <c r="Q540" s="158">
        <v>0</v>
      </c>
      <c r="R540" s="158">
        <f>Q540*H540</f>
        <v>0</v>
      </c>
      <c r="S540" s="158">
        <v>0</v>
      </c>
      <c r="T540" s="159">
        <f>S540*H540</f>
        <v>0</v>
      </c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R540" s="160" t="s">
        <v>247</v>
      </c>
      <c r="AT540" s="160" t="s">
        <v>164</v>
      </c>
      <c r="AU540" s="160" t="s">
        <v>84</v>
      </c>
      <c r="AY540" s="16" t="s">
        <v>162</v>
      </c>
      <c r="BE540" s="161">
        <f>IF(N540="základní",J540,0)</f>
        <v>0</v>
      </c>
      <c r="BF540" s="161">
        <f>IF(N540="snížená",J540,0)</f>
        <v>0</v>
      </c>
      <c r="BG540" s="161">
        <f>IF(N540="zákl. přenesená",J540,0)</f>
        <v>0</v>
      </c>
      <c r="BH540" s="161">
        <f>IF(N540="sníž. přenesená",J540,0)</f>
        <v>0</v>
      </c>
      <c r="BI540" s="161">
        <f>IF(N540="nulová",J540,0)</f>
        <v>0</v>
      </c>
      <c r="BJ540" s="16" t="s">
        <v>82</v>
      </c>
      <c r="BK540" s="161">
        <f>ROUND(I540*H540,2)</f>
        <v>0</v>
      </c>
      <c r="BL540" s="16" t="s">
        <v>247</v>
      </c>
      <c r="BM540" s="160" t="s">
        <v>951</v>
      </c>
    </row>
    <row r="541" spans="1:65" s="2" customFormat="1" ht="24.2" customHeight="1">
      <c r="A541" s="31"/>
      <c r="B541" s="148"/>
      <c r="C541" s="183" t="s">
        <v>952</v>
      </c>
      <c r="D541" s="183" t="s">
        <v>226</v>
      </c>
      <c r="E541" s="184" t="s">
        <v>953</v>
      </c>
      <c r="F541" s="185" t="s">
        <v>954</v>
      </c>
      <c r="G541" s="186" t="s">
        <v>104</v>
      </c>
      <c r="H541" s="187">
        <v>60.366999999999997</v>
      </c>
      <c r="I541" s="188"/>
      <c r="J541" s="189">
        <f>ROUND(I541*H541,2)</f>
        <v>0</v>
      </c>
      <c r="K541" s="185" t="s">
        <v>167</v>
      </c>
      <c r="L541" s="190"/>
      <c r="M541" s="191" t="s">
        <v>1</v>
      </c>
      <c r="N541" s="192" t="s">
        <v>40</v>
      </c>
      <c r="O541" s="57"/>
      <c r="P541" s="158">
        <f>O541*H541</f>
        <v>0</v>
      </c>
      <c r="Q541" s="158">
        <v>7.3499999999999998E-3</v>
      </c>
      <c r="R541" s="158">
        <f>Q541*H541</f>
        <v>0.44369744999999999</v>
      </c>
      <c r="S541" s="158">
        <v>0</v>
      </c>
      <c r="T541" s="159">
        <f>S541*H541</f>
        <v>0</v>
      </c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R541" s="160" t="s">
        <v>335</v>
      </c>
      <c r="AT541" s="160" t="s">
        <v>226</v>
      </c>
      <c r="AU541" s="160" t="s">
        <v>84</v>
      </c>
      <c r="AY541" s="16" t="s">
        <v>162</v>
      </c>
      <c r="BE541" s="161">
        <f>IF(N541="základní",J541,0)</f>
        <v>0</v>
      </c>
      <c r="BF541" s="161">
        <f>IF(N541="snížená",J541,0)</f>
        <v>0</v>
      </c>
      <c r="BG541" s="161">
        <f>IF(N541="zákl. přenesená",J541,0)</f>
        <v>0</v>
      </c>
      <c r="BH541" s="161">
        <f>IF(N541="sníž. přenesená",J541,0)</f>
        <v>0</v>
      </c>
      <c r="BI541" s="161">
        <f>IF(N541="nulová",J541,0)</f>
        <v>0</v>
      </c>
      <c r="BJ541" s="16" t="s">
        <v>82</v>
      </c>
      <c r="BK541" s="161">
        <f>ROUND(I541*H541,2)</f>
        <v>0</v>
      </c>
      <c r="BL541" s="16" t="s">
        <v>247</v>
      </c>
      <c r="BM541" s="160" t="s">
        <v>955</v>
      </c>
    </row>
    <row r="542" spans="1:65" s="13" customFormat="1">
      <c r="B542" s="167"/>
      <c r="D542" s="162" t="s">
        <v>172</v>
      </c>
      <c r="E542" s="168" t="s">
        <v>1</v>
      </c>
      <c r="F542" s="169" t="s">
        <v>815</v>
      </c>
      <c r="H542" s="170">
        <v>77.38</v>
      </c>
      <c r="I542" s="171"/>
      <c r="L542" s="167"/>
      <c r="M542" s="172"/>
      <c r="N542" s="173"/>
      <c r="O542" s="173"/>
      <c r="P542" s="173"/>
      <c r="Q542" s="173"/>
      <c r="R542" s="173"/>
      <c r="S542" s="173"/>
      <c r="T542" s="174"/>
      <c r="AT542" s="168" t="s">
        <v>172</v>
      </c>
      <c r="AU542" s="168" t="s">
        <v>84</v>
      </c>
      <c r="AV542" s="13" t="s">
        <v>84</v>
      </c>
      <c r="AW542" s="13" t="s">
        <v>174</v>
      </c>
      <c r="AX542" s="13" t="s">
        <v>75</v>
      </c>
      <c r="AY542" s="168" t="s">
        <v>162</v>
      </c>
    </row>
    <row r="543" spans="1:65" s="13" customFormat="1">
      <c r="B543" s="167"/>
      <c r="D543" s="162" t="s">
        <v>172</v>
      </c>
      <c r="E543" s="168" t="s">
        <v>1</v>
      </c>
      <c r="F543" s="169" t="s">
        <v>956</v>
      </c>
      <c r="H543" s="170">
        <v>-17.013000000000002</v>
      </c>
      <c r="I543" s="171"/>
      <c r="L543" s="167"/>
      <c r="M543" s="172"/>
      <c r="N543" s="173"/>
      <c r="O543" s="173"/>
      <c r="P543" s="173"/>
      <c r="Q543" s="173"/>
      <c r="R543" s="173"/>
      <c r="S543" s="173"/>
      <c r="T543" s="174"/>
      <c r="AT543" s="168" t="s">
        <v>172</v>
      </c>
      <c r="AU543" s="168" t="s">
        <v>84</v>
      </c>
      <c r="AV543" s="13" t="s">
        <v>84</v>
      </c>
      <c r="AW543" s="13" t="s">
        <v>174</v>
      </c>
      <c r="AX543" s="13" t="s">
        <v>75</v>
      </c>
      <c r="AY543" s="168" t="s">
        <v>162</v>
      </c>
    </row>
    <row r="544" spans="1:65" s="14" customFormat="1">
      <c r="B544" s="175"/>
      <c r="D544" s="162" t="s">
        <v>172</v>
      </c>
      <c r="E544" s="176" t="s">
        <v>1</v>
      </c>
      <c r="F544" s="177" t="s">
        <v>176</v>
      </c>
      <c r="H544" s="178">
        <v>60.366999999999997</v>
      </c>
      <c r="I544" s="179"/>
      <c r="L544" s="175"/>
      <c r="M544" s="180"/>
      <c r="N544" s="181"/>
      <c r="O544" s="181"/>
      <c r="P544" s="181"/>
      <c r="Q544" s="181"/>
      <c r="R544" s="181"/>
      <c r="S544" s="181"/>
      <c r="T544" s="182"/>
      <c r="AT544" s="176" t="s">
        <v>172</v>
      </c>
      <c r="AU544" s="176" t="s">
        <v>84</v>
      </c>
      <c r="AV544" s="14" t="s">
        <v>168</v>
      </c>
      <c r="AW544" s="14" t="s">
        <v>174</v>
      </c>
      <c r="AX544" s="14" t="s">
        <v>82</v>
      </c>
      <c r="AY544" s="176" t="s">
        <v>162</v>
      </c>
    </row>
    <row r="545" spans="1:65" s="2" customFormat="1" ht="33" customHeight="1">
      <c r="A545" s="31"/>
      <c r="B545" s="148"/>
      <c r="C545" s="149" t="s">
        <v>957</v>
      </c>
      <c r="D545" s="149" t="s">
        <v>164</v>
      </c>
      <c r="E545" s="150" t="s">
        <v>958</v>
      </c>
      <c r="F545" s="151" t="s">
        <v>959</v>
      </c>
      <c r="G545" s="152" t="s">
        <v>104</v>
      </c>
      <c r="H545" s="153">
        <v>69.599999999999994</v>
      </c>
      <c r="I545" s="154"/>
      <c r="J545" s="155">
        <f>ROUND(I545*H545,2)</f>
        <v>0</v>
      </c>
      <c r="K545" s="151" t="s">
        <v>167</v>
      </c>
      <c r="L545" s="32"/>
      <c r="M545" s="156" t="s">
        <v>1</v>
      </c>
      <c r="N545" s="157" t="s">
        <v>40</v>
      </c>
      <c r="O545" s="57"/>
      <c r="P545" s="158">
        <f>O545*H545</f>
        <v>0</v>
      </c>
      <c r="Q545" s="158">
        <v>0</v>
      </c>
      <c r="R545" s="158">
        <f>Q545*H545</f>
        <v>0</v>
      </c>
      <c r="S545" s="158">
        <v>0</v>
      </c>
      <c r="T545" s="159">
        <f>S545*H545</f>
        <v>0</v>
      </c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R545" s="160" t="s">
        <v>247</v>
      </c>
      <c r="AT545" s="160" t="s">
        <v>164</v>
      </c>
      <c r="AU545" s="160" t="s">
        <v>84</v>
      </c>
      <c r="AY545" s="16" t="s">
        <v>162</v>
      </c>
      <c r="BE545" s="161">
        <f>IF(N545="základní",J545,0)</f>
        <v>0</v>
      </c>
      <c r="BF545" s="161">
        <f>IF(N545="snížená",J545,0)</f>
        <v>0</v>
      </c>
      <c r="BG545" s="161">
        <f>IF(N545="zákl. přenesená",J545,0)</f>
        <v>0</v>
      </c>
      <c r="BH545" s="161">
        <f>IF(N545="sníž. přenesená",J545,0)</f>
        <v>0</v>
      </c>
      <c r="BI545" s="161">
        <f>IF(N545="nulová",J545,0)</f>
        <v>0</v>
      </c>
      <c r="BJ545" s="16" t="s">
        <v>82</v>
      </c>
      <c r="BK545" s="161">
        <f>ROUND(I545*H545,2)</f>
        <v>0</v>
      </c>
      <c r="BL545" s="16" t="s">
        <v>247</v>
      </c>
      <c r="BM545" s="160" t="s">
        <v>960</v>
      </c>
    </row>
    <row r="546" spans="1:65" s="13" customFormat="1">
      <c r="B546" s="167"/>
      <c r="D546" s="162" t="s">
        <v>172</v>
      </c>
      <c r="E546" s="168" t="s">
        <v>1</v>
      </c>
      <c r="F546" s="169" t="s">
        <v>173</v>
      </c>
      <c r="H546" s="170">
        <v>69.599999999999994</v>
      </c>
      <c r="I546" s="171"/>
      <c r="L546" s="167"/>
      <c r="M546" s="172"/>
      <c r="N546" s="173"/>
      <c r="O546" s="173"/>
      <c r="P546" s="173"/>
      <c r="Q546" s="173"/>
      <c r="R546" s="173"/>
      <c r="S546" s="173"/>
      <c r="T546" s="174"/>
      <c r="AT546" s="168" t="s">
        <v>172</v>
      </c>
      <c r="AU546" s="168" t="s">
        <v>84</v>
      </c>
      <c r="AV546" s="13" t="s">
        <v>84</v>
      </c>
      <c r="AW546" s="13" t="s">
        <v>174</v>
      </c>
      <c r="AX546" s="13" t="s">
        <v>82</v>
      </c>
      <c r="AY546" s="168" t="s">
        <v>162</v>
      </c>
    </row>
    <row r="547" spans="1:65" s="2" customFormat="1" ht="21.75" customHeight="1">
      <c r="A547" s="31"/>
      <c r="B547" s="148"/>
      <c r="C547" s="183" t="s">
        <v>961</v>
      </c>
      <c r="D547" s="183" t="s">
        <v>226</v>
      </c>
      <c r="E547" s="184" t="s">
        <v>962</v>
      </c>
      <c r="F547" s="185" t="s">
        <v>963</v>
      </c>
      <c r="G547" s="186" t="s">
        <v>179</v>
      </c>
      <c r="H547" s="187">
        <v>0.67900000000000005</v>
      </c>
      <c r="I547" s="188"/>
      <c r="J547" s="189">
        <f>ROUND(I547*H547,2)</f>
        <v>0</v>
      </c>
      <c r="K547" s="185" t="s">
        <v>167</v>
      </c>
      <c r="L547" s="190"/>
      <c r="M547" s="191" t="s">
        <v>1</v>
      </c>
      <c r="N547" s="192" t="s">
        <v>40</v>
      </c>
      <c r="O547" s="57"/>
      <c r="P547" s="158">
        <f>O547*H547</f>
        <v>0</v>
      </c>
      <c r="Q547" s="158">
        <v>0.55000000000000004</v>
      </c>
      <c r="R547" s="158">
        <f>Q547*H547</f>
        <v>0.37345000000000006</v>
      </c>
      <c r="S547" s="158">
        <v>0</v>
      </c>
      <c r="T547" s="159">
        <f>S547*H547</f>
        <v>0</v>
      </c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R547" s="160" t="s">
        <v>335</v>
      </c>
      <c r="AT547" s="160" t="s">
        <v>226</v>
      </c>
      <c r="AU547" s="160" t="s">
        <v>84</v>
      </c>
      <c r="AY547" s="16" t="s">
        <v>162</v>
      </c>
      <c r="BE547" s="161">
        <f>IF(N547="základní",J547,0)</f>
        <v>0</v>
      </c>
      <c r="BF547" s="161">
        <f>IF(N547="snížená",J547,0)</f>
        <v>0</v>
      </c>
      <c r="BG547" s="161">
        <f>IF(N547="zákl. přenesená",J547,0)</f>
        <v>0</v>
      </c>
      <c r="BH547" s="161">
        <f>IF(N547="sníž. přenesená",J547,0)</f>
        <v>0</v>
      </c>
      <c r="BI547" s="161">
        <f>IF(N547="nulová",J547,0)</f>
        <v>0</v>
      </c>
      <c r="BJ547" s="16" t="s">
        <v>82</v>
      </c>
      <c r="BK547" s="161">
        <f>ROUND(I547*H547,2)</f>
        <v>0</v>
      </c>
      <c r="BL547" s="16" t="s">
        <v>247</v>
      </c>
      <c r="BM547" s="160" t="s">
        <v>964</v>
      </c>
    </row>
    <row r="548" spans="1:65" s="2" customFormat="1" ht="19.5">
      <c r="A548" s="31"/>
      <c r="B548" s="32"/>
      <c r="C548" s="31"/>
      <c r="D548" s="162" t="s">
        <v>170</v>
      </c>
      <c r="E548" s="31"/>
      <c r="F548" s="163" t="s">
        <v>965</v>
      </c>
      <c r="G548" s="31"/>
      <c r="H548" s="31"/>
      <c r="I548" s="164"/>
      <c r="J548" s="31"/>
      <c r="K548" s="31"/>
      <c r="L548" s="32"/>
      <c r="M548" s="165"/>
      <c r="N548" s="166"/>
      <c r="O548" s="57"/>
      <c r="P548" s="57"/>
      <c r="Q548" s="57"/>
      <c r="R548" s="57"/>
      <c r="S548" s="57"/>
      <c r="T548" s="58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T548" s="16" t="s">
        <v>170</v>
      </c>
      <c r="AU548" s="16" t="s">
        <v>84</v>
      </c>
    </row>
    <row r="549" spans="1:65" s="13" customFormat="1">
      <c r="B549" s="167"/>
      <c r="D549" s="162" t="s">
        <v>172</v>
      </c>
      <c r="E549" s="168" t="s">
        <v>1</v>
      </c>
      <c r="F549" s="169" t="s">
        <v>966</v>
      </c>
      <c r="H549" s="170">
        <v>0.59</v>
      </c>
      <c r="I549" s="171"/>
      <c r="L549" s="167"/>
      <c r="M549" s="172"/>
      <c r="N549" s="173"/>
      <c r="O549" s="173"/>
      <c r="P549" s="173"/>
      <c r="Q549" s="173"/>
      <c r="R549" s="173"/>
      <c r="S549" s="173"/>
      <c r="T549" s="174"/>
      <c r="AT549" s="168" t="s">
        <v>172</v>
      </c>
      <c r="AU549" s="168" t="s">
        <v>84</v>
      </c>
      <c r="AV549" s="13" t="s">
        <v>84</v>
      </c>
      <c r="AW549" s="13" t="s">
        <v>174</v>
      </c>
      <c r="AX549" s="13" t="s">
        <v>82</v>
      </c>
      <c r="AY549" s="168" t="s">
        <v>162</v>
      </c>
    </row>
    <row r="550" spans="1:65" s="13" customFormat="1">
      <c r="B550" s="167"/>
      <c r="D550" s="162" t="s">
        <v>172</v>
      </c>
      <c r="F550" s="169" t="s">
        <v>967</v>
      </c>
      <c r="H550" s="170">
        <v>0.67900000000000005</v>
      </c>
      <c r="I550" s="171"/>
      <c r="L550" s="167"/>
      <c r="M550" s="172"/>
      <c r="N550" s="173"/>
      <c r="O550" s="173"/>
      <c r="P550" s="173"/>
      <c r="Q550" s="173"/>
      <c r="R550" s="173"/>
      <c r="S550" s="173"/>
      <c r="T550" s="174"/>
      <c r="AT550" s="168" t="s">
        <v>172</v>
      </c>
      <c r="AU550" s="168" t="s">
        <v>84</v>
      </c>
      <c r="AV550" s="13" t="s">
        <v>84</v>
      </c>
      <c r="AW550" s="13" t="s">
        <v>3</v>
      </c>
      <c r="AX550" s="13" t="s">
        <v>82</v>
      </c>
      <c r="AY550" s="168" t="s">
        <v>162</v>
      </c>
    </row>
    <row r="551" spans="1:65" s="2" customFormat="1" ht="37.9" customHeight="1">
      <c r="A551" s="31"/>
      <c r="B551" s="148"/>
      <c r="C551" s="149" t="s">
        <v>968</v>
      </c>
      <c r="D551" s="149" t="s">
        <v>164</v>
      </c>
      <c r="E551" s="150" t="s">
        <v>969</v>
      </c>
      <c r="F551" s="151" t="s">
        <v>970</v>
      </c>
      <c r="G551" s="152" t="s">
        <v>371</v>
      </c>
      <c r="H551" s="153">
        <v>295</v>
      </c>
      <c r="I551" s="154"/>
      <c r="J551" s="155">
        <f>ROUND(I551*H551,2)</f>
        <v>0</v>
      </c>
      <c r="K551" s="151" t="s">
        <v>167</v>
      </c>
      <c r="L551" s="32"/>
      <c r="M551" s="156" t="s">
        <v>1</v>
      </c>
      <c r="N551" s="157" t="s">
        <v>40</v>
      </c>
      <c r="O551" s="57"/>
      <c r="P551" s="158">
        <f>O551*H551</f>
        <v>0</v>
      </c>
      <c r="Q551" s="158">
        <v>1.1999999999999999E-3</v>
      </c>
      <c r="R551" s="158">
        <f>Q551*H551</f>
        <v>0.35399999999999998</v>
      </c>
      <c r="S551" s="158">
        <v>0</v>
      </c>
      <c r="T551" s="159">
        <f>S551*H551</f>
        <v>0</v>
      </c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R551" s="160" t="s">
        <v>247</v>
      </c>
      <c r="AT551" s="160" t="s">
        <v>164</v>
      </c>
      <c r="AU551" s="160" t="s">
        <v>84</v>
      </c>
      <c r="AY551" s="16" t="s">
        <v>162</v>
      </c>
      <c r="BE551" s="161">
        <f>IF(N551="základní",J551,0)</f>
        <v>0</v>
      </c>
      <c r="BF551" s="161">
        <f>IF(N551="snížená",J551,0)</f>
        <v>0</v>
      </c>
      <c r="BG551" s="161">
        <f>IF(N551="zákl. přenesená",J551,0)</f>
        <v>0</v>
      </c>
      <c r="BH551" s="161">
        <f>IF(N551="sníž. přenesená",J551,0)</f>
        <v>0</v>
      </c>
      <c r="BI551" s="161">
        <f>IF(N551="nulová",J551,0)</f>
        <v>0</v>
      </c>
      <c r="BJ551" s="16" t="s">
        <v>82</v>
      </c>
      <c r="BK551" s="161">
        <f>ROUND(I551*H551,2)</f>
        <v>0</v>
      </c>
      <c r="BL551" s="16" t="s">
        <v>247</v>
      </c>
      <c r="BM551" s="160" t="s">
        <v>971</v>
      </c>
    </row>
    <row r="552" spans="1:65" s="2" customFormat="1" ht="19.5">
      <c r="A552" s="31"/>
      <c r="B552" s="32"/>
      <c r="C552" s="31"/>
      <c r="D552" s="162" t="s">
        <v>170</v>
      </c>
      <c r="E552" s="31"/>
      <c r="F552" s="163" t="s">
        <v>972</v>
      </c>
      <c r="G552" s="31"/>
      <c r="H552" s="31"/>
      <c r="I552" s="164"/>
      <c r="J552" s="31"/>
      <c r="K552" s="31"/>
      <c r="L552" s="32"/>
      <c r="M552" s="165"/>
      <c r="N552" s="166"/>
      <c r="O552" s="57"/>
      <c r="P552" s="57"/>
      <c r="Q552" s="57"/>
      <c r="R552" s="57"/>
      <c r="S552" s="57"/>
      <c r="T552" s="58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T552" s="16" t="s">
        <v>170</v>
      </c>
      <c r="AU552" s="16" t="s">
        <v>84</v>
      </c>
    </row>
    <row r="553" spans="1:65" s="2" customFormat="1" ht="55.5" customHeight="1">
      <c r="A553" s="31"/>
      <c r="B553" s="148"/>
      <c r="C553" s="149" t="s">
        <v>973</v>
      </c>
      <c r="D553" s="149" t="s">
        <v>164</v>
      </c>
      <c r="E553" s="150" t="s">
        <v>974</v>
      </c>
      <c r="F553" s="151" t="s">
        <v>975</v>
      </c>
      <c r="G553" s="152" t="s">
        <v>104</v>
      </c>
      <c r="H553" s="153">
        <v>69.599999999999994</v>
      </c>
      <c r="I553" s="154"/>
      <c r="J553" s="155">
        <f>ROUND(I553*H553,2)</f>
        <v>0</v>
      </c>
      <c r="K553" s="151" t="s">
        <v>167</v>
      </c>
      <c r="L553" s="32"/>
      <c r="M553" s="156" t="s">
        <v>1</v>
      </c>
      <c r="N553" s="157" t="s">
        <v>40</v>
      </c>
      <c r="O553" s="57"/>
      <c r="P553" s="158">
        <f>O553*H553</f>
        <v>0</v>
      </c>
      <c r="Q553" s="158">
        <v>3.8000000000000002E-4</v>
      </c>
      <c r="R553" s="158">
        <f>Q553*H553</f>
        <v>2.6447999999999999E-2</v>
      </c>
      <c r="S553" s="158">
        <v>0</v>
      </c>
      <c r="T553" s="159">
        <f>S553*H553</f>
        <v>0</v>
      </c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R553" s="160" t="s">
        <v>247</v>
      </c>
      <c r="AT553" s="160" t="s">
        <v>164</v>
      </c>
      <c r="AU553" s="160" t="s">
        <v>84</v>
      </c>
      <c r="AY553" s="16" t="s">
        <v>162</v>
      </c>
      <c r="BE553" s="161">
        <f>IF(N553="základní",J553,0)</f>
        <v>0</v>
      </c>
      <c r="BF553" s="161">
        <f>IF(N553="snížená",J553,0)</f>
        <v>0</v>
      </c>
      <c r="BG553" s="161">
        <f>IF(N553="zákl. přenesená",J553,0)</f>
        <v>0</v>
      </c>
      <c r="BH553" s="161">
        <f>IF(N553="sníž. přenesená",J553,0)</f>
        <v>0</v>
      </c>
      <c r="BI553" s="161">
        <f>IF(N553="nulová",J553,0)</f>
        <v>0</v>
      </c>
      <c r="BJ553" s="16" t="s">
        <v>82</v>
      </c>
      <c r="BK553" s="161">
        <f>ROUND(I553*H553,2)</f>
        <v>0</v>
      </c>
      <c r="BL553" s="16" t="s">
        <v>247</v>
      </c>
      <c r="BM553" s="160" t="s">
        <v>976</v>
      </c>
    </row>
    <row r="554" spans="1:65" s="13" customFormat="1">
      <c r="B554" s="167"/>
      <c r="D554" s="162" t="s">
        <v>172</v>
      </c>
      <c r="E554" s="168" t="s">
        <v>1</v>
      </c>
      <c r="F554" s="169" t="s">
        <v>609</v>
      </c>
      <c r="H554" s="170">
        <v>69.599999999999994</v>
      </c>
      <c r="I554" s="171"/>
      <c r="L554" s="167"/>
      <c r="M554" s="172"/>
      <c r="N554" s="173"/>
      <c r="O554" s="173"/>
      <c r="P554" s="173"/>
      <c r="Q554" s="173"/>
      <c r="R554" s="173"/>
      <c r="S554" s="173"/>
      <c r="T554" s="174"/>
      <c r="AT554" s="168" t="s">
        <v>172</v>
      </c>
      <c r="AU554" s="168" t="s">
        <v>84</v>
      </c>
      <c r="AV554" s="13" t="s">
        <v>84</v>
      </c>
      <c r="AW554" s="13" t="s">
        <v>174</v>
      </c>
      <c r="AX554" s="13" t="s">
        <v>82</v>
      </c>
      <c r="AY554" s="168" t="s">
        <v>162</v>
      </c>
    </row>
    <row r="555" spans="1:65" s="2" customFormat="1" ht="21.75" customHeight="1">
      <c r="A555" s="31"/>
      <c r="B555" s="148"/>
      <c r="C555" s="183" t="s">
        <v>977</v>
      </c>
      <c r="D555" s="183" t="s">
        <v>226</v>
      </c>
      <c r="E555" s="184" t="s">
        <v>978</v>
      </c>
      <c r="F555" s="185" t="s">
        <v>979</v>
      </c>
      <c r="G555" s="186" t="s">
        <v>371</v>
      </c>
      <c r="H555" s="187">
        <v>583.625</v>
      </c>
      <c r="I555" s="188"/>
      <c r="J555" s="189">
        <f>ROUND(I555*H555,2)</f>
        <v>0</v>
      </c>
      <c r="K555" s="185" t="s">
        <v>167</v>
      </c>
      <c r="L555" s="190"/>
      <c r="M555" s="191" t="s">
        <v>1</v>
      </c>
      <c r="N555" s="192" t="s">
        <v>40</v>
      </c>
      <c r="O555" s="57"/>
      <c r="P555" s="158">
        <f>O555*H555</f>
        <v>0</v>
      </c>
      <c r="Q555" s="158">
        <v>2.9499999999999999E-3</v>
      </c>
      <c r="R555" s="158">
        <f>Q555*H555</f>
        <v>1.72169375</v>
      </c>
      <c r="S555" s="158">
        <v>0</v>
      </c>
      <c r="T555" s="159">
        <f>S555*H555</f>
        <v>0</v>
      </c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R555" s="160" t="s">
        <v>335</v>
      </c>
      <c r="AT555" s="160" t="s">
        <v>226</v>
      </c>
      <c r="AU555" s="160" t="s">
        <v>84</v>
      </c>
      <c r="AY555" s="16" t="s">
        <v>162</v>
      </c>
      <c r="BE555" s="161">
        <f>IF(N555="základní",J555,0)</f>
        <v>0</v>
      </c>
      <c r="BF555" s="161">
        <f>IF(N555="snížená",J555,0)</f>
        <v>0</v>
      </c>
      <c r="BG555" s="161">
        <f>IF(N555="zákl. přenesená",J555,0)</f>
        <v>0</v>
      </c>
      <c r="BH555" s="161">
        <f>IF(N555="sníž. přenesená",J555,0)</f>
        <v>0</v>
      </c>
      <c r="BI555" s="161">
        <f>IF(N555="nulová",J555,0)</f>
        <v>0</v>
      </c>
      <c r="BJ555" s="16" t="s">
        <v>82</v>
      </c>
      <c r="BK555" s="161">
        <f>ROUND(I555*H555,2)</f>
        <v>0</v>
      </c>
      <c r="BL555" s="16" t="s">
        <v>247</v>
      </c>
      <c r="BM555" s="160" t="s">
        <v>980</v>
      </c>
    </row>
    <row r="556" spans="1:65" s="2" customFormat="1" ht="19.5">
      <c r="A556" s="31"/>
      <c r="B556" s="32"/>
      <c r="C556" s="31"/>
      <c r="D556" s="162" t="s">
        <v>170</v>
      </c>
      <c r="E556" s="31"/>
      <c r="F556" s="163" t="s">
        <v>981</v>
      </c>
      <c r="G556" s="31"/>
      <c r="H556" s="31"/>
      <c r="I556" s="164"/>
      <c r="J556" s="31"/>
      <c r="K556" s="31"/>
      <c r="L556" s="32"/>
      <c r="M556" s="165"/>
      <c r="N556" s="166"/>
      <c r="O556" s="57"/>
      <c r="P556" s="57"/>
      <c r="Q556" s="57"/>
      <c r="R556" s="57"/>
      <c r="S556" s="57"/>
      <c r="T556" s="58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T556" s="16" t="s">
        <v>170</v>
      </c>
      <c r="AU556" s="16" t="s">
        <v>84</v>
      </c>
    </row>
    <row r="557" spans="1:65" s="13" customFormat="1">
      <c r="B557" s="167"/>
      <c r="D557" s="162" t="s">
        <v>172</v>
      </c>
      <c r="E557" s="168" t="s">
        <v>1</v>
      </c>
      <c r="F557" s="169" t="s">
        <v>982</v>
      </c>
      <c r="H557" s="170">
        <v>34.285714285714299</v>
      </c>
      <c r="I557" s="171"/>
      <c r="L557" s="167"/>
      <c r="M557" s="172"/>
      <c r="N557" s="173"/>
      <c r="O557" s="173"/>
      <c r="P557" s="173"/>
      <c r="Q557" s="173"/>
      <c r="R557" s="173"/>
      <c r="S557" s="173"/>
      <c r="T557" s="174"/>
      <c r="AT557" s="168" t="s">
        <v>172</v>
      </c>
      <c r="AU557" s="168" t="s">
        <v>84</v>
      </c>
      <c r="AV557" s="13" t="s">
        <v>84</v>
      </c>
      <c r="AW557" s="13" t="s">
        <v>174</v>
      </c>
      <c r="AX557" s="13" t="s">
        <v>75</v>
      </c>
      <c r="AY557" s="168" t="s">
        <v>162</v>
      </c>
    </row>
    <row r="558" spans="1:65" s="13" customFormat="1">
      <c r="B558" s="167"/>
      <c r="D558" s="162" t="s">
        <v>172</v>
      </c>
      <c r="E558" s="168" t="s">
        <v>1</v>
      </c>
      <c r="F558" s="169" t="s">
        <v>983</v>
      </c>
      <c r="H558" s="170">
        <v>507.5</v>
      </c>
      <c r="I558" s="171"/>
      <c r="L558" s="167"/>
      <c r="M558" s="172"/>
      <c r="N558" s="173"/>
      <c r="O558" s="173"/>
      <c r="P558" s="173"/>
      <c r="Q558" s="173"/>
      <c r="R558" s="173"/>
      <c r="S558" s="173"/>
      <c r="T558" s="174"/>
      <c r="AT558" s="168" t="s">
        <v>172</v>
      </c>
      <c r="AU558" s="168" t="s">
        <v>84</v>
      </c>
      <c r="AV558" s="13" t="s">
        <v>84</v>
      </c>
      <c r="AW558" s="13" t="s">
        <v>174</v>
      </c>
      <c r="AX558" s="13" t="s">
        <v>82</v>
      </c>
      <c r="AY558" s="168" t="s">
        <v>162</v>
      </c>
    </row>
    <row r="559" spans="1:65" s="13" customFormat="1">
      <c r="B559" s="167"/>
      <c r="D559" s="162" t="s">
        <v>172</v>
      </c>
      <c r="F559" s="169" t="s">
        <v>984</v>
      </c>
      <c r="H559" s="170">
        <v>583.625</v>
      </c>
      <c r="I559" s="171"/>
      <c r="L559" s="167"/>
      <c r="M559" s="172"/>
      <c r="N559" s="173"/>
      <c r="O559" s="173"/>
      <c r="P559" s="173"/>
      <c r="Q559" s="173"/>
      <c r="R559" s="173"/>
      <c r="S559" s="173"/>
      <c r="T559" s="174"/>
      <c r="AT559" s="168" t="s">
        <v>172</v>
      </c>
      <c r="AU559" s="168" t="s">
        <v>84</v>
      </c>
      <c r="AV559" s="13" t="s">
        <v>84</v>
      </c>
      <c r="AW559" s="13" t="s">
        <v>3</v>
      </c>
      <c r="AX559" s="13" t="s">
        <v>82</v>
      </c>
      <c r="AY559" s="168" t="s">
        <v>162</v>
      </c>
    </row>
    <row r="560" spans="1:65" s="2" customFormat="1" ht="24.2" customHeight="1">
      <c r="A560" s="31"/>
      <c r="B560" s="148"/>
      <c r="C560" s="149" t="s">
        <v>985</v>
      </c>
      <c r="D560" s="149" t="s">
        <v>164</v>
      </c>
      <c r="E560" s="150" t="s">
        <v>986</v>
      </c>
      <c r="F560" s="151" t="s">
        <v>987</v>
      </c>
      <c r="G560" s="152" t="s">
        <v>104</v>
      </c>
      <c r="H560" s="153">
        <v>69.599999999999994</v>
      </c>
      <c r="I560" s="154"/>
      <c r="J560" s="155">
        <f>ROUND(I560*H560,2)</f>
        <v>0</v>
      </c>
      <c r="K560" s="151" t="s">
        <v>167</v>
      </c>
      <c r="L560" s="32"/>
      <c r="M560" s="156" t="s">
        <v>1</v>
      </c>
      <c r="N560" s="157" t="s">
        <v>40</v>
      </c>
      <c r="O560" s="57"/>
      <c r="P560" s="158">
        <f>O560*H560</f>
        <v>0</v>
      </c>
      <c r="Q560" s="158">
        <v>1.9000000000000001E-4</v>
      </c>
      <c r="R560" s="158">
        <f>Q560*H560</f>
        <v>1.3224E-2</v>
      </c>
      <c r="S560" s="158">
        <v>0</v>
      </c>
      <c r="T560" s="159">
        <f>S560*H560</f>
        <v>0</v>
      </c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R560" s="160" t="s">
        <v>247</v>
      </c>
      <c r="AT560" s="160" t="s">
        <v>164</v>
      </c>
      <c r="AU560" s="160" t="s">
        <v>84</v>
      </c>
      <c r="AY560" s="16" t="s">
        <v>162</v>
      </c>
      <c r="BE560" s="161">
        <f>IF(N560="základní",J560,0)</f>
        <v>0</v>
      </c>
      <c r="BF560" s="161">
        <f>IF(N560="snížená",J560,0)</f>
        <v>0</v>
      </c>
      <c r="BG560" s="161">
        <f>IF(N560="zákl. přenesená",J560,0)</f>
        <v>0</v>
      </c>
      <c r="BH560" s="161">
        <f>IF(N560="sníž. přenesená",J560,0)</f>
        <v>0</v>
      </c>
      <c r="BI560" s="161">
        <f>IF(N560="nulová",J560,0)</f>
        <v>0</v>
      </c>
      <c r="BJ560" s="16" t="s">
        <v>82</v>
      </c>
      <c r="BK560" s="161">
        <f>ROUND(I560*H560,2)</f>
        <v>0</v>
      </c>
      <c r="BL560" s="16" t="s">
        <v>247</v>
      </c>
      <c r="BM560" s="160" t="s">
        <v>988</v>
      </c>
    </row>
    <row r="561" spans="1:65" s="2" customFormat="1" ht="49.15" customHeight="1">
      <c r="A561" s="31"/>
      <c r="B561" s="148"/>
      <c r="C561" s="149" t="s">
        <v>989</v>
      </c>
      <c r="D561" s="149" t="s">
        <v>164</v>
      </c>
      <c r="E561" s="150" t="s">
        <v>990</v>
      </c>
      <c r="F561" s="151" t="s">
        <v>991</v>
      </c>
      <c r="G561" s="152" t="s">
        <v>229</v>
      </c>
      <c r="H561" s="153">
        <v>7.9779999999999998</v>
      </c>
      <c r="I561" s="154"/>
      <c r="J561" s="155">
        <f>ROUND(I561*H561,2)</f>
        <v>0</v>
      </c>
      <c r="K561" s="151" t="s">
        <v>167</v>
      </c>
      <c r="L561" s="32"/>
      <c r="M561" s="156" t="s">
        <v>1</v>
      </c>
      <c r="N561" s="157" t="s">
        <v>40</v>
      </c>
      <c r="O561" s="57"/>
      <c r="P561" s="158">
        <f>O561*H561</f>
        <v>0</v>
      </c>
      <c r="Q561" s="158">
        <v>0</v>
      </c>
      <c r="R561" s="158">
        <f>Q561*H561</f>
        <v>0</v>
      </c>
      <c r="S561" s="158">
        <v>0</v>
      </c>
      <c r="T561" s="159">
        <f>S561*H561</f>
        <v>0</v>
      </c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R561" s="160" t="s">
        <v>247</v>
      </c>
      <c r="AT561" s="160" t="s">
        <v>164</v>
      </c>
      <c r="AU561" s="160" t="s">
        <v>84</v>
      </c>
      <c r="AY561" s="16" t="s">
        <v>162</v>
      </c>
      <c r="BE561" s="161">
        <f>IF(N561="základní",J561,0)</f>
        <v>0</v>
      </c>
      <c r="BF561" s="161">
        <f>IF(N561="snížená",J561,0)</f>
        <v>0</v>
      </c>
      <c r="BG561" s="161">
        <f>IF(N561="zákl. přenesená",J561,0)</f>
        <v>0</v>
      </c>
      <c r="BH561" s="161">
        <f>IF(N561="sníž. přenesená",J561,0)</f>
        <v>0</v>
      </c>
      <c r="BI561" s="161">
        <f>IF(N561="nulová",J561,0)</f>
        <v>0</v>
      </c>
      <c r="BJ561" s="16" t="s">
        <v>82</v>
      </c>
      <c r="BK561" s="161">
        <f>ROUND(I561*H561,2)</f>
        <v>0</v>
      </c>
      <c r="BL561" s="16" t="s">
        <v>247</v>
      </c>
      <c r="BM561" s="160" t="s">
        <v>992</v>
      </c>
    </row>
    <row r="562" spans="1:65" s="2" customFormat="1" ht="49.15" customHeight="1">
      <c r="A562" s="31"/>
      <c r="B562" s="148"/>
      <c r="C562" s="149" t="s">
        <v>993</v>
      </c>
      <c r="D562" s="149" t="s">
        <v>164</v>
      </c>
      <c r="E562" s="150" t="s">
        <v>994</v>
      </c>
      <c r="F562" s="151" t="s">
        <v>995</v>
      </c>
      <c r="G562" s="152" t="s">
        <v>229</v>
      </c>
      <c r="H562" s="153">
        <v>7.9779999999999998</v>
      </c>
      <c r="I562" s="154"/>
      <c r="J562" s="155">
        <f>ROUND(I562*H562,2)</f>
        <v>0</v>
      </c>
      <c r="K562" s="151" t="s">
        <v>167</v>
      </c>
      <c r="L562" s="32"/>
      <c r="M562" s="156" t="s">
        <v>1</v>
      </c>
      <c r="N562" s="157" t="s">
        <v>40</v>
      </c>
      <c r="O562" s="57"/>
      <c r="P562" s="158">
        <f>O562*H562</f>
        <v>0</v>
      </c>
      <c r="Q562" s="158">
        <v>0</v>
      </c>
      <c r="R562" s="158">
        <f>Q562*H562</f>
        <v>0</v>
      </c>
      <c r="S562" s="158">
        <v>0</v>
      </c>
      <c r="T562" s="159">
        <f>S562*H562</f>
        <v>0</v>
      </c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R562" s="160" t="s">
        <v>247</v>
      </c>
      <c r="AT562" s="160" t="s">
        <v>164</v>
      </c>
      <c r="AU562" s="160" t="s">
        <v>84</v>
      </c>
      <c r="AY562" s="16" t="s">
        <v>162</v>
      </c>
      <c r="BE562" s="161">
        <f>IF(N562="základní",J562,0)</f>
        <v>0</v>
      </c>
      <c r="BF562" s="161">
        <f>IF(N562="snížená",J562,0)</f>
        <v>0</v>
      </c>
      <c r="BG562" s="161">
        <f>IF(N562="zákl. přenesená",J562,0)</f>
        <v>0</v>
      </c>
      <c r="BH562" s="161">
        <f>IF(N562="sníž. přenesená",J562,0)</f>
        <v>0</v>
      </c>
      <c r="BI562" s="161">
        <f>IF(N562="nulová",J562,0)</f>
        <v>0</v>
      </c>
      <c r="BJ562" s="16" t="s">
        <v>82</v>
      </c>
      <c r="BK562" s="161">
        <f>ROUND(I562*H562,2)</f>
        <v>0</v>
      </c>
      <c r="BL562" s="16" t="s">
        <v>247</v>
      </c>
      <c r="BM562" s="160" t="s">
        <v>996</v>
      </c>
    </row>
    <row r="563" spans="1:65" s="12" customFormat="1" ht="22.9" customHeight="1">
      <c r="B563" s="135"/>
      <c r="D563" s="136" t="s">
        <v>74</v>
      </c>
      <c r="E563" s="146" t="s">
        <v>997</v>
      </c>
      <c r="F563" s="146" t="s">
        <v>998</v>
      </c>
      <c r="I563" s="138"/>
      <c r="J563" s="147">
        <f>BK563</f>
        <v>0</v>
      </c>
      <c r="L563" s="135"/>
      <c r="M563" s="140"/>
      <c r="N563" s="141"/>
      <c r="O563" s="141"/>
      <c r="P563" s="142">
        <f>SUM(P564:P584)</f>
        <v>0</v>
      </c>
      <c r="Q563" s="141"/>
      <c r="R563" s="142">
        <f>SUM(R564:R584)</f>
        <v>0.62607493999999997</v>
      </c>
      <c r="S563" s="141"/>
      <c r="T563" s="143">
        <f>SUM(T564:T584)</f>
        <v>0.83860888</v>
      </c>
      <c r="AR563" s="136" t="s">
        <v>84</v>
      </c>
      <c r="AT563" s="144" t="s">
        <v>74</v>
      </c>
      <c r="AU563" s="144" t="s">
        <v>82</v>
      </c>
      <c r="AY563" s="136" t="s">
        <v>162</v>
      </c>
      <c r="BK563" s="145">
        <f>SUM(BK564:BK584)</f>
        <v>0</v>
      </c>
    </row>
    <row r="564" spans="1:65" s="2" customFormat="1" ht="49.15" customHeight="1">
      <c r="A564" s="31"/>
      <c r="B564" s="148"/>
      <c r="C564" s="149" t="s">
        <v>999</v>
      </c>
      <c r="D564" s="149" t="s">
        <v>164</v>
      </c>
      <c r="E564" s="150" t="s">
        <v>1000</v>
      </c>
      <c r="F564" s="151" t="s">
        <v>1001</v>
      </c>
      <c r="G564" s="152" t="s">
        <v>104</v>
      </c>
      <c r="H564" s="153">
        <v>37.1</v>
      </c>
      <c r="I564" s="154"/>
      <c r="J564" s="155">
        <f>ROUND(I564*H564,2)</f>
        <v>0</v>
      </c>
      <c r="K564" s="151" t="s">
        <v>167</v>
      </c>
      <c r="L564" s="32"/>
      <c r="M564" s="156" t="s">
        <v>1</v>
      </c>
      <c r="N564" s="157" t="s">
        <v>40</v>
      </c>
      <c r="O564" s="57"/>
      <c r="P564" s="158">
        <f>O564*H564</f>
        <v>0</v>
      </c>
      <c r="Q564" s="158">
        <v>1.2200000000000001E-2</v>
      </c>
      <c r="R564" s="158">
        <f>Q564*H564</f>
        <v>0.45262000000000002</v>
      </c>
      <c r="S564" s="158">
        <v>0</v>
      </c>
      <c r="T564" s="159">
        <f>S564*H564</f>
        <v>0</v>
      </c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R564" s="160" t="s">
        <v>247</v>
      </c>
      <c r="AT564" s="160" t="s">
        <v>164</v>
      </c>
      <c r="AU564" s="160" t="s">
        <v>84</v>
      </c>
      <c r="AY564" s="16" t="s">
        <v>162</v>
      </c>
      <c r="BE564" s="161">
        <f>IF(N564="základní",J564,0)</f>
        <v>0</v>
      </c>
      <c r="BF564" s="161">
        <f>IF(N564="snížená",J564,0)</f>
        <v>0</v>
      </c>
      <c r="BG564" s="161">
        <f>IF(N564="zákl. přenesená",J564,0)</f>
        <v>0</v>
      </c>
      <c r="BH564" s="161">
        <f>IF(N564="sníž. přenesená",J564,0)</f>
        <v>0</v>
      </c>
      <c r="BI564" s="161">
        <f>IF(N564="nulová",J564,0)</f>
        <v>0</v>
      </c>
      <c r="BJ564" s="16" t="s">
        <v>82</v>
      </c>
      <c r="BK564" s="161">
        <f>ROUND(I564*H564,2)</f>
        <v>0</v>
      </c>
      <c r="BL564" s="16" t="s">
        <v>247</v>
      </c>
      <c r="BM564" s="160" t="s">
        <v>1002</v>
      </c>
    </row>
    <row r="565" spans="1:65" s="13" customFormat="1">
      <c r="B565" s="167"/>
      <c r="D565" s="162" t="s">
        <v>172</v>
      </c>
      <c r="E565" s="168" t="s">
        <v>1</v>
      </c>
      <c r="F565" s="169" t="s">
        <v>1003</v>
      </c>
      <c r="H565" s="170">
        <v>37.1</v>
      </c>
      <c r="I565" s="171"/>
      <c r="L565" s="167"/>
      <c r="M565" s="172"/>
      <c r="N565" s="173"/>
      <c r="O565" s="173"/>
      <c r="P565" s="173"/>
      <c r="Q565" s="173"/>
      <c r="R565" s="173"/>
      <c r="S565" s="173"/>
      <c r="T565" s="174"/>
      <c r="AT565" s="168" t="s">
        <v>172</v>
      </c>
      <c r="AU565" s="168" t="s">
        <v>84</v>
      </c>
      <c r="AV565" s="13" t="s">
        <v>84</v>
      </c>
      <c r="AW565" s="13" t="s">
        <v>174</v>
      </c>
      <c r="AX565" s="13" t="s">
        <v>82</v>
      </c>
      <c r="AY565" s="168" t="s">
        <v>162</v>
      </c>
    </row>
    <row r="566" spans="1:65" s="2" customFormat="1" ht="49.15" customHeight="1">
      <c r="A566" s="31"/>
      <c r="B566" s="148"/>
      <c r="C566" s="149" t="s">
        <v>1004</v>
      </c>
      <c r="D566" s="149" t="s">
        <v>164</v>
      </c>
      <c r="E566" s="150" t="s">
        <v>1005</v>
      </c>
      <c r="F566" s="151" t="s">
        <v>1006</v>
      </c>
      <c r="G566" s="152" t="s">
        <v>104</v>
      </c>
      <c r="H566" s="153">
        <v>10.3</v>
      </c>
      <c r="I566" s="154"/>
      <c r="J566" s="155">
        <f>ROUND(I566*H566,2)</f>
        <v>0</v>
      </c>
      <c r="K566" s="151" t="s">
        <v>167</v>
      </c>
      <c r="L566" s="32"/>
      <c r="M566" s="156" t="s">
        <v>1</v>
      </c>
      <c r="N566" s="157" t="s">
        <v>40</v>
      </c>
      <c r="O566" s="57"/>
      <c r="P566" s="158">
        <f>O566*H566</f>
        <v>0</v>
      </c>
      <c r="Q566" s="158">
        <v>1.259E-2</v>
      </c>
      <c r="R566" s="158">
        <f>Q566*H566</f>
        <v>0.12967700000000001</v>
      </c>
      <c r="S566" s="158">
        <v>0</v>
      </c>
      <c r="T566" s="159">
        <f>S566*H566</f>
        <v>0</v>
      </c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R566" s="160" t="s">
        <v>247</v>
      </c>
      <c r="AT566" s="160" t="s">
        <v>164</v>
      </c>
      <c r="AU566" s="160" t="s">
        <v>84</v>
      </c>
      <c r="AY566" s="16" t="s">
        <v>162</v>
      </c>
      <c r="BE566" s="161">
        <f>IF(N566="základní",J566,0)</f>
        <v>0</v>
      </c>
      <c r="BF566" s="161">
        <f>IF(N566="snížená",J566,0)</f>
        <v>0</v>
      </c>
      <c r="BG566" s="161">
        <f>IF(N566="zákl. přenesená",J566,0)</f>
        <v>0</v>
      </c>
      <c r="BH566" s="161">
        <f>IF(N566="sníž. přenesená",J566,0)</f>
        <v>0</v>
      </c>
      <c r="BI566" s="161">
        <f>IF(N566="nulová",J566,0)</f>
        <v>0</v>
      </c>
      <c r="BJ566" s="16" t="s">
        <v>82</v>
      </c>
      <c r="BK566" s="161">
        <f>ROUND(I566*H566,2)</f>
        <v>0</v>
      </c>
      <c r="BL566" s="16" t="s">
        <v>247</v>
      </c>
      <c r="BM566" s="160" t="s">
        <v>1007</v>
      </c>
    </row>
    <row r="567" spans="1:65" s="13" customFormat="1">
      <c r="B567" s="167"/>
      <c r="D567" s="162" t="s">
        <v>172</v>
      </c>
      <c r="E567" s="168" t="s">
        <v>1</v>
      </c>
      <c r="F567" s="169" t="s">
        <v>1008</v>
      </c>
      <c r="H567" s="170">
        <v>3</v>
      </c>
      <c r="I567" s="171"/>
      <c r="L567" s="167"/>
      <c r="M567" s="172"/>
      <c r="N567" s="173"/>
      <c r="O567" s="173"/>
      <c r="P567" s="173"/>
      <c r="Q567" s="173"/>
      <c r="R567" s="173"/>
      <c r="S567" s="173"/>
      <c r="T567" s="174"/>
      <c r="AT567" s="168" t="s">
        <v>172</v>
      </c>
      <c r="AU567" s="168" t="s">
        <v>84</v>
      </c>
      <c r="AV567" s="13" t="s">
        <v>84</v>
      </c>
      <c r="AW567" s="13" t="s">
        <v>174</v>
      </c>
      <c r="AX567" s="13" t="s">
        <v>75</v>
      </c>
      <c r="AY567" s="168" t="s">
        <v>162</v>
      </c>
    </row>
    <row r="568" spans="1:65" s="13" customFormat="1">
      <c r="B568" s="167"/>
      <c r="D568" s="162" t="s">
        <v>172</v>
      </c>
      <c r="E568" s="168" t="s">
        <v>1</v>
      </c>
      <c r="F568" s="169" t="s">
        <v>1009</v>
      </c>
      <c r="H568" s="170">
        <v>1.5</v>
      </c>
      <c r="I568" s="171"/>
      <c r="L568" s="167"/>
      <c r="M568" s="172"/>
      <c r="N568" s="173"/>
      <c r="O568" s="173"/>
      <c r="P568" s="173"/>
      <c r="Q568" s="173"/>
      <c r="R568" s="173"/>
      <c r="S568" s="173"/>
      <c r="T568" s="174"/>
      <c r="AT568" s="168" t="s">
        <v>172</v>
      </c>
      <c r="AU568" s="168" t="s">
        <v>84</v>
      </c>
      <c r="AV568" s="13" t="s">
        <v>84</v>
      </c>
      <c r="AW568" s="13" t="s">
        <v>174</v>
      </c>
      <c r="AX568" s="13" t="s">
        <v>75</v>
      </c>
      <c r="AY568" s="168" t="s">
        <v>162</v>
      </c>
    </row>
    <row r="569" spans="1:65" s="13" customFormat="1">
      <c r="B569" s="167"/>
      <c r="D569" s="162" t="s">
        <v>172</v>
      </c>
      <c r="E569" s="168" t="s">
        <v>1</v>
      </c>
      <c r="F569" s="169" t="s">
        <v>1010</v>
      </c>
      <c r="H569" s="170">
        <v>1.5</v>
      </c>
      <c r="I569" s="171"/>
      <c r="L569" s="167"/>
      <c r="M569" s="172"/>
      <c r="N569" s="173"/>
      <c r="O569" s="173"/>
      <c r="P569" s="173"/>
      <c r="Q569" s="173"/>
      <c r="R569" s="173"/>
      <c r="S569" s="173"/>
      <c r="T569" s="174"/>
      <c r="AT569" s="168" t="s">
        <v>172</v>
      </c>
      <c r="AU569" s="168" t="s">
        <v>84</v>
      </c>
      <c r="AV569" s="13" t="s">
        <v>84</v>
      </c>
      <c r="AW569" s="13" t="s">
        <v>174</v>
      </c>
      <c r="AX569" s="13" t="s">
        <v>75</v>
      </c>
      <c r="AY569" s="168" t="s">
        <v>162</v>
      </c>
    </row>
    <row r="570" spans="1:65" s="13" customFormat="1">
      <c r="B570" s="167"/>
      <c r="D570" s="162" t="s">
        <v>172</v>
      </c>
      <c r="E570" s="168" t="s">
        <v>1</v>
      </c>
      <c r="F570" s="169" t="s">
        <v>1011</v>
      </c>
      <c r="H570" s="170">
        <v>2.1</v>
      </c>
      <c r="I570" s="171"/>
      <c r="L570" s="167"/>
      <c r="M570" s="172"/>
      <c r="N570" s="173"/>
      <c r="O570" s="173"/>
      <c r="P570" s="173"/>
      <c r="Q570" s="173"/>
      <c r="R570" s="173"/>
      <c r="S570" s="173"/>
      <c r="T570" s="174"/>
      <c r="AT570" s="168" t="s">
        <v>172</v>
      </c>
      <c r="AU570" s="168" t="s">
        <v>84</v>
      </c>
      <c r="AV570" s="13" t="s">
        <v>84</v>
      </c>
      <c r="AW570" s="13" t="s">
        <v>174</v>
      </c>
      <c r="AX570" s="13" t="s">
        <v>75</v>
      </c>
      <c r="AY570" s="168" t="s">
        <v>162</v>
      </c>
    </row>
    <row r="571" spans="1:65" s="13" customFormat="1">
      <c r="B571" s="167"/>
      <c r="D571" s="162" t="s">
        <v>172</v>
      </c>
      <c r="E571" s="168" t="s">
        <v>1</v>
      </c>
      <c r="F571" s="169" t="s">
        <v>1012</v>
      </c>
      <c r="H571" s="170">
        <v>2.2000000000000002</v>
      </c>
      <c r="I571" s="171"/>
      <c r="L571" s="167"/>
      <c r="M571" s="172"/>
      <c r="N571" s="173"/>
      <c r="O571" s="173"/>
      <c r="P571" s="173"/>
      <c r="Q571" s="173"/>
      <c r="R571" s="173"/>
      <c r="S571" s="173"/>
      <c r="T571" s="174"/>
      <c r="AT571" s="168" t="s">
        <v>172</v>
      </c>
      <c r="AU571" s="168" t="s">
        <v>84</v>
      </c>
      <c r="AV571" s="13" t="s">
        <v>84</v>
      </c>
      <c r="AW571" s="13" t="s">
        <v>174</v>
      </c>
      <c r="AX571" s="13" t="s">
        <v>75</v>
      </c>
      <c r="AY571" s="168" t="s">
        <v>162</v>
      </c>
    </row>
    <row r="572" spans="1:65" s="14" customFormat="1">
      <c r="B572" s="175"/>
      <c r="D572" s="162" t="s">
        <v>172</v>
      </c>
      <c r="E572" s="176" t="s">
        <v>1</v>
      </c>
      <c r="F572" s="177" t="s">
        <v>176</v>
      </c>
      <c r="H572" s="178">
        <v>10.3</v>
      </c>
      <c r="I572" s="179"/>
      <c r="L572" s="175"/>
      <c r="M572" s="180"/>
      <c r="N572" s="181"/>
      <c r="O572" s="181"/>
      <c r="P572" s="181"/>
      <c r="Q572" s="181"/>
      <c r="R572" s="181"/>
      <c r="S572" s="181"/>
      <c r="T572" s="182"/>
      <c r="AT572" s="176" t="s">
        <v>172</v>
      </c>
      <c r="AU572" s="176" t="s">
        <v>84</v>
      </c>
      <c r="AV572" s="14" t="s">
        <v>168</v>
      </c>
      <c r="AW572" s="14" t="s">
        <v>174</v>
      </c>
      <c r="AX572" s="14" t="s">
        <v>82</v>
      </c>
      <c r="AY572" s="176" t="s">
        <v>162</v>
      </c>
    </row>
    <row r="573" spans="1:65" s="2" customFormat="1" ht="37.9" customHeight="1">
      <c r="A573" s="31"/>
      <c r="B573" s="148"/>
      <c r="C573" s="149" t="s">
        <v>1013</v>
      </c>
      <c r="D573" s="149" t="s">
        <v>164</v>
      </c>
      <c r="E573" s="150" t="s">
        <v>1014</v>
      </c>
      <c r="F573" s="151" t="s">
        <v>1015</v>
      </c>
      <c r="G573" s="152" t="s">
        <v>104</v>
      </c>
      <c r="H573" s="153">
        <v>47.4</v>
      </c>
      <c r="I573" s="154"/>
      <c r="J573" s="155">
        <f>ROUND(I573*H573,2)</f>
        <v>0</v>
      </c>
      <c r="K573" s="151" t="s">
        <v>167</v>
      </c>
      <c r="L573" s="32"/>
      <c r="M573" s="156" t="s">
        <v>1</v>
      </c>
      <c r="N573" s="157" t="s">
        <v>40</v>
      </c>
      <c r="O573" s="57"/>
      <c r="P573" s="158">
        <f>O573*H573</f>
        <v>0</v>
      </c>
      <c r="Q573" s="158">
        <v>1E-4</v>
      </c>
      <c r="R573" s="158">
        <f>Q573*H573</f>
        <v>4.7400000000000003E-3</v>
      </c>
      <c r="S573" s="158">
        <v>0</v>
      </c>
      <c r="T573" s="159">
        <f>S573*H573</f>
        <v>0</v>
      </c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R573" s="160" t="s">
        <v>247</v>
      </c>
      <c r="AT573" s="160" t="s">
        <v>164</v>
      </c>
      <c r="AU573" s="160" t="s">
        <v>84</v>
      </c>
      <c r="AY573" s="16" t="s">
        <v>162</v>
      </c>
      <c r="BE573" s="161">
        <f>IF(N573="základní",J573,0)</f>
        <v>0</v>
      </c>
      <c r="BF573" s="161">
        <f>IF(N573="snížená",J573,0)</f>
        <v>0</v>
      </c>
      <c r="BG573" s="161">
        <f>IF(N573="zákl. přenesená",J573,0)</f>
        <v>0</v>
      </c>
      <c r="BH573" s="161">
        <f>IF(N573="sníž. přenesená",J573,0)</f>
        <v>0</v>
      </c>
      <c r="BI573" s="161">
        <f>IF(N573="nulová",J573,0)</f>
        <v>0</v>
      </c>
      <c r="BJ573" s="16" t="s">
        <v>82</v>
      </c>
      <c r="BK573" s="161">
        <f>ROUND(I573*H573,2)</f>
        <v>0</v>
      </c>
      <c r="BL573" s="16" t="s">
        <v>247</v>
      </c>
      <c r="BM573" s="160" t="s">
        <v>1016</v>
      </c>
    </row>
    <row r="574" spans="1:65" s="13" customFormat="1">
      <c r="B574" s="167"/>
      <c r="D574" s="162" t="s">
        <v>172</v>
      </c>
      <c r="E574" s="168" t="s">
        <v>1</v>
      </c>
      <c r="F574" s="169" t="s">
        <v>1017</v>
      </c>
      <c r="H574" s="170">
        <v>47.4</v>
      </c>
      <c r="I574" s="171"/>
      <c r="L574" s="167"/>
      <c r="M574" s="172"/>
      <c r="N574" s="173"/>
      <c r="O574" s="173"/>
      <c r="P574" s="173"/>
      <c r="Q574" s="173"/>
      <c r="R574" s="173"/>
      <c r="S574" s="173"/>
      <c r="T574" s="174"/>
      <c r="AT574" s="168" t="s">
        <v>172</v>
      </c>
      <c r="AU574" s="168" t="s">
        <v>84</v>
      </c>
      <c r="AV574" s="13" t="s">
        <v>84</v>
      </c>
      <c r="AW574" s="13" t="s">
        <v>174</v>
      </c>
      <c r="AX574" s="13" t="s">
        <v>82</v>
      </c>
      <c r="AY574" s="168" t="s">
        <v>162</v>
      </c>
    </row>
    <row r="575" spans="1:65" s="2" customFormat="1" ht="37.9" customHeight="1">
      <c r="A575" s="31"/>
      <c r="B575" s="148"/>
      <c r="C575" s="149" t="s">
        <v>1018</v>
      </c>
      <c r="D575" s="149" t="s">
        <v>164</v>
      </c>
      <c r="E575" s="150" t="s">
        <v>1019</v>
      </c>
      <c r="F575" s="151" t="s">
        <v>1020</v>
      </c>
      <c r="G575" s="152" t="s">
        <v>104</v>
      </c>
      <c r="H575" s="153">
        <v>47.4</v>
      </c>
      <c r="I575" s="154"/>
      <c r="J575" s="155">
        <f>ROUND(I575*H575,2)</f>
        <v>0</v>
      </c>
      <c r="K575" s="151" t="s">
        <v>167</v>
      </c>
      <c r="L575" s="32"/>
      <c r="M575" s="156" t="s">
        <v>1</v>
      </c>
      <c r="N575" s="157" t="s">
        <v>40</v>
      </c>
      <c r="O575" s="57"/>
      <c r="P575" s="158">
        <f>O575*H575</f>
        <v>0</v>
      </c>
      <c r="Q575" s="158">
        <v>0</v>
      </c>
      <c r="R575" s="158">
        <f>Q575*H575</f>
        <v>0</v>
      </c>
      <c r="S575" s="158">
        <v>0</v>
      </c>
      <c r="T575" s="159">
        <f>S575*H575</f>
        <v>0</v>
      </c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R575" s="160" t="s">
        <v>247</v>
      </c>
      <c r="AT575" s="160" t="s">
        <v>164</v>
      </c>
      <c r="AU575" s="160" t="s">
        <v>84</v>
      </c>
      <c r="AY575" s="16" t="s">
        <v>162</v>
      </c>
      <c r="BE575" s="161">
        <f>IF(N575="základní",J575,0)</f>
        <v>0</v>
      </c>
      <c r="BF575" s="161">
        <f>IF(N575="snížená",J575,0)</f>
        <v>0</v>
      </c>
      <c r="BG575" s="161">
        <f>IF(N575="zákl. přenesená",J575,0)</f>
        <v>0</v>
      </c>
      <c r="BH575" s="161">
        <f>IF(N575="sníž. přenesená",J575,0)</f>
        <v>0</v>
      </c>
      <c r="BI575" s="161">
        <f>IF(N575="nulová",J575,0)</f>
        <v>0</v>
      </c>
      <c r="BJ575" s="16" t="s">
        <v>82</v>
      </c>
      <c r="BK575" s="161">
        <f>ROUND(I575*H575,2)</f>
        <v>0</v>
      </c>
      <c r="BL575" s="16" t="s">
        <v>247</v>
      </c>
      <c r="BM575" s="160" t="s">
        <v>1021</v>
      </c>
    </row>
    <row r="576" spans="1:65" s="2" customFormat="1" ht="24.2" customHeight="1">
      <c r="A576" s="31"/>
      <c r="B576" s="148"/>
      <c r="C576" s="183" t="s">
        <v>1022</v>
      </c>
      <c r="D576" s="183" t="s">
        <v>226</v>
      </c>
      <c r="E576" s="184" t="s">
        <v>1023</v>
      </c>
      <c r="F576" s="185" t="s">
        <v>1024</v>
      </c>
      <c r="G576" s="186" t="s">
        <v>104</v>
      </c>
      <c r="H576" s="187">
        <v>53.253999999999998</v>
      </c>
      <c r="I576" s="188"/>
      <c r="J576" s="189">
        <f>ROUND(I576*H576,2)</f>
        <v>0</v>
      </c>
      <c r="K576" s="185" t="s">
        <v>167</v>
      </c>
      <c r="L576" s="190"/>
      <c r="M576" s="191" t="s">
        <v>1</v>
      </c>
      <c r="N576" s="192" t="s">
        <v>40</v>
      </c>
      <c r="O576" s="57"/>
      <c r="P576" s="158">
        <f>O576*H576</f>
        <v>0</v>
      </c>
      <c r="Q576" s="158">
        <v>1.1E-4</v>
      </c>
      <c r="R576" s="158">
        <f>Q576*H576</f>
        <v>5.8579399999999998E-3</v>
      </c>
      <c r="S576" s="158">
        <v>0</v>
      </c>
      <c r="T576" s="159">
        <f>S576*H576</f>
        <v>0</v>
      </c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R576" s="160" t="s">
        <v>335</v>
      </c>
      <c r="AT576" s="160" t="s">
        <v>226</v>
      </c>
      <c r="AU576" s="160" t="s">
        <v>84</v>
      </c>
      <c r="AY576" s="16" t="s">
        <v>162</v>
      </c>
      <c r="BE576" s="161">
        <f>IF(N576="základní",J576,0)</f>
        <v>0</v>
      </c>
      <c r="BF576" s="161">
        <f>IF(N576="snížená",J576,0)</f>
        <v>0</v>
      </c>
      <c r="BG576" s="161">
        <f>IF(N576="zákl. přenesená",J576,0)</f>
        <v>0</v>
      </c>
      <c r="BH576" s="161">
        <f>IF(N576="sníž. přenesená",J576,0)</f>
        <v>0</v>
      </c>
      <c r="BI576" s="161">
        <f>IF(N576="nulová",J576,0)</f>
        <v>0</v>
      </c>
      <c r="BJ576" s="16" t="s">
        <v>82</v>
      </c>
      <c r="BK576" s="161">
        <f>ROUND(I576*H576,2)</f>
        <v>0</v>
      </c>
      <c r="BL576" s="16" t="s">
        <v>247</v>
      </c>
      <c r="BM576" s="160" t="s">
        <v>1025</v>
      </c>
    </row>
    <row r="577" spans="1:65" s="13" customFormat="1">
      <c r="B577" s="167"/>
      <c r="D577" s="162" t="s">
        <v>172</v>
      </c>
      <c r="E577" s="168" t="s">
        <v>1</v>
      </c>
      <c r="F577" s="169" t="s">
        <v>1017</v>
      </c>
      <c r="H577" s="170">
        <v>47.4</v>
      </c>
      <c r="I577" s="171"/>
      <c r="L577" s="167"/>
      <c r="M577" s="172"/>
      <c r="N577" s="173"/>
      <c r="O577" s="173"/>
      <c r="P577" s="173"/>
      <c r="Q577" s="173"/>
      <c r="R577" s="173"/>
      <c r="S577" s="173"/>
      <c r="T577" s="174"/>
      <c r="AT577" s="168" t="s">
        <v>172</v>
      </c>
      <c r="AU577" s="168" t="s">
        <v>84</v>
      </c>
      <c r="AV577" s="13" t="s">
        <v>84</v>
      </c>
      <c r="AW577" s="13" t="s">
        <v>174</v>
      </c>
      <c r="AX577" s="13" t="s">
        <v>82</v>
      </c>
      <c r="AY577" s="168" t="s">
        <v>162</v>
      </c>
    </row>
    <row r="578" spans="1:65" s="13" customFormat="1">
      <c r="B578" s="167"/>
      <c r="D578" s="162" t="s">
        <v>172</v>
      </c>
      <c r="F578" s="169" t="s">
        <v>1026</v>
      </c>
      <c r="H578" s="170">
        <v>53.253999999999998</v>
      </c>
      <c r="I578" s="171"/>
      <c r="L578" s="167"/>
      <c r="M578" s="172"/>
      <c r="N578" s="173"/>
      <c r="O578" s="173"/>
      <c r="P578" s="173"/>
      <c r="Q578" s="173"/>
      <c r="R578" s="173"/>
      <c r="S578" s="173"/>
      <c r="T578" s="174"/>
      <c r="AT578" s="168" t="s">
        <v>172</v>
      </c>
      <c r="AU578" s="168" t="s">
        <v>84</v>
      </c>
      <c r="AV578" s="13" t="s">
        <v>84</v>
      </c>
      <c r="AW578" s="13" t="s">
        <v>3</v>
      </c>
      <c r="AX578" s="13" t="s">
        <v>82</v>
      </c>
      <c r="AY578" s="168" t="s">
        <v>162</v>
      </c>
    </row>
    <row r="579" spans="1:65" s="2" customFormat="1" ht="33" customHeight="1">
      <c r="A579" s="31"/>
      <c r="B579" s="148"/>
      <c r="C579" s="149" t="s">
        <v>1027</v>
      </c>
      <c r="D579" s="149" t="s">
        <v>164</v>
      </c>
      <c r="E579" s="150" t="s">
        <v>1028</v>
      </c>
      <c r="F579" s="151" t="s">
        <v>1029</v>
      </c>
      <c r="G579" s="152" t="s">
        <v>104</v>
      </c>
      <c r="H579" s="153">
        <v>47.4</v>
      </c>
      <c r="I579" s="154"/>
      <c r="J579" s="155">
        <f>ROUND(I579*H579,2)</f>
        <v>0</v>
      </c>
      <c r="K579" s="151" t="s">
        <v>167</v>
      </c>
      <c r="L579" s="32"/>
      <c r="M579" s="156" t="s">
        <v>1</v>
      </c>
      <c r="N579" s="157" t="s">
        <v>40</v>
      </c>
      <c r="O579" s="57"/>
      <c r="P579" s="158">
        <f>O579*H579</f>
        <v>0</v>
      </c>
      <c r="Q579" s="158">
        <v>6.9999999999999999E-4</v>
      </c>
      <c r="R579" s="158">
        <f>Q579*H579</f>
        <v>3.3180000000000001E-2</v>
      </c>
      <c r="S579" s="158">
        <v>0</v>
      </c>
      <c r="T579" s="159">
        <f>S579*H579</f>
        <v>0</v>
      </c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R579" s="160" t="s">
        <v>247</v>
      </c>
      <c r="AT579" s="160" t="s">
        <v>164</v>
      </c>
      <c r="AU579" s="160" t="s">
        <v>84</v>
      </c>
      <c r="AY579" s="16" t="s">
        <v>162</v>
      </c>
      <c r="BE579" s="161">
        <f>IF(N579="základní",J579,0)</f>
        <v>0</v>
      </c>
      <c r="BF579" s="161">
        <f>IF(N579="snížená",J579,0)</f>
        <v>0</v>
      </c>
      <c r="BG579" s="161">
        <f>IF(N579="zákl. přenesená",J579,0)</f>
        <v>0</v>
      </c>
      <c r="BH579" s="161">
        <f>IF(N579="sníž. přenesená",J579,0)</f>
        <v>0</v>
      </c>
      <c r="BI579" s="161">
        <f>IF(N579="nulová",J579,0)</f>
        <v>0</v>
      </c>
      <c r="BJ579" s="16" t="s">
        <v>82</v>
      </c>
      <c r="BK579" s="161">
        <f>ROUND(I579*H579,2)</f>
        <v>0</v>
      </c>
      <c r="BL579" s="16" t="s">
        <v>247</v>
      </c>
      <c r="BM579" s="160" t="s">
        <v>1030</v>
      </c>
    </row>
    <row r="580" spans="1:65" s="13" customFormat="1">
      <c r="B580" s="167"/>
      <c r="D580" s="162" t="s">
        <v>172</v>
      </c>
      <c r="E580" s="168" t="s">
        <v>1</v>
      </c>
      <c r="F580" s="169" t="s">
        <v>1017</v>
      </c>
      <c r="H580" s="170">
        <v>47.4</v>
      </c>
      <c r="I580" s="171"/>
      <c r="L580" s="167"/>
      <c r="M580" s="172"/>
      <c r="N580" s="173"/>
      <c r="O580" s="173"/>
      <c r="P580" s="173"/>
      <c r="Q580" s="173"/>
      <c r="R580" s="173"/>
      <c r="S580" s="173"/>
      <c r="T580" s="174"/>
      <c r="AT580" s="168" t="s">
        <v>172</v>
      </c>
      <c r="AU580" s="168" t="s">
        <v>84</v>
      </c>
      <c r="AV580" s="13" t="s">
        <v>84</v>
      </c>
      <c r="AW580" s="13" t="s">
        <v>174</v>
      </c>
      <c r="AX580" s="13" t="s">
        <v>82</v>
      </c>
      <c r="AY580" s="168" t="s">
        <v>162</v>
      </c>
    </row>
    <row r="581" spans="1:65" s="2" customFormat="1" ht="49.15" customHeight="1">
      <c r="A581" s="31"/>
      <c r="B581" s="148"/>
      <c r="C581" s="149" t="s">
        <v>1031</v>
      </c>
      <c r="D581" s="149" t="s">
        <v>164</v>
      </c>
      <c r="E581" s="150" t="s">
        <v>1032</v>
      </c>
      <c r="F581" s="151" t="s">
        <v>1033</v>
      </c>
      <c r="G581" s="152" t="s">
        <v>104</v>
      </c>
      <c r="H581" s="153">
        <v>48.728000000000002</v>
      </c>
      <c r="I581" s="154"/>
      <c r="J581" s="155">
        <f>ROUND(I581*H581,2)</f>
        <v>0</v>
      </c>
      <c r="K581" s="151" t="s">
        <v>167</v>
      </c>
      <c r="L581" s="32"/>
      <c r="M581" s="156" t="s">
        <v>1</v>
      </c>
      <c r="N581" s="157" t="s">
        <v>40</v>
      </c>
      <c r="O581" s="57"/>
      <c r="P581" s="158">
        <f>O581*H581</f>
        <v>0</v>
      </c>
      <c r="Q581" s="158">
        <v>0</v>
      </c>
      <c r="R581" s="158">
        <f>Q581*H581</f>
        <v>0</v>
      </c>
      <c r="S581" s="158">
        <v>1.721E-2</v>
      </c>
      <c r="T581" s="159">
        <f>S581*H581</f>
        <v>0.83860888</v>
      </c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R581" s="160" t="s">
        <v>247</v>
      </c>
      <c r="AT581" s="160" t="s">
        <v>164</v>
      </c>
      <c r="AU581" s="160" t="s">
        <v>84</v>
      </c>
      <c r="AY581" s="16" t="s">
        <v>162</v>
      </c>
      <c r="BE581" s="161">
        <f>IF(N581="základní",J581,0)</f>
        <v>0</v>
      </c>
      <c r="BF581" s="161">
        <f>IF(N581="snížená",J581,0)</f>
        <v>0</v>
      </c>
      <c r="BG581" s="161">
        <f>IF(N581="zákl. přenesená",J581,0)</f>
        <v>0</v>
      </c>
      <c r="BH581" s="161">
        <f>IF(N581="sníž. přenesená",J581,0)</f>
        <v>0</v>
      </c>
      <c r="BI581" s="161">
        <f>IF(N581="nulová",J581,0)</f>
        <v>0</v>
      </c>
      <c r="BJ581" s="16" t="s">
        <v>82</v>
      </c>
      <c r="BK581" s="161">
        <f>ROUND(I581*H581,2)</f>
        <v>0</v>
      </c>
      <c r="BL581" s="16" t="s">
        <v>247</v>
      </c>
      <c r="BM581" s="160" t="s">
        <v>1034</v>
      </c>
    </row>
    <row r="582" spans="1:65" s="13" customFormat="1">
      <c r="B582" s="167"/>
      <c r="D582" s="162" t="s">
        <v>172</v>
      </c>
      <c r="E582" s="168" t="s">
        <v>1</v>
      </c>
      <c r="F582" s="169" t="s">
        <v>1035</v>
      </c>
      <c r="H582" s="170">
        <v>48.727499999999999</v>
      </c>
      <c r="I582" s="171"/>
      <c r="L582" s="167"/>
      <c r="M582" s="172"/>
      <c r="N582" s="173"/>
      <c r="O582" s="173"/>
      <c r="P582" s="173"/>
      <c r="Q582" s="173"/>
      <c r="R582" s="173"/>
      <c r="S582" s="173"/>
      <c r="T582" s="174"/>
      <c r="AT582" s="168" t="s">
        <v>172</v>
      </c>
      <c r="AU582" s="168" t="s">
        <v>84</v>
      </c>
      <c r="AV582" s="13" t="s">
        <v>84</v>
      </c>
      <c r="AW582" s="13" t="s">
        <v>174</v>
      </c>
      <c r="AX582" s="13" t="s">
        <v>82</v>
      </c>
      <c r="AY582" s="168" t="s">
        <v>162</v>
      </c>
    </row>
    <row r="583" spans="1:65" s="2" customFormat="1" ht="49.15" customHeight="1">
      <c r="A583" s="31"/>
      <c r="B583" s="148"/>
      <c r="C583" s="149" t="s">
        <v>1036</v>
      </c>
      <c r="D583" s="149" t="s">
        <v>164</v>
      </c>
      <c r="E583" s="150" t="s">
        <v>1037</v>
      </c>
      <c r="F583" s="151" t="s">
        <v>1038</v>
      </c>
      <c r="G583" s="152" t="s">
        <v>229</v>
      </c>
      <c r="H583" s="153">
        <v>0.626</v>
      </c>
      <c r="I583" s="154"/>
      <c r="J583" s="155">
        <f>ROUND(I583*H583,2)</f>
        <v>0</v>
      </c>
      <c r="K583" s="151" t="s">
        <v>167</v>
      </c>
      <c r="L583" s="32"/>
      <c r="M583" s="156" t="s">
        <v>1</v>
      </c>
      <c r="N583" s="157" t="s">
        <v>40</v>
      </c>
      <c r="O583" s="57"/>
      <c r="P583" s="158">
        <f>O583*H583</f>
        <v>0</v>
      </c>
      <c r="Q583" s="158">
        <v>0</v>
      </c>
      <c r="R583" s="158">
        <f>Q583*H583</f>
        <v>0</v>
      </c>
      <c r="S583" s="158">
        <v>0</v>
      </c>
      <c r="T583" s="159">
        <f>S583*H583</f>
        <v>0</v>
      </c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R583" s="160" t="s">
        <v>247</v>
      </c>
      <c r="AT583" s="160" t="s">
        <v>164</v>
      </c>
      <c r="AU583" s="160" t="s">
        <v>84</v>
      </c>
      <c r="AY583" s="16" t="s">
        <v>162</v>
      </c>
      <c r="BE583" s="161">
        <f>IF(N583="základní",J583,0)</f>
        <v>0</v>
      </c>
      <c r="BF583" s="161">
        <f>IF(N583="snížená",J583,0)</f>
        <v>0</v>
      </c>
      <c r="BG583" s="161">
        <f>IF(N583="zákl. přenesená",J583,0)</f>
        <v>0</v>
      </c>
      <c r="BH583" s="161">
        <f>IF(N583="sníž. přenesená",J583,0)</f>
        <v>0</v>
      </c>
      <c r="BI583" s="161">
        <f>IF(N583="nulová",J583,0)</f>
        <v>0</v>
      </c>
      <c r="BJ583" s="16" t="s">
        <v>82</v>
      </c>
      <c r="BK583" s="161">
        <f>ROUND(I583*H583,2)</f>
        <v>0</v>
      </c>
      <c r="BL583" s="16" t="s">
        <v>247</v>
      </c>
      <c r="BM583" s="160" t="s">
        <v>1039</v>
      </c>
    </row>
    <row r="584" spans="1:65" s="2" customFormat="1" ht="49.15" customHeight="1">
      <c r="A584" s="31"/>
      <c r="B584" s="148"/>
      <c r="C584" s="149" t="s">
        <v>1040</v>
      </c>
      <c r="D584" s="149" t="s">
        <v>164</v>
      </c>
      <c r="E584" s="150" t="s">
        <v>1041</v>
      </c>
      <c r="F584" s="151" t="s">
        <v>1042</v>
      </c>
      <c r="G584" s="152" t="s">
        <v>229</v>
      </c>
      <c r="H584" s="153">
        <v>0.626</v>
      </c>
      <c r="I584" s="154"/>
      <c r="J584" s="155">
        <f>ROUND(I584*H584,2)</f>
        <v>0</v>
      </c>
      <c r="K584" s="151" t="s">
        <v>167</v>
      </c>
      <c r="L584" s="32"/>
      <c r="M584" s="156" t="s">
        <v>1</v>
      </c>
      <c r="N584" s="157" t="s">
        <v>40</v>
      </c>
      <c r="O584" s="57"/>
      <c r="P584" s="158">
        <f>O584*H584</f>
        <v>0</v>
      </c>
      <c r="Q584" s="158">
        <v>0</v>
      </c>
      <c r="R584" s="158">
        <f>Q584*H584</f>
        <v>0</v>
      </c>
      <c r="S584" s="158">
        <v>0</v>
      </c>
      <c r="T584" s="159">
        <f>S584*H584</f>
        <v>0</v>
      </c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R584" s="160" t="s">
        <v>247</v>
      </c>
      <c r="AT584" s="160" t="s">
        <v>164</v>
      </c>
      <c r="AU584" s="160" t="s">
        <v>84</v>
      </c>
      <c r="AY584" s="16" t="s">
        <v>162</v>
      </c>
      <c r="BE584" s="161">
        <f>IF(N584="základní",J584,0)</f>
        <v>0</v>
      </c>
      <c r="BF584" s="161">
        <f>IF(N584="snížená",J584,0)</f>
        <v>0</v>
      </c>
      <c r="BG584" s="161">
        <f>IF(N584="zákl. přenesená",J584,0)</f>
        <v>0</v>
      </c>
      <c r="BH584" s="161">
        <f>IF(N584="sníž. přenesená",J584,0)</f>
        <v>0</v>
      </c>
      <c r="BI584" s="161">
        <f>IF(N584="nulová",J584,0)</f>
        <v>0</v>
      </c>
      <c r="BJ584" s="16" t="s">
        <v>82</v>
      </c>
      <c r="BK584" s="161">
        <f>ROUND(I584*H584,2)</f>
        <v>0</v>
      </c>
      <c r="BL584" s="16" t="s">
        <v>247</v>
      </c>
      <c r="BM584" s="160" t="s">
        <v>1043</v>
      </c>
    </row>
    <row r="585" spans="1:65" s="12" customFormat="1" ht="22.9" customHeight="1">
      <c r="B585" s="135"/>
      <c r="D585" s="136" t="s">
        <v>74</v>
      </c>
      <c r="E585" s="146" t="s">
        <v>1044</v>
      </c>
      <c r="F585" s="146" t="s">
        <v>1045</v>
      </c>
      <c r="I585" s="138"/>
      <c r="J585" s="147">
        <f>BK585</f>
        <v>0</v>
      </c>
      <c r="L585" s="135"/>
      <c r="M585" s="140"/>
      <c r="N585" s="141"/>
      <c r="O585" s="141"/>
      <c r="P585" s="142">
        <f>SUM(P586:P610)</f>
        <v>0</v>
      </c>
      <c r="Q585" s="141"/>
      <c r="R585" s="142">
        <f>SUM(R586:R610)</f>
        <v>1.1773564699999999</v>
      </c>
      <c r="S585" s="141"/>
      <c r="T585" s="143">
        <f>SUM(T586:T610)</f>
        <v>5.4487300000000002E-2</v>
      </c>
      <c r="AR585" s="136" t="s">
        <v>84</v>
      </c>
      <c r="AT585" s="144" t="s">
        <v>74</v>
      </c>
      <c r="AU585" s="144" t="s">
        <v>82</v>
      </c>
      <c r="AY585" s="136" t="s">
        <v>162</v>
      </c>
      <c r="BK585" s="145">
        <f>SUM(BK586:BK610)</f>
        <v>0</v>
      </c>
    </row>
    <row r="586" spans="1:65" s="2" customFormat="1" ht="24.2" customHeight="1">
      <c r="A586" s="31"/>
      <c r="B586" s="148"/>
      <c r="C586" s="149" t="s">
        <v>1046</v>
      </c>
      <c r="D586" s="149" t="s">
        <v>164</v>
      </c>
      <c r="E586" s="150" t="s">
        <v>1047</v>
      </c>
      <c r="F586" s="151" t="s">
        <v>1048</v>
      </c>
      <c r="G586" s="152" t="s">
        <v>371</v>
      </c>
      <c r="H586" s="153">
        <v>3.97</v>
      </c>
      <c r="I586" s="154"/>
      <c r="J586" s="155">
        <f>ROUND(I586*H586,2)</f>
        <v>0</v>
      </c>
      <c r="K586" s="151" t="s">
        <v>167</v>
      </c>
      <c r="L586" s="32"/>
      <c r="M586" s="156" t="s">
        <v>1</v>
      </c>
      <c r="N586" s="157" t="s">
        <v>40</v>
      </c>
      <c r="O586" s="57"/>
      <c r="P586" s="158">
        <f>O586*H586</f>
        <v>0</v>
      </c>
      <c r="Q586" s="158">
        <v>0</v>
      </c>
      <c r="R586" s="158">
        <f>Q586*H586</f>
        <v>0</v>
      </c>
      <c r="S586" s="158">
        <v>1.67E-3</v>
      </c>
      <c r="T586" s="159">
        <f>S586*H586</f>
        <v>6.6299000000000002E-3</v>
      </c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R586" s="160" t="s">
        <v>247</v>
      </c>
      <c r="AT586" s="160" t="s">
        <v>164</v>
      </c>
      <c r="AU586" s="160" t="s">
        <v>84</v>
      </c>
      <c r="AY586" s="16" t="s">
        <v>162</v>
      </c>
      <c r="BE586" s="161">
        <f>IF(N586="základní",J586,0)</f>
        <v>0</v>
      </c>
      <c r="BF586" s="161">
        <f>IF(N586="snížená",J586,0)</f>
        <v>0</v>
      </c>
      <c r="BG586" s="161">
        <f>IF(N586="zákl. přenesená",J586,0)</f>
        <v>0</v>
      </c>
      <c r="BH586" s="161">
        <f>IF(N586="sníž. přenesená",J586,0)</f>
        <v>0</v>
      </c>
      <c r="BI586" s="161">
        <f>IF(N586="nulová",J586,0)</f>
        <v>0</v>
      </c>
      <c r="BJ586" s="16" t="s">
        <v>82</v>
      </c>
      <c r="BK586" s="161">
        <f>ROUND(I586*H586,2)</f>
        <v>0</v>
      </c>
      <c r="BL586" s="16" t="s">
        <v>247</v>
      </c>
      <c r="BM586" s="160" t="s">
        <v>1049</v>
      </c>
    </row>
    <row r="587" spans="1:65" s="13" customFormat="1">
      <c r="B587" s="167"/>
      <c r="D587" s="162" t="s">
        <v>172</v>
      </c>
      <c r="E587" s="168" t="s">
        <v>1</v>
      </c>
      <c r="F587" s="169" t="s">
        <v>1050</v>
      </c>
      <c r="H587" s="170">
        <v>3.97</v>
      </c>
      <c r="I587" s="171"/>
      <c r="L587" s="167"/>
      <c r="M587" s="172"/>
      <c r="N587" s="173"/>
      <c r="O587" s="173"/>
      <c r="P587" s="173"/>
      <c r="Q587" s="173"/>
      <c r="R587" s="173"/>
      <c r="S587" s="173"/>
      <c r="T587" s="174"/>
      <c r="AT587" s="168" t="s">
        <v>172</v>
      </c>
      <c r="AU587" s="168" t="s">
        <v>84</v>
      </c>
      <c r="AV587" s="13" t="s">
        <v>84</v>
      </c>
      <c r="AW587" s="13" t="s">
        <v>174</v>
      </c>
      <c r="AX587" s="13" t="s">
        <v>82</v>
      </c>
      <c r="AY587" s="168" t="s">
        <v>162</v>
      </c>
    </row>
    <row r="588" spans="1:65" s="2" customFormat="1" ht="24.2" customHeight="1">
      <c r="A588" s="31"/>
      <c r="B588" s="148"/>
      <c r="C588" s="149" t="s">
        <v>1051</v>
      </c>
      <c r="D588" s="149" t="s">
        <v>164</v>
      </c>
      <c r="E588" s="150" t="s">
        <v>1052</v>
      </c>
      <c r="F588" s="151" t="s">
        <v>1053</v>
      </c>
      <c r="G588" s="152" t="s">
        <v>371</v>
      </c>
      <c r="H588" s="153">
        <v>14.3</v>
      </c>
      <c r="I588" s="154"/>
      <c r="J588" s="155">
        <f>ROUND(I588*H588,2)</f>
        <v>0</v>
      </c>
      <c r="K588" s="151" t="s">
        <v>167</v>
      </c>
      <c r="L588" s="32"/>
      <c r="M588" s="156" t="s">
        <v>1</v>
      </c>
      <c r="N588" s="157" t="s">
        <v>40</v>
      </c>
      <c r="O588" s="57"/>
      <c r="P588" s="158">
        <f>O588*H588</f>
        <v>0</v>
      </c>
      <c r="Q588" s="158">
        <v>0</v>
      </c>
      <c r="R588" s="158">
        <f>Q588*H588</f>
        <v>0</v>
      </c>
      <c r="S588" s="158">
        <v>2.5999999999999999E-3</v>
      </c>
      <c r="T588" s="159">
        <f>S588*H588</f>
        <v>3.7179999999999998E-2</v>
      </c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R588" s="160" t="s">
        <v>247</v>
      </c>
      <c r="AT588" s="160" t="s">
        <v>164</v>
      </c>
      <c r="AU588" s="160" t="s">
        <v>84</v>
      </c>
      <c r="AY588" s="16" t="s">
        <v>162</v>
      </c>
      <c r="BE588" s="161">
        <f>IF(N588="základní",J588,0)</f>
        <v>0</v>
      </c>
      <c r="BF588" s="161">
        <f>IF(N588="snížená",J588,0)</f>
        <v>0</v>
      </c>
      <c r="BG588" s="161">
        <f>IF(N588="zákl. přenesená",J588,0)</f>
        <v>0</v>
      </c>
      <c r="BH588" s="161">
        <f>IF(N588="sníž. přenesená",J588,0)</f>
        <v>0</v>
      </c>
      <c r="BI588" s="161">
        <f>IF(N588="nulová",J588,0)</f>
        <v>0</v>
      </c>
      <c r="BJ588" s="16" t="s">
        <v>82</v>
      </c>
      <c r="BK588" s="161">
        <f>ROUND(I588*H588,2)</f>
        <v>0</v>
      </c>
      <c r="BL588" s="16" t="s">
        <v>247</v>
      </c>
      <c r="BM588" s="160" t="s">
        <v>1054</v>
      </c>
    </row>
    <row r="589" spans="1:65" s="2" customFormat="1" ht="19.5">
      <c r="A589" s="31"/>
      <c r="B589" s="32"/>
      <c r="C589" s="31"/>
      <c r="D589" s="162" t="s">
        <v>170</v>
      </c>
      <c r="E589" s="31"/>
      <c r="F589" s="163" t="s">
        <v>1055</v>
      </c>
      <c r="G589" s="31"/>
      <c r="H589" s="31"/>
      <c r="I589" s="164"/>
      <c r="J589" s="31"/>
      <c r="K589" s="31"/>
      <c r="L589" s="32"/>
      <c r="M589" s="165"/>
      <c r="N589" s="166"/>
      <c r="O589" s="57"/>
      <c r="P589" s="57"/>
      <c r="Q589" s="57"/>
      <c r="R589" s="57"/>
      <c r="S589" s="57"/>
      <c r="T589" s="58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T589" s="16" t="s">
        <v>170</v>
      </c>
      <c r="AU589" s="16" t="s">
        <v>84</v>
      </c>
    </row>
    <row r="590" spans="1:65" s="13" customFormat="1">
      <c r="B590" s="167"/>
      <c r="D590" s="162" t="s">
        <v>172</v>
      </c>
      <c r="E590" s="168" t="s">
        <v>1</v>
      </c>
      <c r="F590" s="169" t="s">
        <v>1056</v>
      </c>
      <c r="H590" s="170">
        <v>14.3</v>
      </c>
      <c r="I590" s="171"/>
      <c r="L590" s="167"/>
      <c r="M590" s="172"/>
      <c r="N590" s="173"/>
      <c r="O590" s="173"/>
      <c r="P590" s="173"/>
      <c r="Q590" s="173"/>
      <c r="R590" s="173"/>
      <c r="S590" s="173"/>
      <c r="T590" s="174"/>
      <c r="AT590" s="168" t="s">
        <v>172</v>
      </c>
      <c r="AU590" s="168" t="s">
        <v>84</v>
      </c>
      <c r="AV590" s="13" t="s">
        <v>84</v>
      </c>
      <c r="AW590" s="13" t="s">
        <v>174</v>
      </c>
      <c r="AX590" s="13" t="s">
        <v>82</v>
      </c>
      <c r="AY590" s="168" t="s">
        <v>162</v>
      </c>
    </row>
    <row r="591" spans="1:65" s="2" customFormat="1" ht="24.2" customHeight="1">
      <c r="A591" s="31"/>
      <c r="B591" s="148"/>
      <c r="C591" s="149" t="s">
        <v>1057</v>
      </c>
      <c r="D591" s="149" t="s">
        <v>164</v>
      </c>
      <c r="E591" s="150" t="s">
        <v>1058</v>
      </c>
      <c r="F591" s="151" t="s">
        <v>1059</v>
      </c>
      <c r="G591" s="152" t="s">
        <v>371</v>
      </c>
      <c r="H591" s="153">
        <v>2.71</v>
      </c>
      <c r="I591" s="154"/>
      <c r="J591" s="155">
        <f>ROUND(I591*H591,2)</f>
        <v>0</v>
      </c>
      <c r="K591" s="151" t="s">
        <v>167</v>
      </c>
      <c r="L591" s="32"/>
      <c r="M591" s="156" t="s">
        <v>1</v>
      </c>
      <c r="N591" s="157" t="s">
        <v>40</v>
      </c>
      <c r="O591" s="57"/>
      <c r="P591" s="158">
        <f>O591*H591</f>
        <v>0</v>
      </c>
      <c r="Q591" s="158">
        <v>0</v>
      </c>
      <c r="R591" s="158">
        <f>Q591*H591</f>
        <v>0</v>
      </c>
      <c r="S591" s="158">
        <v>3.9399999999999999E-3</v>
      </c>
      <c r="T591" s="159">
        <f>S591*H591</f>
        <v>1.06774E-2</v>
      </c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R591" s="160" t="s">
        <v>247</v>
      </c>
      <c r="AT591" s="160" t="s">
        <v>164</v>
      </c>
      <c r="AU591" s="160" t="s">
        <v>84</v>
      </c>
      <c r="AY591" s="16" t="s">
        <v>162</v>
      </c>
      <c r="BE591" s="161">
        <f>IF(N591="základní",J591,0)</f>
        <v>0</v>
      </c>
      <c r="BF591" s="161">
        <f>IF(N591="snížená",J591,0)</f>
        <v>0</v>
      </c>
      <c r="BG591" s="161">
        <f>IF(N591="zákl. přenesená",J591,0)</f>
        <v>0</v>
      </c>
      <c r="BH591" s="161">
        <f>IF(N591="sníž. přenesená",J591,0)</f>
        <v>0</v>
      </c>
      <c r="BI591" s="161">
        <f>IF(N591="nulová",J591,0)</f>
        <v>0</v>
      </c>
      <c r="BJ591" s="16" t="s">
        <v>82</v>
      </c>
      <c r="BK591" s="161">
        <f>ROUND(I591*H591,2)</f>
        <v>0</v>
      </c>
      <c r="BL591" s="16" t="s">
        <v>247</v>
      </c>
      <c r="BM591" s="160" t="s">
        <v>1060</v>
      </c>
    </row>
    <row r="592" spans="1:65" s="13" customFormat="1">
      <c r="B592" s="167"/>
      <c r="D592" s="162" t="s">
        <v>172</v>
      </c>
      <c r="E592" s="168" t="s">
        <v>1</v>
      </c>
      <c r="F592" s="169" t="s">
        <v>1061</v>
      </c>
      <c r="H592" s="170">
        <v>2.71</v>
      </c>
      <c r="I592" s="171"/>
      <c r="L592" s="167"/>
      <c r="M592" s="172"/>
      <c r="N592" s="173"/>
      <c r="O592" s="173"/>
      <c r="P592" s="173"/>
      <c r="Q592" s="173"/>
      <c r="R592" s="173"/>
      <c r="S592" s="173"/>
      <c r="T592" s="174"/>
      <c r="AT592" s="168" t="s">
        <v>172</v>
      </c>
      <c r="AU592" s="168" t="s">
        <v>84</v>
      </c>
      <c r="AV592" s="13" t="s">
        <v>84</v>
      </c>
      <c r="AW592" s="13" t="s">
        <v>174</v>
      </c>
      <c r="AX592" s="13" t="s">
        <v>82</v>
      </c>
      <c r="AY592" s="168" t="s">
        <v>162</v>
      </c>
    </row>
    <row r="593" spans="1:65" s="2" customFormat="1" ht="24.2" customHeight="1">
      <c r="A593" s="31"/>
      <c r="B593" s="148"/>
      <c r="C593" s="149" t="s">
        <v>1062</v>
      </c>
      <c r="D593" s="149" t="s">
        <v>164</v>
      </c>
      <c r="E593" s="150" t="s">
        <v>1063</v>
      </c>
      <c r="F593" s="151" t="s">
        <v>1064</v>
      </c>
      <c r="G593" s="152" t="s">
        <v>371</v>
      </c>
      <c r="H593" s="153">
        <v>29.2</v>
      </c>
      <c r="I593" s="154"/>
      <c r="J593" s="155">
        <f>ROUND(I593*H593,2)</f>
        <v>0</v>
      </c>
      <c r="K593" s="151" t="s">
        <v>167</v>
      </c>
      <c r="L593" s="32"/>
      <c r="M593" s="156" t="s">
        <v>1</v>
      </c>
      <c r="N593" s="157" t="s">
        <v>40</v>
      </c>
      <c r="O593" s="57"/>
      <c r="P593" s="158">
        <f>O593*H593</f>
        <v>0</v>
      </c>
      <c r="Q593" s="158">
        <v>1.3799999999999999E-3</v>
      </c>
      <c r="R593" s="158">
        <f>Q593*H593</f>
        <v>4.0295999999999998E-2</v>
      </c>
      <c r="S593" s="158">
        <v>0</v>
      </c>
      <c r="T593" s="159">
        <f>S593*H593</f>
        <v>0</v>
      </c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R593" s="160" t="s">
        <v>247</v>
      </c>
      <c r="AT593" s="160" t="s">
        <v>164</v>
      </c>
      <c r="AU593" s="160" t="s">
        <v>84</v>
      </c>
      <c r="AY593" s="16" t="s">
        <v>162</v>
      </c>
      <c r="BE593" s="161">
        <f>IF(N593="základní",J593,0)</f>
        <v>0</v>
      </c>
      <c r="BF593" s="161">
        <f>IF(N593="snížená",J593,0)</f>
        <v>0</v>
      </c>
      <c r="BG593" s="161">
        <f>IF(N593="zákl. přenesená",J593,0)</f>
        <v>0</v>
      </c>
      <c r="BH593" s="161">
        <f>IF(N593="sníž. přenesená",J593,0)</f>
        <v>0</v>
      </c>
      <c r="BI593" s="161">
        <f>IF(N593="nulová",J593,0)</f>
        <v>0</v>
      </c>
      <c r="BJ593" s="16" t="s">
        <v>82</v>
      </c>
      <c r="BK593" s="161">
        <f>ROUND(I593*H593,2)</f>
        <v>0</v>
      </c>
      <c r="BL593" s="16" t="s">
        <v>247</v>
      </c>
      <c r="BM593" s="160" t="s">
        <v>1065</v>
      </c>
    </row>
    <row r="594" spans="1:65" s="13" customFormat="1">
      <c r="B594" s="167"/>
      <c r="D594" s="162" t="s">
        <v>172</v>
      </c>
      <c r="E594" s="168" t="s">
        <v>1</v>
      </c>
      <c r="F594" s="169" t="s">
        <v>1066</v>
      </c>
      <c r="H594" s="170">
        <v>29.2</v>
      </c>
      <c r="I594" s="171"/>
      <c r="L594" s="167"/>
      <c r="M594" s="172"/>
      <c r="N594" s="173"/>
      <c r="O594" s="173"/>
      <c r="P594" s="173"/>
      <c r="Q594" s="173"/>
      <c r="R594" s="173"/>
      <c r="S594" s="173"/>
      <c r="T594" s="174"/>
      <c r="AT594" s="168" t="s">
        <v>172</v>
      </c>
      <c r="AU594" s="168" t="s">
        <v>84</v>
      </c>
      <c r="AV594" s="13" t="s">
        <v>84</v>
      </c>
      <c r="AW594" s="13" t="s">
        <v>174</v>
      </c>
      <c r="AX594" s="13" t="s">
        <v>82</v>
      </c>
      <c r="AY594" s="168" t="s">
        <v>162</v>
      </c>
    </row>
    <row r="595" spans="1:65" s="2" customFormat="1" ht="49.15" customHeight="1">
      <c r="A595" s="31"/>
      <c r="B595" s="148"/>
      <c r="C595" s="149" t="s">
        <v>1067</v>
      </c>
      <c r="D595" s="149" t="s">
        <v>164</v>
      </c>
      <c r="E595" s="150" t="s">
        <v>1068</v>
      </c>
      <c r="F595" s="151" t="s">
        <v>1069</v>
      </c>
      <c r="G595" s="152" t="s">
        <v>104</v>
      </c>
      <c r="H595" s="153">
        <v>137.74700000000001</v>
      </c>
      <c r="I595" s="154"/>
      <c r="J595" s="155">
        <f>ROUND(I595*H595,2)</f>
        <v>0</v>
      </c>
      <c r="K595" s="151" t="s">
        <v>167</v>
      </c>
      <c r="L595" s="32"/>
      <c r="M595" s="156" t="s">
        <v>1</v>
      </c>
      <c r="N595" s="157" t="s">
        <v>40</v>
      </c>
      <c r="O595" s="57"/>
      <c r="P595" s="158">
        <f>O595*H595</f>
        <v>0</v>
      </c>
      <c r="Q595" s="158">
        <v>6.6100000000000004E-3</v>
      </c>
      <c r="R595" s="158">
        <f>Q595*H595</f>
        <v>0.9105076700000001</v>
      </c>
      <c r="S595" s="158">
        <v>0</v>
      </c>
      <c r="T595" s="159">
        <f>S595*H595</f>
        <v>0</v>
      </c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R595" s="160" t="s">
        <v>247</v>
      </c>
      <c r="AT595" s="160" t="s">
        <v>164</v>
      </c>
      <c r="AU595" s="160" t="s">
        <v>84</v>
      </c>
      <c r="AY595" s="16" t="s">
        <v>162</v>
      </c>
      <c r="BE595" s="161">
        <f>IF(N595="základní",J595,0)</f>
        <v>0</v>
      </c>
      <c r="BF595" s="161">
        <f>IF(N595="snížená",J595,0)</f>
        <v>0</v>
      </c>
      <c r="BG595" s="161">
        <f>IF(N595="zákl. přenesená",J595,0)</f>
        <v>0</v>
      </c>
      <c r="BH595" s="161">
        <f>IF(N595="sníž. přenesená",J595,0)</f>
        <v>0</v>
      </c>
      <c r="BI595" s="161">
        <f>IF(N595="nulová",J595,0)</f>
        <v>0</v>
      </c>
      <c r="BJ595" s="16" t="s">
        <v>82</v>
      </c>
      <c r="BK595" s="161">
        <f>ROUND(I595*H595,2)</f>
        <v>0</v>
      </c>
      <c r="BL595" s="16" t="s">
        <v>247</v>
      </c>
      <c r="BM595" s="160" t="s">
        <v>1070</v>
      </c>
    </row>
    <row r="596" spans="1:65" s="13" customFormat="1">
      <c r="B596" s="167"/>
      <c r="D596" s="162" t="s">
        <v>172</v>
      </c>
      <c r="E596" s="168" t="s">
        <v>1</v>
      </c>
      <c r="F596" s="169" t="s">
        <v>1071</v>
      </c>
      <c r="H596" s="170">
        <v>154.76</v>
      </c>
      <c r="I596" s="171"/>
      <c r="L596" s="167"/>
      <c r="M596" s="172"/>
      <c r="N596" s="173"/>
      <c r="O596" s="173"/>
      <c r="P596" s="173"/>
      <c r="Q596" s="173"/>
      <c r="R596" s="173"/>
      <c r="S596" s="173"/>
      <c r="T596" s="174"/>
      <c r="AT596" s="168" t="s">
        <v>172</v>
      </c>
      <c r="AU596" s="168" t="s">
        <v>84</v>
      </c>
      <c r="AV596" s="13" t="s">
        <v>84</v>
      </c>
      <c r="AW596" s="13" t="s">
        <v>174</v>
      </c>
      <c r="AX596" s="13" t="s">
        <v>75</v>
      </c>
      <c r="AY596" s="168" t="s">
        <v>162</v>
      </c>
    </row>
    <row r="597" spans="1:65" s="13" customFormat="1">
      <c r="B597" s="167"/>
      <c r="D597" s="162" t="s">
        <v>172</v>
      </c>
      <c r="E597" s="168" t="s">
        <v>1</v>
      </c>
      <c r="F597" s="169" t="s">
        <v>1072</v>
      </c>
      <c r="H597" s="170">
        <v>-17.013000000000002</v>
      </c>
      <c r="I597" s="171"/>
      <c r="L597" s="167"/>
      <c r="M597" s="172"/>
      <c r="N597" s="173"/>
      <c r="O597" s="173"/>
      <c r="P597" s="173"/>
      <c r="Q597" s="173"/>
      <c r="R597" s="173"/>
      <c r="S597" s="173"/>
      <c r="T597" s="174"/>
      <c r="AT597" s="168" t="s">
        <v>172</v>
      </c>
      <c r="AU597" s="168" t="s">
        <v>84</v>
      </c>
      <c r="AV597" s="13" t="s">
        <v>84</v>
      </c>
      <c r="AW597" s="13" t="s">
        <v>174</v>
      </c>
      <c r="AX597" s="13" t="s">
        <v>75</v>
      </c>
      <c r="AY597" s="168" t="s">
        <v>162</v>
      </c>
    </row>
    <row r="598" spans="1:65" s="14" customFormat="1">
      <c r="B598" s="175"/>
      <c r="D598" s="162" t="s">
        <v>172</v>
      </c>
      <c r="E598" s="176" t="s">
        <v>1</v>
      </c>
      <c r="F598" s="177" t="s">
        <v>176</v>
      </c>
      <c r="H598" s="178">
        <v>137.74700000000001</v>
      </c>
      <c r="I598" s="179"/>
      <c r="L598" s="175"/>
      <c r="M598" s="180"/>
      <c r="N598" s="181"/>
      <c r="O598" s="181"/>
      <c r="P598" s="181"/>
      <c r="Q598" s="181"/>
      <c r="R598" s="181"/>
      <c r="S598" s="181"/>
      <c r="T598" s="182"/>
      <c r="AT598" s="176" t="s">
        <v>172</v>
      </c>
      <c r="AU598" s="176" t="s">
        <v>84</v>
      </c>
      <c r="AV598" s="14" t="s">
        <v>168</v>
      </c>
      <c r="AW598" s="14" t="s">
        <v>174</v>
      </c>
      <c r="AX598" s="14" t="s">
        <v>82</v>
      </c>
      <c r="AY598" s="176" t="s">
        <v>162</v>
      </c>
    </row>
    <row r="599" spans="1:65" s="2" customFormat="1" ht="49.15" customHeight="1">
      <c r="A599" s="31"/>
      <c r="B599" s="148"/>
      <c r="C599" s="149" t="s">
        <v>1073</v>
      </c>
      <c r="D599" s="149" t="s">
        <v>164</v>
      </c>
      <c r="E599" s="150" t="s">
        <v>1074</v>
      </c>
      <c r="F599" s="151" t="s">
        <v>1075</v>
      </c>
      <c r="G599" s="152" t="s">
        <v>371</v>
      </c>
      <c r="H599" s="153">
        <v>14.6</v>
      </c>
      <c r="I599" s="154"/>
      <c r="J599" s="155">
        <f>ROUND(I599*H599,2)</f>
        <v>0</v>
      </c>
      <c r="K599" s="151" t="s">
        <v>167</v>
      </c>
      <c r="L599" s="32"/>
      <c r="M599" s="156" t="s">
        <v>1</v>
      </c>
      <c r="N599" s="157" t="s">
        <v>40</v>
      </c>
      <c r="O599" s="57"/>
      <c r="P599" s="158">
        <f>O599*H599</f>
        <v>0</v>
      </c>
      <c r="Q599" s="158">
        <v>5.1399999999999996E-3</v>
      </c>
      <c r="R599" s="158">
        <f>Q599*H599</f>
        <v>7.5043999999999986E-2</v>
      </c>
      <c r="S599" s="158">
        <v>0</v>
      </c>
      <c r="T599" s="159">
        <f>S599*H599</f>
        <v>0</v>
      </c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R599" s="160" t="s">
        <v>247</v>
      </c>
      <c r="AT599" s="160" t="s">
        <v>164</v>
      </c>
      <c r="AU599" s="160" t="s">
        <v>84</v>
      </c>
      <c r="AY599" s="16" t="s">
        <v>162</v>
      </c>
      <c r="BE599" s="161">
        <f>IF(N599="základní",J599,0)</f>
        <v>0</v>
      </c>
      <c r="BF599" s="161">
        <f>IF(N599="snížená",J599,0)</f>
        <v>0</v>
      </c>
      <c r="BG599" s="161">
        <f>IF(N599="zákl. přenesená",J599,0)</f>
        <v>0</v>
      </c>
      <c r="BH599" s="161">
        <f>IF(N599="sníž. přenesená",J599,0)</f>
        <v>0</v>
      </c>
      <c r="BI599" s="161">
        <f>IF(N599="nulová",J599,0)</f>
        <v>0</v>
      </c>
      <c r="BJ599" s="16" t="s">
        <v>82</v>
      </c>
      <c r="BK599" s="161">
        <f>ROUND(I599*H599,2)</f>
        <v>0</v>
      </c>
      <c r="BL599" s="16" t="s">
        <v>247</v>
      </c>
      <c r="BM599" s="160" t="s">
        <v>1076</v>
      </c>
    </row>
    <row r="600" spans="1:65" s="2" customFormat="1" ht="33" customHeight="1">
      <c r="A600" s="31"/>
      <c r="B600" s="148"/>
      <c r="C600" s="149" t="s">
        <v>1077</v>
      </c>
      <c r="D600" s="149" t="s">
        <v>164</v>
      </c>
      <c r="E600" s="150" t="s">
        <v>1078</v>
      </c>
      <c r="F600" s="151" t="s">
        <v>1079</v>
      </c>
      <c r="G600" s="152" t="s">
        <v>371</v>
      </c>
      <c r="H600" s="153">
        <v>21.2</v>
      </c>
      <c r="I600" s="154"/>
      <c r="J600" s="155">
        <f>ROUND(I600*H600,2)</f>
        <v>0</v>
      </c>
      <c r="K600" s="151" t="s">
        <v>167</v>
      </c>
      <c r="L600" s="32"/>
      <c r="M600" s="156" t="s">
        <v>1</v>
      </c>
      <c r="N600" s="157" t="s">
        <v>40</v>
      </c>
      <c r="O600" s="57"/>
      <c r="P600" s="158">
        <f>O600*H600</f>
        <v>0</v>
      </c>
      <c r="Q600" s="158">
        <v>2.8700000000000002E-3</v>
      </c>
      <c r="R600" s="158">
        <f>Q600*H600</f>
        <v>6.0844000000000002E-2</v>
      </c>
      <c r="S600" s="158">
        <v>0</v>
      </c>
      <c r="T600" s="159">
        <f>S600*H600</f>
        <v>0</v>
      </c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R600" s="160" t="s">
        <v>247</v>
      </c>
      <c r="AT600" s="160" t="s">
        <v>164</v>
      </c>
      <c r="AU600" s="160" t="s">
        <v>84</v>
      </c>
      <c r="AY600" s="16" t="s">
        <v>162</v>
      </c>
      <c r="BE600" s="161">
        <f>IF(N600="základní",J600,0)</f>
        <v>0</v>
      </c>
      <c r="BF600" s="161">
        <f>IF(N600="snížená",J600,0)</f>
        <v>0</v>
      </c>
      <c r="BG600" s="161">
        <f>IF(N600="zákl. přenesená",J600,0)</f>
        <v>0</v>
      </c>
      <c r="BH600" s="161">
        <f>IF(N600="sníž. přenesená",J600,0)</f>
        <v>0</v>
      </c>
      <c r="BI600" s="161">
        <f>IF(N600="nulová",J600,0)</f>
        <v>0</v>
      </c>
      <c r="BJ600" s="16" t="s">
        <v>82</v>
      </c>
      <c r="BK600" s="161">
        <f>ROUND(I600*H600,2)</f>
        <v>0</v>
      </c>
      <c r="BL600" s="16" t="s">
        <v>247</v>
      </c>
      <c r="BM600" s="160" t="s">
        <v>1080</v>
      </c>
    </row>
    <row r="601" spans="1:65" s="13" customFormat="1">
      <c r="B601" s="167"/>
      <c r="D601" s="162" t="s">
        <v>172</v>
      </c>
      <c r="E601" s="168" t="s">
        <v>1</v>
      </c>
      <c r="F601" s="169" t="s">
        <v>1081</v>
      </c>
      <c r="H601" s="170">
        <v>21.2</v>
      </c>
      <c r="I601" s="171"/>
      <c r="L601" s="167"/>
      <c r="M601" s="172"/>
      <c r="N601" s="173"/>
      <c r="O601" s="173"/>
      <c r="P601" s="173"/>
      <c r="Q601" s="173"/>
      <c r="R601" s="173"/>
      <c r="S601" s="173"/>
      <c r="T601" s="174"/>
      <c r="AT601" s="168" t="s">
        <v>172</v>
      </c>
      <c r="AU601" s="168" t="s">
        <v>84</v>
      </c>
      <c r="AV601" s="13" t="s">
        <v>84</v>
      </c>
      <c r="AW601" s="13" t="s">
        <v>174</v>
      </c>
      <c r="AX601" s="13" t="s">
        <v>82</v>
      </c>
      <c r="AY601" s="168" t="s">
        <v>162</v>
      </c>
    </row>
    <row r="602" spans="1:65" s="2" customFormat="1" ht="24.2" customHeight="1">
      <c r="A602" s="31"/>
      <c r="B602" s="148"/>
      <c r="C602" s="149" t="s">
        <v>1082</v>
      </c>
      <c r="D602" s="149" t="s">
        <v>164</v>
      </c>
      <c r="E602" s="150" t="s">
        <v>1083</v>
      </c>
      <c r="F602" s="151" t="s">
        <v>1084</v>
      </c>
      <c r="G602" s="152" t="s">
        <v>371</v>
      </c>
      <c r="H602" s="153">
        <v>4.75</v>
      </c>
      <c r="I602" s="154"/>
      <c r="J602" s="155">
        <f>ROUND(I602*H602,2)</f>
        <v>0</v>
      </c>
      <c r="K602" s="151" t="s">
        <v>167</v>
      </c>
      <c r="L602" s="32"/>
      <c r="M602" s="156" t="s">
        <v>1</v>
      </c>
      <c r="N602" s="157" t="s">
        <v>40</v>
      </c>
      <c r="O602" s="57"/>
      <c r="P602" s="158">
        <f>O602*H602</f>
        <v>0</v>
      </c>
      <c r="Q602" s="158">
        <v>3.5799999999999998E-3</v>
      </c>
      <c r="R602" s="158">
        <f>Q602*H602</f>
        <v>1.7004999999999999E-2</v>
      </c>
      <c r="S602" s="158">
        <v>0</v>
      </c>
      <c r="T602" s="159">
        <f>S602*H602</f>
        <v>0</v>
      </c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R602" s="160" t="s">
        <v>247</v>
      </c>
      <c r="AT602" s="160" t="s">
        <v>164</v>
      </c>
      <c r="AU602" s="160" t="s">
        <v>84</v>
      </c>
      <c r="AY602" s="16" t="s">
        <v>162</v>
      </c>
      <c r="BE602" s="161">
        <f>IF(N602="základní",J602,0)</f>
        <v>0</v>
      </c>
      <c r="BF602" s="161">
        <f>IF(N602="snížená",J602,0)</f>
        <v>0</v>
      </c>
      <c r="BG602" s="161">
        <f>IF(N602="zákl. přenesená",J602,0)</f>
        <v>0</v>
      </c>
      <c r="BH602" s="161">
        <f>IF(N602="sníž. přenesená",J602,0)</f>
        <v>0</v>
      </c>
      <c r="BI602" s="161">
        <f>IF(N602="nulová",J602,0)</f>
        <v>0</v>
      </c>
      <c r="BJ602" s="16" t="s">
        <v>82</v>
      </c>
      <c r="BK602" s="161">
        <f>ROUND(I602*H602,2)</f>
        <v>0</v>
      </c>
      <c r="BL602" s="16" t="s">
        <v>247</v>
      </c>
      <c r="BM602" s="160" t="s">
        <v>1085</v>
      </c>
    </row>
    <row r="603" spans="1:65" s="13" customFormat="1">
      <c r="B603" s="167"/>
      <c r="D603" s="162" t="s">
        <v>172</v>
      </c>
      <c r="E603" s="168" t="s">
        <v>1</v>
      </c>
      <c r="F603" s="169" t="s">
        <v>1086</v>
      </c>
      <c r="H603" s="170">
        <v>4.75</v>
      </c>
      <c r="I603" s="171"/>
      <c r="L603" s="167"/>
      <c r="M603" s="172"/>
      <c r="N603" s="173"/>
      <c r="O603" s="173"/>
      <c r="P603" s="173"/>
      <c r="Q603" s="173"/>
      <c r="R603" s="173"/>
      <c r="S603" s="173"/>
      <c r="T603" s="174"/>
      <c r="AT603" s="168" t="s">
        <v>172</v>
      </c>
      <c r="AU603" s="168" t="s">
        <v>84</v>
      </c>
      <c r="AV603" s="13" t="s">
        <v>84</v>
      </c>
      <c r="AW603" s="13" t="s">
        <v>174</v>
      </c>
      <c r="AX603" s="13" t="s">
        <v>82</v>
      </c>
      <c r="AY603" s="168" t="s">
        <v>162</v>
      </c>
    </row>
    <row r="604" spans="1:65" s="2" customFormat="1" ht="33" customHeight="1">
      <c r="A604" s="31"/>
      <c r="B604" s="148"/>
      <c r="C604" s="149" t="s">
        <v>1087</v>
      </c>
      <c r="D604" s="149" t="s">
        <v>164</v>
      </c>
      <c r="E604" s="150" t="s">
        <v>1088</v>
      </c>
      <c r="F604" s="151" t="s">
        <v>1089</v>
      </c>
      <c r="G604" s="152" t="s">
        <v>371</v>
      </c>
      <c r="H604" s="153">
        <v>29.2</v>
      </c>
      <c r="I604" s="154"/>
      <c r="J604" s="155">
        <f>ROUND(I604*H604,2)</f>
        <v>0</v>
      </c>
      <c r="K604" s="151" t="s">
        <v>167</v>
      </c>
      <c r="L604" s="32"/>
      <c r="M604" s="156" t="s">
        <v>1</v>
      </c>
      <c r="N604" s="157" t="s">
        <v>40</v>
      </c>
      <c r="O604" s="57"/>
      <c r="P604" s="158">
        <f>O604*H604</f>
        <v>0</v>
      </c>
      <c r="Q604" s="158">
        <v>1.6900000000000001E-3</v>
      </c>
      <c r="R604" s="158">
        <f>Q604*H604</f>
        <v>4.9348000000000003E-2</v>
      </c>
      <c r="S604" s="158">
        <v>0</v>
      </c>
      <c r="T604" s="159">
        <f>S604*H604</f>
        <v>0</v>
      </c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R604" s="160" t="s">
        <v>247</v>
      </c>
      <c r="AT604" s="160" t="s">
        <v>164</v>
      </c>
      <c r="AU604" s="160" t="s">
        <v>84</v>
      </c>
      <c r="AY604" s="16" t="s">
        <v>162</v>
      </c>
      <c r="BE604" s="161">
        <f>IF(N604="základní",J604,0)</f>
        <v>0</v>
      </c>
      <c r="BF604" s="161">
        <f>IF(N604="snížená",J604,0)</f>
        <v>0</v>
      </c>
      <c r="BG604" s="161">
        <f>IF(N604="zákl. přenesená",J604,0)</f>
        <v>0</v>
      </c>
      <c r="BH604" s="161">
        <f>IF(N604="sníž. přenesená",J604,0)</f>
        <v>0</v>
      </c>
      <c r="BI604" s="161">
        <f>IF(N604="nulová",J604,0)</f>
        <v>0</v>
      </c>
      <c r="BJ604" s="16" t="s">
        <v>82</v>
      </c>
      <c r="BK604" s="161">
        <f>ROUND(I604*H604,2)</f>
        <v>0</v>
      </c>
      <c r="BL604" s="16" t="s">
        <v>247</v>
      </c>
      <c r="BM604" s="160" t="s">
        <v>1090</v>
      </c>
    </row>
    <row r="605" spans="1:65" s="13" customFormat="1">
      <c r="B605" s="167"/>
      <c r="D605" s="162" t="s">
        <v>172</v>
      </c>
      <c r="E605" s="168" t="s">
        <v>1</v>
      </c>
      <c r="F605" s="169" t="s">
        <v>1066</v>
      </c>
      <c r="H605" s="170">
        <v>29.2</v>
      </c>
      <c r="I605" s="171"/>
      <c r="L605" s="167"/>
      <c r="M605" s="172"/>
      <c r="N605" s="173"/>
      <c r="O605" s="173"/>
      <c r="P605" s="173"/>
      <c r="Q605" s="173"/>
      <c r="R605" s="173"/>
      <c r="S605" s="173"/>
      <c r="T605" s="174"/>
      <c r="AT605" s="168" t="s">
        <v>172</v>
      </c>
      <c r="AU605" s="168" t="s">
        <v>84</v>
      </c>
      <c r="AV605" s="13" t="s">
        <v>84</v>
      </c>
      <c r="AW605" s="13" t="s">
        <v>174</v>
      </c>
      <c r="AX605" s="13" t="s">
        <v>82</v>
      </c>
      <c r="AY605" s="168" t="s">
        <v>162</v>
      </c>
    </row>
    <row r="606" spans="1:65" s="2" customFormat="1" ht="44.25" customHeight="1">
      <c r="A606" s="31"/>
      <c r="B606" s="148"/>
      <c r="C606" s="149" t="s">
        <v>1091</v>
      </c>
      <c r="D606" s="149" t="s">
        <v>164</v>
      </c>
      <c r="E606" s="150" t="s">
        <v>1092</v>
      </c>
      <c r="F606" s="151" t="s">
        <v>1093</v>
      </c>
      <c r="G606" s="152" t="s">
        <v>329</v>
      </c>
      <c r="H606" s="153">
        <v>4</v>
      </c>
      <c r="I606" s="154"/>
      <c r="J606" s="155">
        <f>ROUND(I606*H606,2)</f>
        <v>0</v>
      </c>
      <c r="K606" s="151" t="s">
        <v>167</v>
      </c>
      <c r="L606" s="32"/>
      <c r="M606" s="156" t="s">
        <v>1</v>
      </c>
      <c r="N606" s="157" t="s">
        <v>40</v>
      </c>
      <c r="O606" s="57"/>
      <c r="P606" s="158">
        <f>O606*H606</f>
        <v>0</v>
      </c>
      <c r="Q606" s="158">
        <v>3.6000000000000002E-4</v>
      </c>
      <c r="R606" s="158">
        <f>Q606*H606</f>
        <v>1.4400000000000001E-3</v>
      </c>
      <c r="S606" s="158">
        <v>0</v>
      </c>
      <c r="T606" s="159">
        <f>S606*H606</f>
        <v>0</v>
      </c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R606" s="160" t="s">
        <v>247</v>
      </c>
      <c r="AT606" s="160" t="s">
        <v>164</v>
      </c>
      <c r="AU606" s="160" t="s">
        <v>84</v>
      </c>
      <c r="AY606" s="16" t="s">
        <v>162</v>
      </c>
      <c r="BE606" s="161">
        <f>IF(N606="základní",J606,0)</f>
        <v>0</v>
      </c>
      <c r="BF606" s="161">
        <f>IF(N606="snížená",J606,0)</f>
        <v>0</v>
      </c>
      <c r="BG606" s="161">
        <f>IF(N606="zákl. přenesená",J606,0)</f>
        <v>0</v>
      </c>
      <c r="BH606" s="161">
        <f>IF(N606="sníž. přenesená",J606,0)</f>
        <v>0</v>
      </c>
      <c r="BI606" s="161">
        <f>IF(N606="nulová",J606,0)</f>
        <v>0</v>
      </c>
      <c r="BJ606" s="16" t="s">
        <v>82</v>
      </c>
      <c r="BK606" s="161">
        <f>ROUND(I606*H606,2)</f>
        <v>0</v>
      </c>
      <c r="BL606" s="16" t="s">
        <v>247</v>
      </c>
      <c r="BM606" s="160" t="s">
        <v>1094</v>
      </c>
    </row>
    <row r="607" spans="1:65" s="2" customFormat="1" ht="37.9" customHeight="1">
      <c r="A607" s="31"/>
      <c r="B607" s="148"/>
      <c r="C607" s="149" t="s">
        <v>1095</v>
      </c>
      <c r="D607" s="149" t="s">
        <v>164</v>
      </c>
      <c r="E607" s="150" t="s">
        <v>1096</v>
      </c>
      <c r="F607" s="151" t="s">
        <v>1097</v>
      </c>
      <c r="G607" s="152" t="s">
        <v>371</v>
      </c>
      <c r="H607" s="153">
        <v>10.54</v>
      </c>
      <c r="I607" s="154"/>
      <c r="J607" s="155">
        <f>ROUND(I607*H607,2)</f>
        <v>0</v>
      </c>
      <c r="K607" s="151" t="s">
        <v>167</v>
      </c>
      <c r="L607" s="32"/>
      <c r="M607" s="156" t="s">
        <v>1</v>
      </c>
      <c r="N607" s="157" t="s">
        <v>40</v>
      </c>
      <c r="O607" s="57"/>
      <c r="P607" s="158">
        <f>O607*H607</f>
        <v>0</v>
      </c>
      <c r="Q607" s="158">
        <v>2.1700000000000001E-3</v>
      </c>
      <c r="R607" s="158">
        <f>Q607*H607</f>
        <v>2.2871799999999998E-2</v>
      </c>
      <c r="S607" s="158">
        <v>0</v>
      </c>
      <c r="T607" s="159">
        <f>S607*H607</f>
        <v>0</v>
      </c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R607" s="160" t="s">
        <v>247</v>
      </c>
      <c r="AT607" s="160" t="s">
        <v>164</v>
      </c>
      <c r="AU607" s="160" t="s">
        <v>84</v>
      </c>
      <c r="AY607" s="16" t="s">
        <v>162</v>
      </c>
      <c r="BE607" s="161">
        <f>IF(N607="základní",J607,0)</f>
        <v>0</v>
      </c>
      <c r="BF607" s="161">
        <f>IF(N607="snížená",J607,0)</f>
        <v>0</v>
      </c>
      <c r="BG607" s="161">
        <f>IF(N607="zákl. přenesená",J607,0)</f>
        <v>0</v>
      </c>
      <c r="BH607" s="161">
        <f>IF(N607="sníž. přenesená",J607,0)</f>
        <v>0</v>
      </c>
      <c r="BI607" s="161">
        <f>IF(N607="nulová",J607,0)</f>
        <v>0</v>
      </c>
      <c r="BJ607" s="16" t="s">
        <v>82</v>
      </c>
      <c r="BK607" s="161">
        <f>ROUND(I607*H607,2)</f>
        <v>0</v>
      </c>
      <c r="BL607" s="16" t="s">
        <v>247</v>
      </c>
      <c r="BM607" s="160" t="s">
        <v>1098</v>
      </c>
    </row>
    <row r="608" spans="1:65" s="13" customFormat="1">
      <c r="B608" s="167"/>
      <c r="D608" s="162" t="s">
        <v>172</v>
      </c>
      <c r="E608" s="168" t="s">
        <v>1</v>
      </c>
      <c r="F608" s="169" t="s">
        <v>1099</v>
      </c>
      <c r="H608" s="170">
        <v>10.54</v>
      </c>
      <c r="I608" s="171"/>
      <c r="L608" s="167"/>
      <c r="M608" s="172"/>
      <c r="N608" s="173"/>
      <c r="O608" s="173"/>
      <c r="P608" s="173"/>
      <c r="Q608" s="173"/>
      <c r="R608" s="173"/>
      <c r="S608" s="173"/>
      <c r="T608" s="174"/>
      <c r="AT608" s="168" t="s">
        <v>172</v>
      </c>
      <c r="AU608" s="168" t="s">
        <v>84</v>
      </c>
      <c r="AV608" s="13" t="s">
        <v>84</v>
      </c>
      <c r="AW608" s="13" t="s">
        <v>174</v>
      </c>
      <c r="AX608" s="13" t="s">
        <v>82</v>
      </c>
      <c r="AY608" s="168" t="s">
        <v>162</v>
      </c>
    </row>
    <row r="609" spans="1:65" s="2" customFormat="1" ht="55.5" customHeight="1">
      <c r="A609" s="31"/>
      <c r="B609" s="148"/>
      <c r="C609" s="149" t="s">
        <v>1100</v>
      </c>
      <c r="D609" s="149" t="s">
        <v>164</v>
      </c>
      <c r="E609" s="150" t="s">
        <v>1101</v>
      </c>
      <c r="F609" s="151" t="s">
        <v>1102</v>
      </c>
      <c r="G609" s="152" t="s">
        <v>229</v>
      </c>
      <c r="H609" s="153">
        <v>1.177</v>
      </c>
      <c r="I609" s="154"/>
      <c r="J609" s="155">
        <f>ROUND(I609*H609,2)</f>
        <v>0</v>
      </c>
      <c r="K609" s="151" t="s">
        <v>167</v>
      </c>
      <c r="L609" s="32"/>
      <c r="M609" s="156" t="s">
        <v>1</v>
      </c>
      <c r="N609" s="157" t="s">
        <v>40</v>
      </c>
      <c r="O609" s="57"/>
      <c r="P609" s="158">
        <f>O609*H609</f>
        <v>0</v>
      </c>
      <c r="Q609" s="158">
        <v>0</v>
      </c>
      <c r="R609" s="158">
        <f>Q609*H609</f>
        <v>0</v>
      </c>
      <c r="S609" s="158">
        <v>0</v>
      </c>
      <c r="T609" s="159">
        <f>S609*H609</f>
        <v>0</v>
      </c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R609" s="160" t="s">
        <v>247</v>
      </c>
      <c r="AT609" s="160" t="s">
        <v>164</v>
      </c>
      <c r="AU609" s="160" t="s">
        <v>84</v>
      </c>
      <c r="AY609" s="16" t="s">
        <v>162</v>
      </c>
      <c r="BE609" s="161">
        <f>IF(N609="základní",J609,0)</f>
        <v>0</v>
      </c>
      <c r="BF609" s="161">
        <f>IF(N609="snížená",J609,0)</f>
        <v>0</v>
      </c>
      <c r="BG609" s="161">
        <f>IF(N609="zákl. přenesená",J609,0)</f>
        <v>0</v>
      </c>
      <c r="BH609" s="161">
        <f>IF(N609="sníž. přenesená",J609,0)</f>
        <v>0</v>
      </c>
      <c r="BI609" s="161">
        <f>IF(N609="nulová",J609,0)</f>
        <v>0</v>
      </c>
      <c r="BJ609" s="16" t="s">
        <v>82</v>
      </c>
      <c r="BK609" s="161">
        <f>ROUND(I609*H609,2)</f>
        <v>0</v>
      </c>
      <c r="BL609" s="16" t="s">
        <v>247</v>
      </c>
      <c r="BM609" s="160" t="s">
        <v>1103</v>
      </c>
    </row>
    <row r="610" spans="1:65" s="2" customFormat="1" ht="55.5" customHeight="1">
      <c r="A610" s="31"/>
      <c r="B610" s="148"/>
      <c r="C610" s="149" t="s">
        <v>1104</v>
      </c>
      <c r="D610" s="149" t="s">
        <v>164</v>
      </c>
      <c r="E610" s="150" t="s">
        <v>1105</v>
      </c>
      <c r="F610" s="151" t="s">
        <v>1106</v>
      </c>
      <c r="G610" s="152" t="s">
        <v>229</v>
      </c>
      <c r="H610" s="153">
        <v>1.177</v>
      </c>
      <c r="I610" s="154"/>
      <c r="J610" s="155">
        <f>ROUND(I610*H610,2)</f>
        <v>0</v>
      </c>
      <c r="K610" s="151" t="s">
        <v>167</v>
      </c>
      <c r="L610" s="32"/>
      <c r="M610" s="156" t="s">
        <v>1</v>
      </c>
      <c r="N610" s="157" t="s">
        <v>40</v>
      </c>
      <c r="O610" s="57"/>
      <c r="P610" s="158">
        <f>O610*H610</f>
        <v>0</v>
      </c>
      <c r="Q610" s="158">
        <v>0</v>
      </c>
      <c r="R610" s="158">
        <f>Q610*H610</f>
        <v>0</v>
      </c>
      <c r="S610" s="158">
        <v>0</v>
      </c>
      <c r="T610" s="159">
        <f>S610*H610</f>
        <v>0</v>
      </c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R610" s="160" t="s">
        <v>247</v>
      </c>
      <c r="AT610" s="160" t="s">
        <v>164</v>
      </c>
      <c r="AU610" s="160" t="s">
        <v>84</v>
      </c>
      <c r="AY610" s="16" t="s">
        <v>162</v>
      </c>
      <c r="BE610" s="161">
        <f>IF(N610="základní",J610,0)</f>
        <v>0</v>
      </c>
      <c r="BF610" s="161">
        <f>IF(N610="snížená",J610,0)</f>
        <v>0</v>
      </c>
      <c r="BG610" s="161">
        <f>IF(N610="zákl. přenesená",J610,0)</f>
        <v>0</v>
      </c>
      <c r="BH610" s="161">
        <f>IF(N610="sníž. přenesená",J610,0)</f>
        <v>0</v>
      </c>
      <c r="BI610" s="161">
        <f>IF(N610="nulová",J610,0)</f>
        <v>0</v>
      </c>
      <c r="BJ610" s="16" t="s">
        <v>82</v>
      </c>
      <c r="BK610" s="161">
        <f>ROUND(I610*H610,2)</f>
        <v>0</v>
      </c>
      <c r="BL610" s="16" t="s">
        <v>247</v>
      </c>
      <c r="BM610" s="160" t="s">
        <v>1107</v>
      </c>
    </row>
    <row r="611" spans="1:65" s="12" customFormat="1" ht="22.9" customHeight="1">
      <c r="B611" s="135"/>
      <c r="D611" s="136" t="s">
        <v>74</v>
      </c>
      <c r="E611" s="146" t="s">
        <v>1108</v>
      </c>
      <c r="F611" s="146" t="s">
        <v>1109</v>
      </c>
      <c r="I611" s="138"/>
      <c r="J611" s="147">
        <f>BK611</f>
        <v>0</v>
      </c>
      <c r="L611" s="135"/>
      <c r="M611" s="140"/>
      <c r="N611" s="141"/>
      <c r="O611" s="141"/>
      <c r="P611" s="142">
        <f>SUM(P612:P621)</f>
        <v>0</v>
      </c>
      <c r="Q611" s="141"/>
      <c r="R611" s="142">
        <f>SUM(R612:R621)</f>
        <v>7.9072119999999996E-2</v>
      </c>
      <c r="S611" s="141"/>
      <c r="T611" s="143">
        <f>SUM(T612:T621)</f>
        <v>0</v>
      </c>
      <c r="AR611" s="136" t="s">
        <v>84</v>
      </c>
      <c r="AT611" s="144" t="s">
        <v>74</v>
      </c>
      <c r="AU611" s="144" t="s">
        <v>82</v>
      </c>
      <c r="AY611" s="136" t="s">
        <v>162</v>
      </c>
      <c r="BK611" s="145">
        <f>SUM(BK612:BK621)</f>
        <v>0</v>
      </c>
    </row>
    <row r="612" spans="1:65" s="2" customFormat="1" ht="24.2" customHeight="1">
      <c r="A612" s="31"/>
      <c r="B612" s="148"/>
      <c r="C612" s="149" t="s">
        <v>1110</v>
      </c>
      <c r="D612" s="149" t="s">
        <v>164</v>
      </c>
      <c r="E612" s="150" t="s">
        <v>1111</v>
      </c>
      <c r="F612" s="151" t="s">
        <v>1112</v>
      </c>
      <c r="G612" s="152" t="s">
        <v>104</v>
      </c>
      <c r="H612" s="153">
        <v>17.013000000000002</v>
      </c>
      <c r="I612" s="154"/>
      <c r="J612" s="155">
        <f>ROUND(I612*H612,2)</f>
        <v>0</v>
      </c>
      <c r="K612" s="151" t="s">
        <v>167</v>
      </c>
      <c r="L612" s="32"/>
      <c r="M612" s="156" t="s">
        <v>1</v>
      </c>
      <c r="N612" s="157" t="s">
        <v>40</v>
      </c>
      <c r="O612" s="57"/>
      <c r="P612" s="158">
        <f>O612*H612</f>
        <v>0</v>
      </c>
      <c r="Q612" s="158">
        <v>2E-3</v>
      </c>
      <c r="R612" s="158">
        <f>Q612*H612</f>
        <v>3.4026000000000001E-2</v>
      </c>
      <c r="S612" s="158">
        <v>0</v>
      </c>
      <c r="T612" s="159">
        <f>S612*H612</f>
        <v>0</v>
      </c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R612" s="160" t="s">
        <v>247</v>
      </c>
      <c r="AT612" s="160" t="s">
        <v>164</v>
      </c>
      <c r="AU612" s="160" t="s">
        <v>84</v>
      </c>
      <c r="AY612" s="16" t="s">
        <v>162</v>
      </c>
      <c r="BE612" s="161">
        <f>IF(N612="základní",J612,0)</f>
        <v>0</v>
      </c>
      <c r="BF612" s="161">
        <f>IF(N612="snížená",J612,0)</f>
        <v>0</v>
      </c>
      <c r="BG612" s="161">
        <f>IF(N612="zákl. přenesená",J612,0)</f>
        <v>0</v>
      </c>
      <c r="BH612" s="161">
        <f>IF(N612="sníž. přenesená",J612,0)</f>
        <v>0</v>
      </c>
      <c r="BI612" s="161">
        <f>IF(N612="nulová",J612,0)</f>
        <v>0</v>
      </c>
      <c r="BJ612" s="16" t="s">
        <v>82</v>
      </c>
      <c r="BK612" s="161">
        <f>ROUND(I612*H612,2)</f>
        <v>0</v>
      </c>
      <c r="BL612" s="16" t="s">
        <v>247</v>
      </c>
      <c r="BM612" s="160" t="s">
        <v>1113</v>
      </c>
    </row>
    <row r="613" spans="1:65" s="13" customFormat="1">
      <c r="B613" s="167"/>
      <c r="D613" s="162" t="s">
        <v>172</v>
      </c>
      <c r="E613" s="168" t="s">
        <v>1</v>
      </c>
      <c r="F613" s="169" t="s">
        <v>1114</v>
      </c>
      <c r="H613" s="170">
        <v>17.013000000000002</v>
      </c>
      <c r="I613" s="171"/>
      <c r="L613" s="167"/>
      <c r="M613" s="172"/>
      <c r="N613" s="173"/>
      <c r="O613" s="173"/>
      <c r="P613" s="173"/>
      <c r="Q613" s="173"/>
      <c r="R613" s="173"/>
      <c r="S613" s="173"/>
      <c r="T613" s="174"/>
      <c r="AT613" s="168" t="s">
        <v>172</v>
      </c>
      <c r="AU613" s="168" t="s">
        <v>84</v>
      </c>
      <c r="AV613" s="13" t="s">
        <v>84</v>
      </c>
      <c r="AW613" s="13" t="s">
        <v>174</v>
      </c>
      <c r="AX613" s="13" t="s">
        <v>82</v>
      </c>
      <c r="AY613" s="168" t="s">
        <v>162</v>
      </c>
    </row>
    <row r="614" spans="1:65" s="2" customFormat="1" ht="37.9" customHeight="1">
      <c r="A614" s="31"/>
      <c r="B614" s="148"/>
      <c r="C614" s="149" t="s">
        <v>1115</v>
      </c>
      <c r="D614" s="149" t="s">
        <v>164</v>
      </c>
      <c r="E614" s="150" t="s">
        <v>1116</v>
      </c>
      <c r="F614" s="151" t="s">
        <v>1117</v>
      </c>
      <c r="G614" s="152" t="s">
        <v>104</v>
      </c>
      <c r="H614" s="153">
        <v>292.50700000000001</v>
      </c>
      <c r="I614" s="154"/>
      <c r="J614" s="155">
        <f>ROUND(I614*H614,2)</f>
        <v>0</v>
      </c>
      <c r="K614" s="151" t="s">
        <v>167</v>
      </c>
      <c r="L614" s="32"/>
      <c r="M614" s="156" t="s">
        <v>1</v>
      </c>
      <c r="N614" s="157" t="s">
        <v>40</v>
      </c>
      <c r="O614" s="57"/>
      <c r="P614" s="158">
        <f>O614*H614</f>
        <v>0</v>
      </c>
      <c r="Q614" s="158">
        <v>0</v>
      </c>
      <c r="R614" s="158">
        <f>Q614*H614</f>
        <v>0</v>
      </c>
      <c r="S614" s="158">
        <v>0</v>
      </c>
      <c r="T614" s="159">
        <f>S614*H614</f>
        <v>0</v>
      </c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R614" s="160" t="s">
        <v>247</v>
      </c>
      <c r="AT614" s="160" t="s">
        <v>164</v>
      </c>
      <c r="AU614" s="160" t="s">
        <v>84</v>
      </c>
      <c r="AY614" s="16" t="s">
        <v>162</v>
      </c>
      <c r="BE614" s="161">
        <f>IF(N614="základní",J614,0)</f>
        <v>0</v>
      </c>
      <c r="BF614" s="161">
        <f>IF(N614="snížená",J614,0)</f>
        <v>0</v>
      </c>
      <c r="BG614" s="161">
        <f>IF(N614="zákl. přenesená",J614,0)</f>
        <v>0</v>
      </c>
      <c r="BH614" s="161">
        <f>IF(N614="sníž. přenesená",J614,0)</f>
        <v>0</v>
      </c>
      <c r="BI614" s="161">
        <f>IF(N614="nulová",J614,0)</f>
        <v>0</v>
      </c>
      <c r="BJ614" s="16" t="s">
        <v>82</v>
      </c>
      <c r="BK614" s="161">
        <f>ROUND(I614*H614,2)</f>
        <v>0</v>
      </c>
      <c r="BL614" s="16" t="s">
        <v>247</v>
      </c>
      <c r="BM614" s="160" t="s">
        <v>1118</v>
      </c>
    </row>
    <row r="615" spans="1:65" s="2" customFormat="1" ht="37.9" customHeight="1">
      <c r="A615" s="31"/>
      <c r="B615" s="148"/>
      <c r="C615" s="183" t="s">
        <v>1119</v>
      </c>
      <c r="D615" s="183" t="s">
        <v>226</v>
      </c>
      <c r="E615" s="184" t="s">
        <v>1120</v>
      </c>
      <c r="F615" s="185" t="s">
        <v>1121</v>
      </c>
      <c r="G615" s="186" t="s">
        <v>104</v>
      </c>
      <c r="H615" s="187">
        <v>321.75799999999998</v>
      </c>
      <c r="I615" s="188"/>
      <c r="J615" s="189">
        <f>ROUND(I615*H615,2)</f>
        <v>0</v>
      </c>
      <c r="K615" s="185" t="s">
        <v>167</v>
      </c>
      <c r="L615" s="190"/>
      <c r="M615" s="191" t="s">
        <v>1</v>
      </c>
      <c r="N615" s="192" t="s">
        <v>40</v>
      </c>
      <c r="O615" s="57"/>
      <c r="P615" s="158">
        <f>O615*H615</f>
        <v>0</v>
      </c>
      <c r="Q615" s="158">
        <v>1.3999999999999999E-4</v>
      </c>
      <c r="R615" s="158">
        <f>Q615*H615</f>
        <v>4.5046119999999995E-2</v>
      </c>
      <c r="S615" s="158">
        <v>0</v>
      </c>
      <c r="T615" s="159">
        <f>S615*H615</f>
        <v>0</v>
      </c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R615" s="160" t="s">
        <v>335</v>
      </c>
      <c r="AT615" s="160" t="s">
        <v>226</v>
      </c>
      <c r="AU615" s="160" t="s">
        <v>84</v>
      </c>
      <c r="AY615" s="16" t="s">
        <v>162</v>
      </c>
      <c r="BE615" s="161">
        <f>IF(N615="základní",J615,0)</f>
        <v>0</v>
      </c>
      <c r="BF615" s="161">
        <f>IF(N615="snížená",J615,0)</f>
        <v>0</v>
      </c>
      <c r="BG615" s="161">
        <f>IF(N615="zákl. přenesená",J615,0)</f>
        <v>0</v>
      </c>
      <c r="BH615" s="161">
        <f>IF(N615="sníž. přenesená",J615,0)</f>
        <v>0</v>
      </c>
      <c r="BI615" s="161">
        <f>IF(N615="nulová",J615,0)</f>
        <v>0</v>
      </c>
      <c r="BJ615" s="16" t="s">
        <v>82</v>
      </c>
      <c r="BK615" s="161">
        <f>ROUND(I615*H615,2)</f>
        <v>0</v>
      </c>
      <c r="BL615" s="16" t="s">
        <v>247</v>
      </c>
      <c r="BM615" s="160" t="s">
        <v>1122</v>
      </c>
    </row>
    <row r="616" spans="1:65" s="13" customFormat="1">
      <c r="B616" s="167"/>
      <c r="D616" s="162" t="s">
        <v>172</v>
      </c>
      <c r="E616" s="168" t="s">
        <v>1</v>
      </c>
      <c r="F616" s="169" t="s">
        <v>1123</v>
      </c>
      <c r="H616" s="170">
        <v>309.52</v>
      </c>
      <c r="I616" s="171"/>
      <c r="L616" s="167"/>
      <c r="M616" s="172"/>
      <c r="N616" s="173"/>
      <c r="O616" s="173"/>
      <c r="P616" s="173"/>
      <c r="Q616" s="173"/>
      <c r="R616" s="173"/>
      <c r="S616" s="173"/>
      <c r="T616" s="174"/>
      <c r="AT616" s="168" t="s">
        <v>172</v>
      </c>
      <c r="AU616" s="168" t="s">
        <v>84</v>
      </c>
      <c r="AV616" s="13" t="s">
        <v>84</v>
      </c>
      <c r="AW616" s="13" t="s">
        <v>174</v>
      </c>
      <c r="AX616" s="13" t="s">
        <v>75</v>
      </c>
      <c r="AY616" s="168" t="s">
        <v>162</v>
      </c>
    </row>
    <row r="617" spans="1:65" s="13" customFormat="1">
      <c r="B617" s="167"/>
      <c r="D617" s="162" t="s">
        <v>172</v>
      </c>
      <c r="E617" s="168" t="s">
        <v>1</v>
      </c>
      <c r="F617" s="169" t="s">
        <v>1072</v>
      </c>
      <c r="H617" s="170">
        <v>-17.013000000000002</v>
      </c>
      <c r="I617" s="171"/>
      <c r="L617" s="167"/>
      <c r="M617" s="172"/>
      <c r="N617" s="173"/>
      <c r="O617" s="173"/>
      <c r="P617" s="173"/>
      <c r="Q617" s="173"/>
      <c r="R617" s="173"/>
      <c r="S617" s="173"/>
      <c r="T617" s="174"/>
      <c r="AT617" s="168" t="s">
        <v>172</v>
      </c>
      <c r="AU617" s="168" t="s">
        <v>84</v>
      </c>
      <c r="AV617" s="13" t="s">
        <v>84</v>
      </c>
      <c r="AW617" s="13" t="s">
        <v>174</v>
      </c>
      <c r="AX617" s="13" t="s">
        <v>75</v>
      </c>
      <c r="AY617" s="168" t="s">
        <v>162</v>
      </c>
    </row>
    <row r="618" spans="1:65" s="14" customFormat="1">
      <c r="B618" s="175"/>
      <c r="D618" s="162" t="s">
        <v>172</v>
      </c>
      <c r="E618" s="176" t="s">
        <v>1</v>
      </c>
      <c r="F618" s="177" t="s">
        <v>176</v>
      </c>
      <c r="H618" s="178">
        <v>292.50700000000001</v>
      </c>
      <c r="I618" s="179"/>
      <c r="L618" s="175"/>
      <c r="M618" s="180"/>
      <c r="N618" s="181"/>
      <c r="O618" s="181"/>
      <c r="P618" s="181"/>
      <c r="Q618" s="181"/>
      <c r="R618" s="181"/>
      <c r="S618" s="181"/>
      <c r="T618" s="182"/>
      <c r="AT618" s="176" t="s">
        <v>172</v>
      </c>
      <c r="AU618" s="176" t="s">
        <v>84</v>
      </c>
      <c r="AV618" s="14" t="s">
        <v>168</v>
      </c>
      <c r="AW618" s="14" t="s">
        <v>174</v>
      </c>
      <c r="AX618" s="14" t="s">
        <v>82</v>
      </c>
      <c r="AY618" s="176" t="s">
        <v>162</v>
      </c>
    </row>
    <row r="619" spans="1:65" s="13" customFormat="1">
      <c r="B619" s="167"/>
      <c r="D619" s="162" t="s">
        <v>172</v>
      </c>
      <c r="F619" s="169" t="s">
        <v>1124</v>
      </c>
      <c r="H619" s="170">
        <v>321.75799999999998</v>
      </c>
      <c r="I619" s="171"/>
      <c r="L619" s="167"/>
      <c r="M619" s="172"/>
      <c r="N619" s="173"/>
      <c r="O619" s="173"/>
      <c r="P619" s="173"/>
      <c r="Q619" s="173"/>
      <c r="R619" s="173"/>
      <c r="S619" s="173"/>
      <c r="T619" s="174"/>
      <c r="AT619" s="168" t="s">
        <v>172</v>
      </c>
      <c r="AU619" s="168" t="s">
        <v>84</v>
      </c>
      <c r="AV619" s="13" t="s">
        <v>84</v>
      </c>
      <c r="AW619" s="13" t="s">
        <v>3</v>
      </c>
      <c r="AX619" s="13" t="s">
        <v>82</v>
      </c>
      <c r="AY619" s="168" t="s">
        <v>162</v>
      </c>
    </row>
    <row r="620" spans="1:65" s="2" customFormat="1" ht="49.15" customHeight="1">
      <c r="A620" s="31"/>
      <c r="B620" s="148"/>
      <c r="C620" s="149" t="s">
        <v>1125</v>
      </c>
      <c r="D620" s="149" t="s">
        <v>164</v>
      </c>
      <c r="E620" s="150" t="s">
        <v>1126</v>
      </c>
      <c r="F620" s="151" t="s">
        <v>1127</v>
      </c>
      <c r="G620" s="152" t="s">
        <v>229</v>
      </c>
      <c r="H620" s="153">
        <v>7.9000000000000001E-2</v>
      </c>
      <c r="I620" s="154"/>
      <c r="J620" s="155">
        <f>ROUND(I620*H620,2)</f>
        <v>0</v>
      </c>
      <c r="K620" s="151" t="s">
        <v>167</v>
      </c>
      <c r="L620" s="32"/>
      <c r="M620" s="156" t="s">
        <v>1</v>
      </c>
      <c r="N620" s="157" t="s">
        <v>40</v>
      </c>
      <c r="O620" s="57"/>
      <c r="P620" s="158">
        <f>O620*H620</f>
        <v>0</v>
      </c>
      <c r="Q620" s="158">
        <v>0</v>
      </c>
      <c r="R620" s="158">
        <f>Q620*H620</f>
        <v>0</v>
      </c>
      <c r="S620" s="158">
        <v>0</v>
      </c>
      <c r="T620" s="159">
        <f>S620*H620</f>
        <v>0</v>
      </c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R620" s="160" t="s">
        <v>247</v>
      </c>
      <c r="AT620" s="160" t="s">
        <v>164</v>
      </c>
      <c r="AU620" s="160" t="s">
        <v>84</v>
      </c>
      <c r="AY620" s="16" t="s">
        <v>162</v>
      </c>
      <c r="BE620" s="161">
        <f>IF(N620="základní",J620,0)</f>
        <v>0</v>
      </c>
      <c r="BF620" s="161">
        <f>IF(N620="snížená",J620,0)</f>
        <v>0</v>
      </c>
      <c r="BG620" s="161">
        <f>IF(N620="zákl. přenesená",J620,0)</f>
        <v>0</v>
      </c>
      <c r="BH620" s="161">
        <f>IF(N620="sníž. přenesená",J620,0)</f>
        <v>0</v>
      </c>
      <c r="BI620" s="161">
        <f>IF(N620="nulová",J620,0)</f>
        <v>0</v>
      </c>
      <c r="BJ620" s="16" t="s">
        <v>82</v>
      </c>
      <c r="BK620" s="161">
        <f>ROUND(I620*H620,2)</f>
        <v>0</v>
      </c>
      <c r="BL620" s="16" t="s">
        <v>247</v>
      </c>
      <c r="BM620" s="160" t="s">
        <v>1128</v>
      </c>
    </row>
    <row r="621" spans="1:65" s="2" customFormat="1" ht="49.15" customHeight="1">
      <c r="A621" s="31"/>
      <c r="B621" s="148"/>
      <c r="C621" s="149" t="s">
        <v>1129</v>
      </c>
      <c r="D621" s="149" t="s">
        <v>164</v>
      </c>
      <c r="E621" s="150" t="s">
        <v>1130</v>
      </c>
      <c r="F621" s="151" t="s">
        <v>1131</v>
      </c>
      <c r="G621" s="152" t="s">
        <v>229</v>
      </c>
      <c r="H621" s="153">
        <v>7.9000000000000001E-2</v>
      </c>
      <c r="I621" s="154"/>
      <c r="J621" s="155">
        <f>ROUND(I621*H621,2)</f>
        <v>0</v>
      </c>
      <c r="K621" s="151" t="s">
        <v>167</v>
      </c>
      <c r="L621" s="32"/>
      <c r="M621" s="156" t="s">
        <v>1</v>
      </c>
      <c r="N621" s="157" t="s">
        <v>40</v>
      </c>
      <c r="O621" s="57"/>
      <c r="P621" s="158">
        <f>O621*H621</f>
        <v>0</v>
      </c>
      <c r="Q621" s="158">
        <v>0</v>
      </c>
      <c r="R621" s="158">
        <f>Q621*H621</f>
        <v>0</v>
      </c>
      <c r="S621" s="158">
        <v>0</v>
      </c>
      <c r="T621" s="159">
        <f>S621*H621</f>
        <v>0</v>
      </c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R621" s="160" t="s">
        <v>247</v>
      </c>
      <c r="AT621" s="160" t="s">
        <v>164</v>
      </c>
      <c r="AU621" s="160" t="s">
        <v>84</v>
      </c>
      <c r="AY621" s="16" t="s">
        <v>162</v>
      </c>
      <c r="BE621" s="161">
        <f>IF(N621="základní",J621,0)</f>
        <v>0</v>
      </c>
      <c r="BF621" s="161">
        <f>IF(N621="snížená",J621,0)</f>
        <v>0</v>
      </c>
      <c r="BG621" s="161">
        <f>IF(N621="zákl. přenesená",J621,0)</f>
        <v>0</v>
      </c>
      <c r="BH621" s="161">
        <f>IF(N621="sníž. přenesená",J621,0)</f>
        <v>0</v>
      </c>
      <c r="BI621" s="161">
        <f>IF(N621="nulová",J621,0)</f>
        <v>0</v>
      </c>
      <c r="BJ621" s="16" t="s">
        <v>82</v>
      </c>
      <c r="BK621" s="161">
        <f>ROUND(I621*H621,2)</f>
        <v>0</v>
      </c>
      <c r="BL621" s="16" t="s">
        <v>247</v>
      </c>
      <c r="BM621" s="160" t="s">
        <v>1132</v>
      </c>
    </row>
    <row r="622" spans="1:65" s="12" customFormat="1" ht="22.9" customHeight="1">
      <c r="B622" s="135"/>
      <c r="D622" s="136" t="s">
        <v>74</v>
      </c>
      <c r="E622" s="146" t="s">
        <v>1133</v>
      </c>
      <c r="F622" s="146" t="s">
        <v>1134</v>
      </c>
      <c r="I622" s="138"/>
      <c r="J622" s="147">
        <f>BK622</f>
        <v>0</v>
      </c>
      <c r="L622" s="135"/>
      <c r="M622" s="140"/>
      <c r="N622" s="141"/>
      <c r="O622" s="141"/>
      <c r="P622" s="142">
        <f>SUM(P623:P655)</f>
        <v>0</v>
      </c>
      <c r="Q622" s="141"/>
      <c r="R622" s="142">
        <f>SUM(R623:R655)</f>
        <v>1.9121399900000002</v>
      </c>
      <c r="S622" s="141"/>
      <c r="T622" s="143">
        <f>SUM(T623:T655)</f>
        <v>0</v>
      </c>
      <c r="AR622" s="136" t="s">
        <v>84</v>
      </c>
      <c r="AT622" s="144" t="s">
        <v>74</v>
      </c>
      <c r="AU622" s="144" t="s">
        <v>82</v>
      </c>
      <c r="AY622" s="136" t="s">
        <v>162</v>
      </c>
      <c r="BK622" s="145">
        <f>SUM(BK623:BK655)</f>
        <v>0</v>
      </c>
    </row>
    <row r="623" spans="1:65" s="2" customFormat="1" ht="16.5" customHeight="1">
      <c r="A623" s="31"/>
      <c r="B623" s="148"/>
      <c r="C623" s="149" t="s">
        <v>1135</v>
      </c>
      <c r="D623" s="149" t="s">
        <v>164</v>
      </c>
      <c r="E623" s="150" t="s">
        <v>1136</v>
      </c>
      <c r="F623" s="151" t="s">
        <v>1137</v>
      </c>
      <c r="G623" s="152" t="s">
        <v>556</v>
      </c>
      <c r="H623" s="153">
        <v>1</v>
      </c>
      <c r="I623" s="154"/>
      <c r="J623" s="155">
        <f>ROUND(I623*H623,2)</f>
        <v>0</v>
      </c>
      <c r="K623" s="151" t="s">
        <v>557</v>
      </c>
      <c r="L623" s="32"/>
      <c r="M623" s="156" t="s">
        <v>1</v>
      </c>
      <c r="N623" s="157" t="s">
        <v>40</v>
      </c>
      <c r="O623" s="57"/>
      <c r="P623" s="158">
        <f>O623*H623</f>
        <v>0</v>
      </c>
      <c r="Q623" s="158">
        <v>0.65800000000000003</v>
      </c>
      <c r="R623" s="158">
        <f>Q623*H623</f>
        <v>0.65800000000000003</v>
      </c>
      <c r="S623" s="158">
        <v>0</v>
      </c>
      <c r="T623" s="159">
        <f>S623*H623</f>
        <v>0</v>
      </c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R623" s="160" t="s">
        <v>247</v>
      </c>
      <c r="AT623" s="160" t="s">
        <v>164</v>
      </c>
      <c r="AU623" s="160" t="s">
        <v>84</v>
      </c>
      <c r="AY623" s="16" t="s">
        <v>162</v>
      </c>
      <c r="BE623" s="161">
        <f>IF(N623="základní",J623,0)</f>
        <v>0</v>
      </c>
      <c r="BF623" s="161">
        <f>IF(N623="snížená",J623,0)</f>
        <v>0</v>
      </c>
      <c r="BG623" s="161">
        <f>IF(N623="zákl. přenesená",J623,0)</f>
        <v>0</v>
      </c>
      <c r="BH623" s="161">
        <f>IF(N623="sníž. přenesená",J623,0)</f>
        <v>0</v>
      </c>
      <c r="BI623" s="161">
        <f>IF(N623="nulová",J623,0)</f>
        <v>0</v>
      </c>
      <c r="BJ623" s="16" t="s">
        <v>82</v>
      </c>
      <c r="BK623" s="161">
        <f>ROUND(I623*H623,2)</f>
        <v>0</v>
      </c>
      <c r="BL623" s="16" t="s">
        <v>247</v>
      </c>
      <c r="BM623" s="160" t="s">
        <v>1138</v>
      </c>
    </row>
    <row r="624" spans="1:65" s="2" customFormat="1" ht="117">
      <c r="A624" s="31"/>
      <c r="B624" s="32"/>
      <c r="C624" s="31"/>
      <c r="D624" s="162" t="s">
        <v>170</v>
      </c>
      <c r="E624" s="31"/>
      <c r="F624" s="163" t="s">
        <v>1139</v>
      </c>
      <c r="G624" s="31"/>
      <c r="H624" s="31"/>
      <c r="I624" s="164"/>
      <c r="J624" s="31"/>
      <c r="K624" s="31"/>
      <c r="L624" s="32"/>
      <c r="M624" s="165"/>
      <c r="N624" s="166"/>
      <c r="O624" s="57"/>
      <c r="P624" s="57"/>
      <c r="Q624" s="57"/>
      <c r="R624" s="57"/>
      <c r="S624" s="57"/>
      <c r="T624" s="58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T624" s="16" t="s">
        <v>170</v>
      </c>
      <c r="AU624" s="16" t="s">
        <v>84</v>
      </c>
    </row>
    <row r="625" spans="1:65" s="2" customFormat="1" ht="33" customHeight="1">
      <c r="A625" s="31"/>
      <c r="B625" s="148"/>
      <c r="C625" s="149" t="s">
        <v>1140</v>
      </c>
      <c r="D625" s="149" t="s">
        <v>164</v>
      </c>
      <c r="E625" s="150" t="s">
        <v>1141</v>
      </c>
      <c r="F625" s="151" t="s">
        <v>1142</v>
      </c>
      <c r="G625" s="152" t="s">
        <v>104</v>
      </c>
      <c r="H625" s="153">
        <v>3.7829999999999999</v>
      </c>
      <c r="I625" s="154"/>
      <c r="J625" s="155">
        <f>ROUND(I625*H625,2)</f>
        <v>0</v>
      </c>
      <c r="K625" s="151" t="s">
        <v>167</v>
      </c>
      <c r="L625" s="32"/>
      <c r="M625" s="156" t="s">
        <v>1</v>
      </c>
      <c r="N625" s="157" t="s">
        <v>40</v>
      </c>
      <c r="O625" s="57"/>
      <c r="P625" s="158">
        <f>O625*H625</f>
        <v>0</v>
      </c>
      <c r="Q625" s="158">
        <v>2.7E-4</v>
      </c>
      <c r="R625" s="158">
        <f>Q625*H625</f>
        <v>1.0214099999999999E-3</v>
      </c>
      <c r="S625" s="158">
        <v>0</v>
      </c>
      <c r="T625" s="159">
        <f>S625*H625</f>
        <v>0</v>
      </c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R625" s="160" t="s">
        <v>247</v>
      </c>
      <c r="AT625" s="160" t="s">
        <v>164</v>
      </c>
      <c r="AU625" s="160" t="s">
        <v>84</v>
      </c>
      <c r="AY625" s="16" t="s">
        <v>162</v>
      </c>
      <c r="BE625" s="161">
        <f>IF(N625="základní",J625,0)</f>
        <v>0</v>
      </c>
      <c r="BF625" s="161">
        <f>IF(N625="snížená",J625,0)</f>
        <v>0</v>
      </c>
      <c r="BG625" s="161">
        <f>IF(N625="zákl. přenesená",J625,0)</f>
        <v>0</v>
      </c>
      <c r="BH625" s="161">
        <f>IF(N625="sníž. přenesená",J625,0)</f>
        <v>0</v>
      </c>
      <c r="BI625" s="161">
        <f>IF(N625="nulová",J625,0)</f>
        <v>0</v>
      </c>
      <c r="BJ625" s="16" t="s">
        <v>82</v>
      </c>
      <c r="BK625" s="161">
        <f>ROUND(I625*H625,2)</f>
        <v>0</v>
      </c>
      <c r="BL625" s="16" t="s">
        <v>247</v>
      </c>
      <c r="BM625" s="160" t="s">
        <v>1143</v>
      </c>
    </row>
    <row r="626" spans="1:65" s="2" customFormat="1" ht="24.2" customHeight="1">
      <c r="A626" s="31"/>
      <c r="B626" s="148"/>
      <c r="C626" s="183" t="s">
        <v>1144</v>
      </c>
      <c r="D626" s="183" t="s">
        <v>226</v>
      </c>
      <c r="E626" s="184" t="s">
        <v>1145</v>
      </c>
      <c r="F626" s="185" t="s">
        <v>1146</v>
      </c>
      <c r="G626" s="186" t="s">
        <v>104</v>
      </c>
      <c r="H626" s="187">
        <v>3.7829999999999999</v>
      </c>
      <c r="I626" s="188"/>
      <c r="J626" s="189">
        <f>ROUND(I626*H626,2)</f>
        <v>0</v>
      </c>
      <c r="K626" s="185" t="s">
        <v>167</v>
      </c>
      <c r="L626" s="190"/>
      <c r="M626" s="191" t="s">
        <v>1</v>
      </c>
      <c r="N626" s="192" t="s">
        <v>40</v>
      </c>
      <c r="O626" s="57"/>
      <c r="P626" s="158">
        <f>O626*H626</f>
        <v>0</v>
      </c>
      <c r="Q626" s="158">
        <v>3.6810000000000002E-2</v>
      </c>
      <c r="R626" s="158">
        <f>Q626*H626</f>
        <v>0.13925223</v>
      </c>
      <c r="S626" s="158">
        <v>0</v>
      </c>
      <c r="T626" s="159">
        <f>S626*H626</f>
        <v>0</v>
      </c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R626" s="160" t="s">
        <v>335</v>
      </c>
      <c r="AT626" s="160" t="s">
        <v>226</v>
      </c>
      <c r="AU626" s="160" t="s">
        <v>84</v>
      </c>
      <c r="AY626" s="16" t="s">
        <v>162</v>
      </c>
      <c r="BE626" s="161">
        <f>IF(N626="základní",J626,0)</f>
        <v>0</v>
      </c>
      <c r="BF626" s="161">
        <f>IF(N626="snížená",J626,0)</f>
        <v>0</v>
      </c>
      <c r="BG626" s="161">
        <f>IF(N626="zákl. přenesená",J626,0)</f>
        <v>0</v>
      </c>
      <c r="BH626" s="161">
        <f>IF(N626="sníž. přenesená",J626,0)</f>
        <v>0</v>
      </c>
      <c r="BI626" s="161">
        <f>IF(N626="nulová",J626,0)</f>
        <v>0</v>
      </c>
      <c r="BJ626" s="16" t="s">
        <v>82</v>
      </c>
      <c r="BK626" s="161">
        <f>ROUND(I626*H626,2)</f>
        <v>0</v>
      </c>
      <c r="BL626" s="16" t="s">
        <v>247</v>
      </c>
      <c r="BM626" s="160" t="s">
        <v>1147</v>
      </c>
    </row>
    <row r="627" spans="1:65" s="2" customFormat="1" ht="68.25">
      <c r="A627" s="31"/>
      <c r="B627" s="32"/>
      <c r="C627" s="31"/>
      <c r="D627" s="162" t="s">
        <v>170</v>
      </c>
      <c r="E627" s="31"/>
      <c r="F627" s="163" t="s">
        <v>1148</v>
      </c>
      <c r="G627" s="31"/>
      <c r="H627" s="31"/>
      <c r="I627" s="164"/>
      <c r="J627" s="31"/>
      <c r="K627" s="31"/>
      <c r="L627" s="32"/>
      <c r="M627" s="165"/>
      <c r="N627" s="166"/>
      <c r="O627" s="57"/>
      <c r="P627" s="57"/>
      <c r="Q627" s="57"/>
      <c r="R627" s="57"/>
      <c r="S627" s="57"/>
      <c r="T627" s="58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T627" s="16" t="s">
        <v>170</v>
      </c>
      <c r="AU627" s="16" t="s">
        <v>84</v>
      </c>
    </row>
    <row r="628" spans="1:65" s="13" customFormat="1">
      <c r="B628" s="167"/>
      <c r="D628" s="162" t="s">
        <v>172</v>
      </c>
      <c r="E628" s="168" t="s">
        <v>1</v>
      </c>
      <c r="F628" s="169" t="s">
        <v>1149</v>
      </c>
      <c r="H628" s="170">
        <v>1.0449999999999999</v>
      </c>
      <c r="I628" s="171"/>
      <c r="L628" s="167"/>
      <c r="M628" s="172"/>
      <c r="N628" s="173"/>
      <c r="O628" s="173"/>
      <c r="P628" s="173"/>
      <c r="Q628" s="173"/>
      <c r="R628" s="173"/>
      <c r="S628" s="173"/>
      <c r="T628" s="174"/>
      <c r="AT628" s="168" t="s">
        <v>172</v>
      </c>
      <c r="AU628" s="168" t="s">
        <v>84</v>
      </c>
      <c r="AV628" s="13" t="s">
        <v>84</v>
      </c>
      <c r="AW628" s="13" t="s">
        <v>174</v>
      </c>
      <c r="AX628" s="13" t="s">
        <v>75</v>
      </c>
      <c r="AY628" s="168" t="s">
        <v>162</v>
      </c>
    </row>
    <row r="629" spans="1:65" s="13" customFormat="1">
      <c r="B629" s="167"/>
      <c r="D629" s="162" t="s">
        <v>172</v>
      </c>
      <c r="E629" s="168" t="s">
        <v>1</v>
      </c>
      <c r="F629" s="169" t="s">
        <v>1150</v>
      </c>
      <c r="H629" s="170">
        <v>1.2375</v>
      </c>
      <c r="I629" s="171"/>
      <c r="L629" s="167"/>
      <c r="M629" s="172"/>
      <c r="N629" s="173"/>
      <c r="O629" s="173"/>
      <c r="P629" s="173"/>
      <c r="Q629" s="173"/>
      <c r="R629" s="173"/>
      <c r="S629" s="173"/>
      <c r="T629" s="174"/>
      <c r="AT629" s="168" t="s">
        <v>172</v>
      </c>
      <c r="AU629" s="168" t="s">
        <v>84</v>
      </c>
      <c r="AV629" s="13" t="s">
        <v>84</v>
      </c>
      <c r="AW629" s="13" t="s">
        <v>174</v>
      </c>
      <c r="AX629" s="13" t="s">
        <v>75</v>
      </c>
      <c r="AY629" s="168" t="s">
        <v>162</v>
      </c>
    </row>
    <row r="630" spans="1:65" s="13" customFormat="1">
      <c r="B630" s="167"/>
      <c r="D630" s="162" t="s">
        <v>172</v>
      </c>
      <c r="E630" s="168" t="s">
        <v>1</v>
      </c>
      <c r="F630" s="169" t="s">
        <v>1151</v>
      </c>
      <c r="H630" s="170">
        <v>1.5</v>
      </c>
      <c r="I630" s="171"/>
      <c r="L630" s="167"/>
      <c r="M630" s="172"/>
      <c r="N630" s="173"/>
      <c r="O630" s="173"/>
      <c r="P630" s="173"/>
      <c r="Q630" s="173"/>
      <c r="R630" s="173"/>
      <c r="S630" s="173"/>
      <c r="T630" s="174"/>
      <c r="AT630" s="168" t="s">
        <v>172</v>
      </c>
      <c r="AU630" s="168" t="s">
        <v>84</v>
      </c>
      <c r="AV630" s="13" t="s">
        <v>84</v>
      </c>
      <c r="AW630" s="13" t="s">
        <v>174</v>
      </c>
      <c r="AX630" s="13" t="s">
        <v>75</v>
      </c>
      <c r="AY630" s="168" t="s">
        <v>162</v>
      </c>
    </row>
    <row r="631" spans="1:65" s="14" customFormat="1">
      <c r="B631" s="175"/>
      <c r="D631" s="162" t="s">
        <v>172</v>
      </c>
      <c r="E631" s="176" t="s">
        <v>1</v>
      </c>
      <c r="F631" s="177" t="s">
        <v>176</v>
      </c>
      <c r="H631" s="178">
        <v>3.7825000000000002</v>
      </c>
      <c r="I631" s="179"/>
      <c r="L631" s="175"/>
      <c r="M631" s="180"/>
      <c r="N631" s="181"/>
      <c r="O631" s="181"/>
      <c r="P631" s="181"/>
      <c r="Q631" s="181"/>
      <c r="R631" s="181"/>
      <c r="S631" s="181"/>
      <c r="T631" s="182"/>
      <c r="AT631" s="176" t="s">
        <v>172</v>
      </c>
      <c r="AU631" s="176" t="s">
        <v>84</v>
      </c>
      <c r="AV631" s="14" t="s">
        <v>168</v>
      </c>
      <c r="AW631" s="14" t="s">
        <v>174</v>
      </c>
      <c r="AX631" s="14" t="s">
        <v>82</v>
      </c>
      <c r="AY631" s="176" t="s">
        <v>162</v>
      </c>
    </row>
    <row r="632" spans="1:65" s="2" customFormat="1" ht="37.9" customHeight="1">
      <c r="A632" s="31"/>
      <c r="B632" s="148"/>
      <c r="C632" s="149" t="s">
        <v>1152</v>
      </c>
      <c r="D632" s="149" t="s">
        <v>164</v>
      </c>
      <c r="E632" s="150" t="s">
        <v>1153</v>
      </c>
      <c r="F632" s="151" t="s">
        <v>1154</v>
      </c>
      <c r="G632" s="152" t="s">
        <v>329</v>
      </c>
      <c r="H632" s="153">
        <v>6</v>
      </c>
      <c r="I632" s="154"/>
      <c r="J632" s="155">
        <f>ROUND(I632*H632,2)</f>
        <v>0</v>
      </c>
      <c r="K632" s="151" t="s">
        <v>167</v>
      </c>
      <c r="L632" s="32"/>
      <c r="M632" s="156" t="s">
        <v>1</v>
      </c>
      <c r="N632" s="157" t="s">
        <v>40</v>
      </c>
      <c r="O632" s="57"/>
      <c r="P632" s="158">
        <f>O632*H632</f>
        <v>0</v>
      </c>
      <c r="Q632" s="158">
        <v>0</v>
      </c>
      <c r="R632" s="158">
        <f>Q632*H632</f>
        <v>0</v>
      </c>
      <c r="S632" s="158">
        <v>0</v>
      </c>
      <c r="T632" s="159">
        <f>S632*H632</f>
        <v>0</v>
      </c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R632" s="160" t="s">
        <v>247</v>
      </c>
      <c r="AT632" s="160" t="s">
        <v>164</v>
      </c>
      <c r="AU632" s="160" t="s">
        <v>84</v>
      </c>
      <c r="AY632" s="16" t="s">
        <v>162</v>
      </c>
      <c r="BE632" s="161">
        <f>IF(N632="základní",J632,0)</f>
        <v>0</v>
      </c>
      <c r="BF632" s="161">
        <f>IF(N632="snížená",J632,0)</f>
        <v>0</v>
      </c>
      <c r="BG632" s="161">
        <f>IF(N632="zákl. přenesená",J632,0)</f>
        <v>0</v>
      </c>
      <c r="BH632" s="161">
        <f>IF(N632="sníž. přenesená",J632,0)</f>
        <v>0</v>
      </c>
      <c r="BI632" s="161">
        <f>IF(N632="nulová",J632,0)</f>
        <v>0</v>
      </c>
      <c r="BJ632" s="16" t="s">
        <v>82</v>
      </c>
      <c r="BK632" s="161">
        <f>ROUND(I632*H632,2)</f>
        <v>0</v>
      </c>
      <c r="BL632" s="16" t="s">
        <v>247</v>
      </c>
      <c r="BM632" s="160" t="s">
        <v>1155</v>
      </c>
    </row>
    <row r="633" spans="1:65" s="2" customFormat="1" ht="37.9" customHeight="1">
      <c r="A633" s="31"/>
      <c r="B633" s="148"/>
      <c r="C633" s="149" t="s">
        <v>1156</v>
      </c>
      <c r="D633" s="149" t="s">
        <v>164</v>
      </c>
      <c r="E633" s="150" t="s">
        <v>1157</v>
      </c>
      <c r="F633" s="151" t="s">
        <v>1158</v>
      </c>
      <c r="G633" s="152" t="s">
        <v>329</v>
      </c>
      <c r="H633" s="153">
        <v>6</v>
      </c>
      <c r="I633" s="154"/>
      <c r="J633" s="155">
        <f>ROUND(I633*H633,2)</f>
        <v>0</v>
      </c>
      <c r="K633" s="151" t="s">
        <v>167</v>
      </c>
      <c r="L633" s="32"/>
      <c r="M633" s="156" t="s">
        <v>1</v>
      </c>
      <c r="N633" s="157" t="s">
        <v>40</v>
      </c>
      <c r="O633" s="57"/>
      <c r="P633" s="158">
        <f>O633*H633</f>
        <v>0</v>
      </c>
      <c r="Q633" s="158">
        <v>4.6999999999999999E-4</v>
      </c>
      <c r="R633" s="158">
        <f>Q633*H633</f>
        <v>2.82E-3</v>
      </c>
      <c r="S633" s="158">
        <v>0</v>
      </c>
      <c r="T633" s="159">
        <f>S633*H633</f>
        <v>0</v>
      </c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R633" s="160" t="s">
        <v>247</v>
      </c>
      <c r="AT633" s="160" t="s">
        <v>164</v>
      </c>
      <c r="AU633" s="160" t="s">
        <v>84</v>
      </c>
      <c r="AY633" s="16" t="s">
        <v>162</v>
      </c>
      <c r="BE633" s="161">
        <f>IF(N633="základní",J633,0)</f>
        <v>0</v>
      </c>
      <c r="BF633" s="161">
        <f>IF(N633="snížená",J633,0)</f>
        <v>0</v>
      </c>
      <c r="BG633" s="161">
        <f>IF(N633="zákl. přenesená",J633,0)</f>
        <v>0</v>
      </c>
      <c r="BH633" s="161">
        <f>IF(N633="sníž. přenesená",J633,0)</f>
        <v>0</v>
      </c>
      <c r="BI633" s="161">
        <f>IF(N633="nulová",J633,0)</f>
        <v>0</v>
      </c>
      <c r="BJ633" s="16" t="s">
        <v>82</v>
      </c>
      <c r="BK633" s="161">
        <f>ROUND(I633*H633,2)</f>
        <v>0</v>
      </c>
      <c r="BL633" s="16" t="s">
        <v>247</v>
      </c>
      <c r="BM633" s="160" t="s">
        <v>1159</v>
      </c>
    </row>
    <row r="634" spans="1:65" s="2" customFormat="1" ht="16.5" customHeight="1">
      <c r="A634" s="31"/>
      <c r="B634" s="148"/>
      <c r="C634" s="183" t="s">
        <v>1160</v>
      </c>
      <c r="D634" s="183" t="s">
        <v>226</v>
      </c>
      <c r="E634" s="184" t="s">
        <v>1161</v>
      </c>
      <c r="F634" s="185" t="s">
        <v>1162</v>
      </c>
      <c r="G634" s="186" t="s">
        <v>329</v>
      </c>
      <c r="H634" s="187">
        <v>1</v>
      </c>
      <c r="I634" s="188"/>
      <c r="J634" s="189">
        <f>ROUND(I634*H634,2)</f>
        <v>0</v>
      </c>
      <c r="K634" s="185" t="s">
        <v>557</v>
      </c>
      <c r="L634" s="190"/>
      <c r="M634" s="191" t="s">
        <v>1</v>
      </c>
      <c r="N634" s="192" t="s">
        <v>40</v>
      </c>
      <c r="O634" s="57"/>
      <c r="P634" s="158">
        <f>O634*H634</f>
        <v>0</v>
      </c>
      <c r="Q634" s="158">
        <v>0.04</v>
      </c>
      <c r="R634" s="158">
        <f>Q634*H634</f>
        <v>0.04</v>
      </c>
      <c r="S634" s="158">
        <v>0</v>
      </c>
      <c r="T634" s="159">
        <f>S634*H634</f>
        <v>0</v>
      </c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R634" s="160" t="s">
        <v>335</v>
      </c>
      <c r="AT634" s="160" t="s">
        <v>226</v>
      </c>
      <c r="AU634" s="160" t="s">
        <v>84</v>
      </c>
      <c r="AY634" s="16" t="s">
        <v>162</v>
      </c>
      <c r="BE634" s="161">
        <f>IF(N634="základní",J634,0)</f>
        <v>0</v>
      </c>
      <c r="BF634" s="161">
        <f>IF(N634="snížená",J634,0)</f>
        <v>0</v>
      </c>
      <c r="BG634" s="161">
        <f>IF(N634="zákl. přenesená",J634,0)</f>
        <v>0</v>
      </c>
      <c r="BH634" s="161">
        <f>IF(N634="sníž. přenesená",J634,0)</f>
        <v>0</v>
      </c>
      <c r="BI634" s="161">
        <f>IF(N634="nulová",J634,0)</f>
        <v>0</v>
      </c>
      <c r="BJ634" s="16" t="s">
        <v>82</v>
      </c>
      <c r="BK634" s="161">
        <f>ROUND(I634*H634,2)</f>
        <v>0</v>
      </c>
      <c r="BL634" s="16" t="s">
        <v>247</v>
      </c>
      <c r="BM634" s="160" t="s">
        <v>1163</v>
      </c>
    </row>
    <row r="635" spans="1:65" s="2" customFormat="1" ht="78">
      <c r="A635" s="31"/>
      <c r="B635" s="32"/>
      <c r="C635" s="31"/>
      <c r="D635" s="162" t="s">
        <v>170</v>
      </c>
      <c r="E635" s="31"/>
      <c r="F635" s="163" t="s">
        <v>1164</v>
      </c>
      <c r="G635" s="31"/>
      <c r="H635" s="31"/>
      <c r="I635" s="164"/>
      <c r="J635" s="31"/>
      <c r="K635" s="31"/>
      <c r="L635" s="32"/>
      <c r="M635" s="165"/>
      <c r="N635" s="166"/>
      <c r="O635" s="57"/>
      <c r="P635" s="57"/>
      <c r="Q635" s="57"/>
      <c r="R635" s="57"/>
      <c r="S635" s="57"/>
      <c r="T635" s="58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T635" s="16" t="s">
        <v>170</v>
      </c>
      <c r="AU635" s="16" t="s">
        <v>84</v>
      </c>
    </row>
    <row r="636" spans="1:65" s="2" customFormat="1" ht="16.5" customHeight="1">
      <c r="A636" s="31"/>
      <c r="B636" s="148"/>
      <c r="C636" s="183" t="s">
        <v>1165</v>
      </c>
      <c r="D636" s="183" t="s">
        <v>226</v>
      </c>
      <c r="E636" s="184" t="s">
        <v>1166</v>
      </c>
      <c r="F636" s="185" t="s">
        <v>1167</v>
      </c>
      <c r="G636" s="186" t="s">
        <v>329</v>
      </c>
      <c r="H636" s="187">
        <v>1</v>
      </c>
      <c r="I636" s="188"/>
      <c r="J636" s="189">
        <f>ROUND(I636*H636,2)</f>
        <v>0</v>
      </c>
      <c r="K636" s="185" t="s">
        <v>557</v>
      </c>
      <c r="L636" s="190"/>
      <c r="M636" s="191" t="s">
        <v>1</v>
      </c>
      <c r="N636" s="192" t="s">
        <v>40</v>
      </c>
      <c r="O636" s="57"/>
      <c r="P636" s="158">
        <f>O636*H636</f>
        <v>0</v>
      </c>
      <c r="Q636" s="158">
        <v>0.02</v>
      </c>
      <c r="R636" s="158">
        <f>Q636*H636</f>
        <v>0.02</v>
      </c>
      <c r="S636" s="158">
        <v>0</v>
      </c>
      <c r="T636" s="159">
        <f>S636*H636</f>
        <v>0</v>
      </c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R636" s="160" t="s">
        <v>335</v>
      </c>
      <c r="AT636" s="160" t="s">
        <v>226</v>
      </c>
      <c r="AU636" s="160" t="s">
        <v>84</v>
      </c>
      <c r="AY636" s="16" t="s">
        <v>162</v>
      </c>
      <c r="BE636" s="161">
        <f>IF(N636="základní",J636,0)</f>
        <v>0</v>
      </c>
      <c r="BF636" s="161">
        <f>IF(N636="snížená",J636,0)</f>
        <v>0</v>
      </c>
      <c r="BG636" s="161">
        <f>IF(N636="zákl. přenesená",J636,0)</f>
        <v>0</v>
      </c>
      <c r="BH636" s="161">
        <f>IF(N636="sníž. přenesená",J636,0)</f>
        <v>0</v>
      </c>
      <c r="BI636" s="161">
        <f>IF(N636="nulová",J636,0)</f>
        <v>0</v>
      </c>
      <c r="BJ636" s="16" t="s">
        <v>82</v>
      </c>
      <c r="BK636" s="161">
        <f>ROUND(I636*H636,2)</f>
        <v>0</v>
      </c>
      <c r="BL636" s="16" t="s">
        <v>247</v>
      </c>
      <c r="BM636" s="160" t="s">
        <v>1168</v>
      </c>
    </row>
    <row r="637" spans="1:65" s="2" customFormat="1" ht="78">
      <c r="A637" s="31"/>
      <c r="B637" s="32"/>
      <c r="C637" s="31"/>
      <c r="D637" s="162" t="s">
        <v>170</v>
      </c>
      <c r="E637" s="31"/>
      <c r="F637" s="163" t="s">
        <v>1169</v>
      </c>
      <c r="G637" s="31"/>
      <c r="H637" s="31"/>
      <c r="I637" s="164"/>
      <c r="J637" s="31"/>
      <c r="K637" s="31"/>
      <c r="L637" s="32"/>
      <c r="M637" s="165"/>
      <c r="N637" s="166"/>
      <c r="O637" s="57"/>
      <c r="P637" s="57"/>
      <c r="Q637" s="57"/>
      <c r="R637" s="57"/>
      <c r="S637" s="57"/>
      <c r="T637" s="58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T637" s="16" t="s">
        <v>170</v>
      </c>
      <c r="AU637" s="16" t="s">
        <v>84</v>
      </c>
    </row>
    <row r="638" spans="1:65" s="2" customFormat="1" ht="16.5" customHeight="1">
      <c r="A638" s="31"/>
      <c r="B638" s="148"/>
      <c r="C638" s="183" t="s">
        <v>1170</v>
      </c>
      <c r="D638" s="183" t="s">
        <v>226</v>
      </c>
      <c r="E638" s="184" t="s">
        <v>1171</v>
      </c>
      <c r="F638" s="185" t="s">
        <v>1172</v>
      </c>
      <c r="G638" s="186" t="s">
        <v>329</v>
      </c>
      <c r="H638" s="187">
        <v>1</v>
      </c>
      <c r="I638" s="188"/>
      <c r="J638" s="189">
        <f>ROUND(I638*H638,2)</f>
        <v>0</v>
      </c>
      <c r="K638" s="185" t="s">
        <v>557</v>
      </c>
      <c r="L638" s="190"/>
      <c r="M638" s="191" t="s">
        <v>1</v>
      </c>
      <c r="N638" s="192" t="s">
        <v>40</v>
      </c>
      <c r="O638" s="57"/>
      <c r="P638" s="158">
        <f>O638*H638</f>
        <v>0</v>
      </c>
      <c r="Q638" s="158">
        <v>0.02</v>
      </c>
      <c r="R638" s="158">
        <f>Q638*H638</f>
        <v>0.02</v>
      </c>
      <c r="S638" s="158">
        <v>0</v>
      </c>
      <c r="T638" s="159">
        <f>S638*H638</f>
        <v>0</v>
      </c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R638" s="160" t="s">
        <v>335</v>
      </c>
      <c r="AT638" s="160" t="s">
        <v>226</v>
      </c>
      <c r="AU638" s="160" t="s">
        <v>84</v>
      </c>
      <c r="AY638" s="16" t="s">
        <v>162</v>
      </c>
      <c r="BE638" s="161">
        <f>IF(N638="základní",J638,0)</f>
        <v>0</v>
      </c>
      <c r="BF638" s="161">
        <f>IF(N638="snížená",J638,0)</f>
        <v>0</v>
      </c>
      <c r="BG638" s="161">
        <f>IF(N638="zákl. přenesená",J638,0)</f>
        <v>0</v>
      </c>
      <c r="BH638" s="161">
        <f>IF(N638="sníž. přenesená",J638,0)</f>
        <v>0</v>
      </c>
      <c r="BI638" s="161">
        <f>IF(N638="nulová",J638,0)</f>
        <v>0</v>
      </c>
      <c r="BJ638" s="16" t="s">
        <v>82</v>
      </c>
      <c r="BK638" s="161">
        <f>ROUND(I638*H638,2)</f>
        <v>0</v>
      </c>
      <c r="BL638" s="16" t="s">
        <v>247</v>
      </c>
      <c r="BM638" s="160" t="s">
        <v>1173</v>
      </c>
    </row>
    <row r="639" spans="1:65" s="2" customFormat="1" ht="78">
      <c r="A639" s="31"/>
      <c r="B639" s="32"/>
      <c r="C639" s="31"/>
      <c r="D639" s="162" t="s">
        <v>170</v>
      </c>
      <c r="E639" s="31"/>
      <c r="F639" s="163" t="s">
        <v>1169</v>
      </c>
      <c r="G639" s="31"/>
      <c r="H639" s="31"/>
      <c r="I639" s="164"/>
      <c r="J639" s="31"/>
      <c r="K639" s="31"/>
      <c r="L639" s="32"/>
      <c r="M639" s="165"/>
      <c r="N639" s="166"/>
      <c r="O639" s="57"/>
      <c r="P639" s="57"/>
      <c r="Q639" s="57"/>
      <c r="R639" s="57"/>
      <c r="S639" s="57"/>
      <c r="T639" s="58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T639" s="16" t="s">
        <v>170</v>
      </c>
      <c r="AU639" s="16" t="s">
        <v>84</v>
      </c>
    </row>
    <row r="640" spans="1:65" s="2" customFormat="1" ht="16.5" customHeight="1">
      <c r="A640" s="31"/>
      <c r="B640" s="148"/>
      <c r="C640" s="183" t="s">
        <v>1174</v>
      </c>
      <c r="D640" s="183" t="s">
        <v>226</v>
      </c>
      <c r="E640" s="184" t="s">
        <v>1175</v>
      </c>
      <c r="F640" s="185" t="s">
        <v>1176</v>
      </c>
      <c r="G640" s="186" t="s">
        <v>329</v>
      </c>
      <c r="H640" s="187">
        <v>2</v>
      </c>
      <c r="I640" s="188"/>
      <c r="J640" s="189">
        <f>ROUND(I640*H640,2)</f>
        <v>0</v>
      </c>
      <c r="K640" s="185" t="s">
        <v>557</v>
      </c>
      <c r="L640" s="190"/>
      <c r="M640" s="191" t="s">
        <v>1</v>
      </c>
      <c r="N640" s="192" t="s">
        <v>40</v>
      </c>
      <c r="O640" s="57"/>
      <c r="P640" s="158">
        <f>O640*H640</f>
        <v>0</v>
      </c>
      <c r="Q640" s="158">
        <v>0.02</v>
      </c>
      <c r="R640" s="158">
        <f>Q640*H640</f>
        <v>0.04</v>
      </c>
      <c r="S640" s="158">
        <v>0</v>
      </c>
      <c r="T640" s="159">
        <f>S640*H640</f>
        <v>0</v>
      </c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R640" s="160" t="s">
        <v>335</v>
      </c>
      <c r="AT640" s="160" t="s">
        <v>226</v>
      </c>
      <c r="AU640" s="160" t="s">
        <v>84</v>
      </c>
      <c r="AY640" s="16" t="s">
        <v>162</v>
      </c>
      <c r="BE640" s="161">
        <f>IF(N640="základní",J640,0)</f>
        <v>0</v>
      </c>
      <c r="BF640" s="161">
        <f>IF(N640="snížená",J640,0)</f>
        <v>0</v>
      </c>
      <c r="BG640" s="161">
        <f>IF(N640="zákl. přenesená",J640,0)</f>
        <v>0</v>
      </c>
      <c r="BH640" s="161">
        <f>IF(N640="sníž. přenesená",J640,0)</f>
        <v>0</v>
      </c>
      <c r="BI640" s="161">
        <f>IF(N640="nulová",J640,0)</f>
        <v>0</v>
      </c>
      <c r="BJ640" s="16" t="s">
        <v>82</v>
      </c>
      <c r="BK640" s="161">
        <f>ROUND(I640*H640,2)</f>
        <v>0</v>
      </c>
      <c r="BL640" s="16" t="s">
        <v>247</v>
      </c>
      <c r="BM640" s="160" t="s">
        <v>1177</v>
      </c>
    </row>
    <row r="641" spans="1:65" s="2" customFormat="1" ht="78">
      <c r="A641" s="31"/>
      <c r="B641" s="32"/>
      <c r="C641" s="31"/>
      <c r="D641" s="162" t="s">
        <v>170</v>
      </c>
      <c r="E641" s="31"/>
      <c r="F641" s="163" t="s">
        <v>1178</v>
      </c>
      <c r="G641" s="31"/>
      <c r="H641" s="31"/>
      <c r="I641" s="164"/>
      <c r="J641" s="31"/>
      <c r="K641" s="31"/>
      <c r="L641" s="32"/>
      <c r="M641" s="165"/>
      <c r="N641" s="166"/>
      <c r="O641" s="57"/>
      <c r="P641" s="57"/>
      <c r="Q641" s="57"/>
      <c r="R641" s="57"/>
      <c r="S641" s="57"/>
      <c r="T641" s="58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T641" s="16" t="s">
        <v>170</v>
      </c>
      <c r="AU641" s="16" t="s">
        <v>84</v>
      </c>
    </row>
    <row r="642" spans="1:65" s="2" customFormat="1" ht="16.5" customHeight="1">
      <c r="A642" s="31"/>
      <c r="B642" s="148"/>
      <c r="C642" s="183" t="s">
        <v>1179</v>
      </c>
      <c r="D642" s="183" t="s">
        <v>226</v>
      </c>
      <c r="E642" s="184" t="s">
        <v>1180</v>
      </c>
      <c r="F642" s="185" t="s">
        <v>1181</v>
      </c>
      <c r="G642" s="186" t="s">
        <v>329</v>
      </c>
      <c r="H642" s="187">
        <v>1</v>
      </c>
      <c r="I642" s="188"/>
      <c r="J642" s="189">
        <f>ROUND(I642*H642,2)</f>
        <v>0</v>
      </c>
      <c r="K642" s="185" t="s">
        <v>557</v>
      </c>
      <c r="L642" s="190"/>
      <c r="M642" s="191" t="s">
        <v>1</v>
      </c>
      <c r="N642" s="192" t="s">
        <v>40</v>
      </c>
      <c r="O642" s="57"/>
      <c r="P642" s="158">
        <f>O642*H642</f>
        <v>0</v>
      </c>
      <c r="Q642" s="158">
        <v>0</v>
      </c>
      <c r="R642" s="158">
        <f>Q642*H642</f>
        <v>0</v>
      </c>
      <c r="S642" s="158">
        <v>0</v>
      </c>
      <c r="T642" s="159">
        <f>S642*H642</f>
        <v>0</v>
      </c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R642" s="160" t="s">
        <v>335</v>
      </c>
      <c r="AT642" s="160" t="s">
        <v>226</v>
      </c>
      <c r="AU642" s="160" t="s">
        <v>84</v>
      </c>
      <c r="AY642" s="16" t="s">
        <v>162</v>
      </c>
      <c r="BE642" s="161">
        <f>IF(N642="základní",J642,0)</f>
        <v>0</v>
      </c>
      <c r="BF642" s="161">
        <f>IF(N642="snížená",J642,0)</f>
        <v>0</v>
      </c>
      <c r="BG642" s="161">
        <f>IF(N642="zákl. přenesená",J642,0)</f>
        <v>0</v>
      </c>
      <c r="BH642" s="161">
        <f>IF(N642="sníž. přenesená",J642,0)</f>
        <v>0</v>
      </c>
      <c r="BI642" s="161">
        <f>IF(N642="nulová",J642,0)</f>
        <v>0</v>
      </c>
      <c r="BJ642" s="16" t="s">
        <v>82</v>
      </c>
      <c r="BK642" s="161">
        <f>ROUND(I642*H642,2)</f>
        <v>0</v>
      </c>
      <c r="BL642" s="16" t="s">
        <v>247</v>
      </c>
      <c r="BM642" s="160" t="s">
        <v>1182</v>
      </c>
    </row>
    <row r="643" spans="1:65" s="2" customFormat="1" ht="78">
      <c r="A643" s="31"/>
      <c r="B643" s="32"/>
      <c r="C643" s="31"/>
      <c r="D643" s="162" t="s">
        <v>170</v>
      </c>
      <c r="E643" s="31"/>
      <c r="F643" s="163" t="s">
        <v>1183</v>
      </c>
      <c r="G643" s="31"/>
      <c r="H643" s="31"/>
      <c r="I643" s="164"/>
      <c r="J643" s="31"/>
      <c r="K643" s="31"/>
      <c r="L643" s="32"/>
      <c r="M643" s="165"/>
      <c r="N643" s="166"/>
      <c r="O643" s="57"/>
      <c r="P643" s="57"/>
      <c r="Q643" s="57"/>
      <c r="R643" s="57"/>
      <c r="S643" s="57"/>
      <c r="T643" s="58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T643" s="16" t="s">
        <v>170</v>
      </c>
      <c r="AU643" s="16" t="s">
        <v>84</v>
      </c>
    </row>
    <row r="644" spans="1:65" s="2" customFormat="1" ht="37.9" customHeight="1">
      <c r="A644" s="31"/>
      <c r="B644" s="148"/>
      <c r="C644" s="149" t="s">
        <v>1184</v>
      </c>
      <c r="D644" s="149" t="s">
        <v>164</v>
      </c>
      <c r="E644" s="150" t="s">
        <v>1185</v>
      </c>
      <c r="F644" s="151" t="s">
        <v>1186</v>
      </c>
      <c r="G644" s="152" t="s">
        <v>329</v>
      </c>
      <c r="H644" s="153">
        <v>1</v>
      </c>
      <c r="I644" s="154"/>
      <c r="J644" s="155">
        <f>ROUND(I644*H644,2)</f>
        <v>0</v>
      </c>
      <c r="K644" s="151" t="s">
        <v>167</v>
      </c>
      <c r="L644" s="32"/>
      <c r="M644" s="156" t="s">
        <v>1</v>
      </c>
      <c r="N644" s="157" t="s">
        <v>40</v>
      </c>
      <c r="O644" s="57"/>
      <c r="P644" s="158">
        <f>O644*H644</f>
        <v>0</v>
      </c>
      <c r="Q644" s="158">
        <v>9.2000000000000003E-4</v>
      </c>
      <c r="R644" s="158">
        <f>Q644*H644</f>
        <v>9.2000000000000003E-4</v>
      </c>
      <c r="S644" s="158">
        <v>0</v>
      </c>
      <c r="T644" s="159">
        <f>S644*H644</f>
        <v>0</v>
      </c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R644" s="160" t="s">
        <v>247</v>
      </c>
      <c r="AT644" s="160" t="s">
        <v>164</v>
      </c>
      <c r="AU644" s="160" t="s">
        <v>84</v>
      </c>
      <c r="AY644" s="16" t="s">
        <v>162</v>
      </c>
      <c r="BE644" s="161">
        <f>IF(N644="základní",J644,0)</f>
        <v>0</v>
      </c>
      <c r="BF644" s="161">
        <f>IF(N644="snížená",J644,0)</f>
        <v>0</v>
      </c>
      <c r="BG644" s="161">
        <f>IF(N644="zákl. přenesená",J644,0)</f>
        <v>0</v>
      </c>
      <c r="BH644" s="161">
        <f>IF(N644="sníž. přenesená",J644,0)</f>
        <v>0</v>
      </c>
      <c r="BI644" s="161">
        <f>IF(N644="nulová",J644,0)</f>
        <v>0</v>
      </c>
      <c r="BJ644" s="16" t="s">
        <v>82</v>
      </c>
      <c r="BK644" s="161">
        <f>ROUND(I644*H644,2)</f>
        <v>0</v>
      </c>
      <c r="BL644" s="16" t="s">
        <v>247</v>
      </c>
      <c r="BM644" s="160" t="s">
        <v>1187</v>
      </c>
    </row>
    <row r="645" spans="1:65" s="2" customFormat="1" ht="24.2" customHeight="1">
      <c r="A645" s="31"/>
      <c r="B645" s="148"/>
      <c r="C645" s="183" t="s">
        <v>1188</v>
      </c>
      <c r="D645" s="183" t="s">
        <v>226</v>
      </c>
      <c r="E645" s="184" t="s">
        <v>1189</v>
      </c>
      <c r="F645" s="185" t="s">
        <v>1190</v>
      </c>
      <c r="G645" s="186" t="s">
        <v>104</v>
      </c>
      <c r="H645" s="187">
        <v>2.64</v>
      </c>
      <c r="I645" s="188"/>
      <c r="J645" s="189">
        <f>ROUND(I645*H645,2)</f>
        <v>0</v>
      </c>
      <c r="K645" s="185" t="s">
        <v>557</v>
      </c>
      <c r="L645" s="190"/>
      <c r="M645" s="191" t="s">
        <v>1</v>
      </c>
      <c r="N645" s="192" t="s">
        <v>40</v>
      </c>
      <c r="O645" s="57"/>
      <c r="P645" s="158">
        <f>O645*H645</f>
        <v>0</v>
      </c>
      <c r="Q645" s="158">
        <v>2.5440000000000001E-2</v>
      </c>
      <c r="R645" s="158">
        <f>Q645*H645</f>
        <v>6.7161600000000002E-2</v>
      </c>
      <c r="S645" s="158">
        <v>0</v>
      </c>
      <c r="T645" s="159">
        <f>S645*H645</f>
        <v>0</v>
      </c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R645" s="160" t="s">
        <v>335</v>
      </c>
      <c r="AT645" s="160" t="s">
        <v>226</v>
      </c>
      <c r="AU645" s="160" t="s">
        <v>84</v>
      </c>
      <c r="AY645" s="16" t="s">
        <v>162</v>
      </c>
      <c r="BE645" s="161">
        <f>IF(N645="základní",J645,0)</f>
        <v>0</v>
      </c>
      <c r="BF645" s="161">
        <f>IF(N645="snížená",J645,0)</f>
        <v>0</v>
      </c>
      <c r="BG645" s="161">
        <f>IF(N645="zákl. přenesená",J645,0)</f>
        <v>0</v>
      </c>
      <c r="BH645" s="161">
        <f>IF(N645="sníž. přenesená",J645,0)</f>
        <v>0</v>
      </c>
      <c r="BI645" s="161">
        <f>IF(N645="nulová",J645,0)</f>
        <v>0</v>
      </c>
      <c r="BJ645" s="16" t="s">
        <v>82</v>
      </c>
      <c r="BK645" s="161">
        <f>ROUND(I645*H645,2)</f>
        <v>0</v>
      </c>
      <c r="BL645" s="16" t="s">
        <v>247</v>
      </c>
      <c r="BM645" s="160" t="s">
        <v>1191</v>
      </c>
    </row>
    <row r="646" spans="1:65" s="2" customFormat="1" ht="78">
      <c r="A646" s="31"/>
      <c r="B646" s="32"/>
      <c r="C646" s="31"/>
      <c r="D646" s="162" t="s">
        <v>170</v>
      </c>
      <c r="E646" s="31"/>
      <c r="F646" s="163" t="s">
        <v>1192</v>
      </c>
      <c r="G646" s="31"/>
      <c r="H646" s="31"/>
      <c r="I646" s="164"/>
      <c r="J646" s="31"/>
      <c r="K646" s="31"/>
      <c r="L646" s="32"/>
      <c r="M646" s="165"/>
      <c r="N646" s="166"/>
      <c r="O646" s="57"/>
      <c r="P646" s="57"/>
      <c r="Q646" s="57"/>
      <c r="R646" s="57"/>
      <c r="S646" s="57"/>
      <c r="T646" s="58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T646" s="16" t="s">
        <v>170</v>
      </c>
      <c r="AU646" s="16" t="s">
        <v>84</v>
      </c>
    </row>
    <row r="647" spans="1:65" s="13" customFormat="1">
      <c r="B647" s="167"/>
      <c r="D647" s="162" t="s">
        <v>172</v>
      </c>
      <c r="E647" s="168" t="s">
        <v>1</v>
      </c>
      <c r="F647" s="169" t="s">
        <v>1193</v>
      </c>
      <c r="H647" s="170">
        <v>2.64</v>
      </c>
      <c r="I647" s="171"/>
      <c r="L647" s="167"/>
      <c r="M647" s="172"/>
      <c r="N647" s="173"/>
      <c r="O647" s="173"/>
      <c r="P647" s="173"/>
      <c r="Q647" s="173"/>
      <c r="R647" s="173"/>
      <c r="S647" s="173"/>
      <c r="T647" s="174"/>
      <c r="AT647" s="168" t="s">
        <v>172</v>
      </c>
      <c r="AU647" s="168" t="s">
        <v>84</v>
      </c>
      <c r="AV647" s="13" t="s">
        <v>84</v>
      </c>
      <c r="AW647" s="13" t="s">
        <v>174</v>
      </c>
      <c r="AX647" s="13" t="s">
        <v>82</v>
      </c>
      <c r="AY647" s="168" t="s">
        <v>162</v>
      </c>
    </row>
    <row r="648" spans="1:65" s="2" customFormat="1" ht="16.5" customHeight="1">
      <c r="A648" s="31"/>
      <c r="B648" s="148"/>
      <c r="C648" s="149" t="s">
        <v>1194</v>
      </c>
      <c r="D648" s="149" t="s">
        <v>164</v>
      </c>
      <c r="E648" s="150" t="s">
        <v>1195</v>
      </c>
      <c r="F648" s="151" t="s">
        <v>1196</v>
      </c>
      <c r="G648" s="152" t="s">
        <v>329</v>
      </c>
      <c r="H648" s="153">
        <v>1</v>
      </c>
      <c r="I648" s="154"/>
      <c r="J648" s="155">
        <f>ROUND(I648*H648,2)</f>
        <v>0</v>
      </c>
      <c r="K648" s="151" t="s">
        <v>557</v>
      </c>
      <c r="L648" s="32"/>
      <c r="M648" s="156" t="s">
        <v>1</v>
      </c>
      <c r="N648" s="157" t="s">
        <v>40</v>
      </c>
      <c r="O648" s="57"/>
      <c r="P648" s="158">
        <f>O648*H648</f>
        <v>0</v>
      </c>
      <c r="Q648" s="158">
        <v>8.8475000000000001E-4</v>
      </c>
      <c r="R648" s="158">
        <f>Q648*H648</f>
        <v>8.8475000000000001E-4</v>
      </c>
      <c r="S648" s="158">
        <v>0</v>
      </c>
      <c r="T648" s="159">
        <f>S648*H648</f>
        <v>0</v>
      </c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R648" s="160" t="s">
        <v>247</v>
      </c>
      <c r="AT648" s="160" t="s">
        <v>164</v>
      </c>
      <c r="AU648" s="160" t="s">
        <v>84</v>
      </c>
      <c r="AY648" s="16" t="s">
        <v>162</v>
      </c>
      <c r="BE648" s="161">
        <f>IF(N648="základní",J648,0)</f>
        <v>0</v>
      </c>
      <c r="BF648" s="161">
        <f>IF(N648="snížená",J648,0)</f>
        <v>0</v>
      </c>
      <c r="BG648" s="161">
        <f>IF(N648="zákl. přenesená",J648,0)</f>
        <v>0</v>
      </c>
      <c r="BH648" s="161">
        <f>IF(N648="sníž. přenesená",J648,0)</f>
        <v>0</v>
      </c>
      <c r="BI648" s="161">
        <f>IF(N648="nulová",J648,0)</f>
        <v>0</v>
      </c>
      <c r="BJ648" s="16" t="s">
        <v>82</v>
      </c>
      <c r="BK648" s="161">
        <f>ROUND(I648*H648,2)</f>
        <v>0</v>
      </c>
      <c r="BL648" s="16" t="s">
        <v>247</v>
      </c>
      <c r="BM648" s="160" t="s">
        <v>1197</v>
      </c>
    </row>
    <row r="649" spans="1:65" s="2" customFormat="1" ht="16.5" customHeight="1">
      <c r="A649" s="31"/>
      <c r="B649" s="148"/>
      <c r="C649" s="183" t="s">
        <v>1198</v>
      </c>
      <c r="D649" s="183" t="s">
        <v>226</v>
      </c>
      <c r="E649" s="184" t="s">
        <v>1199</v>
      </c>
      <c r="F649" s="185" t="s">
        <v>1200</v>
      </c>
      <c r="G649" s="186" t="s">
        <v>329</v>
      </c>
      <c r="H649" s="187">
        <v>1</v>
      </c>
      <c r="I649" s="188"/>
      <c r="J649" s="189">
        <f>ROUND(I649*H649,2)</f>
        <v>0</v>
      </c>
      <c r="K649" s="185" t="s">
        <v>557</v>
      </c>
      <c r="L649" s="190"/>
      <c r="M649" s="191" t="s">
        <v>1</v>
      </c>
      <c r="N649" s="192" t="s">
        <v>40</v>
      </c>
      <c r="O649" s="57"/>
      <c r="P649" s="158">
        <f>O649*H649</f>
        <v>0</v>
      </c>
      <c r="Q649" s="158">
        <v>0.745</v>
      </c>
      <c r="R649" s="158">
        <f>Q649*H649</f>
        <v>0.745</v>
      </c>
      <c r="S649" s="158">
        <v>0</v>
      </c>
      <c r="T649" s="159">
        <f>S649*H649</f>
        <v>0</v>
      </c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R649" s="160" t="s">
        <v>335</v>
      </c>
      <c r="AT649" s="160" t="s">
        <v>226</v>
      </c>
      <c r="AU649" s="160" t="s">
        <v>84</v>
      </c>
      <c r="AY649" s="16" t="s">
        <v>162</v>
      </c>
      <c r="BE649" s="161">
        <f>IF(N649="základní",J649,0)</f>
        <v>0</v>
      </c>
      <c r="BF649" s="161">
        <f>IF(N649="snížená",J649,0)</f>
        <v>0</v>
      </c>
      <c r="BG649" s="161">
        <f>IF(N649="zákl. přenesená",J649,0)</f>
        <v>0</v>
      </c>
      <c r="BH649" s="161">
        <f>IF(N649="sníž. přenesená",J649,0)</f>
        <v>0</v>
      </c>
      <c r="BI649" s="161">
        <f>IF(N649="nulová",J649,0)</f>
        <v>0</v>
      </c>
      <c r="BJ649" s="16" t="s">
        <v>82</v>
      </c>
      <c r="BK649" s="161">
        <f>ROUND(I649*H649,2)</f>
        <v>0</v>
      </c>
      <c r="BL649" s="16" t="s">
        <v>247</v>
      </c>
      <c r="BM649" s="160" t="s">
        <v>1201</v>
      </c>
    </row>
    <row r="650" spans="1:65" s="2" customFormat="1" ht="68.25">
      <c r="A650" s="31"/>
      <c r="B650" s="32"/>
      <c r="C650" s="31"/>
      <c r="D650" s="162" t="s">
        <v>170</v>
      </c>
      <c r="E650" s="31"/>
      <c r="F650" s="163" t="s">
        <v>1202</v>
      </c>
      <c r="G650" s="31"/>
      <c r="H650" s="31"/>
      <c r="I650" s="164"/>
      <c r="J650" s="31"/>
      <c r="K650" s="31"/>
      <c r="L650" s="32"/>
      <c r="M650" s="165"/>
      <c r="N650" s="166"/>
      <c r="O650" s="57"/>
      <c r="P650" s="57"/>
      <c r="Q650" s="57"/>
      <c r="R650" s="57"/>
      <c r="S650" s="57"/>
      <c r="T650" s="58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T650" s="16" t="s">
        <v>170</v>
      </c>
      <c r="AU650" s="16" t="s">
        <v>84</v>
      </c>
    </row>
    <row r="651" spans="1:65" s="2" customFormat="1" ht="49.15" customHeight="1">
      <c r="A651" s="31"/>
      <c r="B651" s="148"/>
      <c r="C651" s="149" t="s">
        <v>1203</v>
      </c>
      <c r="D651" s="149" t="s">
        <v>164</v>
      </c>
      <c r="E651" s="150" t="s">
        <v>1204</v>
      </c>
      <c r="F651" s="151" t="s">
        <v>1205</v>
      </c>
      <c r="G651" s="152" t="s">
        <v>329</v>
      </c>
      <c r="H651" s="153">
        <v>4</v>
      </c>
      <c r="I651" s="154"/>
      <c r="J651" s="155">
        <f>ROUND(I651*H651,2)</f>
        <v>0</v>
      </c>
      <c r="K651" s="151" t="s">
        <v>167</v>
      </c>
      <c r="L651" s="32"/>
      <c r="M651" s="156" t="s">
        <v>1</v>
      </c>
      <c r="N651" s="157" t="s">
        <v>40</v>
      </c>
      <c r="O651" s="57"/>
      <c r="P651" s="158">
        <f>O651*H651</f>
        <v>0</v>
      </c>
      <c r="Q651" s="158">
        <v>2.7E-4</v>
      </c>
      <c r="R651" s="158">
        <f>Q651*H651</f>
        <v>1.08E-3</v>
      </c>
      <c r="S651" s="158">
        <v>0</v>
      </c>
      <c r="T651" s="159">
        <f>S651*H651</f>
        <v>0</v>
      </c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R651" s="160" t="s">
        <v>247</v>
      </c>
      <c r="AT651" s="160" t="s">
        <v>164</v>
      </c>
      <c r="AU651" s="160" t="s">
        <v>84</v>
      </c>
      <c r="AY651" s="16" t="s">
        <v>162</v>
      </c>
      <c r="BE651" s="161">
        <f>IF(N651="základní",J651,0)</f>
        <v>0</v>
      </c>
      <c r="BF651" s="161">
        <f>IF(N651="snížená",J651,0)</f>
        <v>0</v>
      </c>
      <c r="BG651" s="161">
        <f>IF(N651="zákl. přenesená",J651,0)</f>
        <v>0</v>
      </c>
      <c r="BH651" s="161">
        <f>IF(N651="sníž. přenesená",J651,0)</f>
        <v>0</v>
      </c>
      <c r="BI651" s="161">
        <f>IF(N651="nulová",J651,0)</f>
        <v>0</v>
      </c>
      <c r="BJ651" s="16" t="s">
        <v>82</v>
      </c>
      <c r="BK651" s="161">
        <f>ROUND(I651*H651,2)</f>
        <v>0</v>
      </c>
      <c r="BL651" s="16" t="s">
        <v>247</v>
      </c>
      <c r="BM651" s="160" t="s">
        <v>1206</v>
      </c>
    </row>
    <row r="652" spans="1:65" s="2" customFormat="1" ht="37.9" customHeight="1">
      <c r="A652" s="31"/>
      <c r="B652" s="148"/>
      <c r="C652" s="183" t="s">
        <v>1207</v>
      </c>
      <c r="D652" s="183" t="s">
        <v>226</v>
      </c>
      <c r="E652" s="184" t="s">
        <v>1208</v>
      </c>
      <c r="F652" s="185" t="s">
        <v>1209</v>
      </c>
      <c r="G652" s="186" t="s">
        <v>329</v>
      </c>
      <c r="H652" s="187">
        <v>4</v>
      </c>
      <c r="I652" s="188"/>
      <c r="J652" s="189">
        <f>ROUND(I652*H652,2)</f>
        <v>0</v>
      </c>
      <c r="K652" s="185" t="s">
        <v>167</v>
      </c>
      <c r="L652" s="190"/>
      <c r="M652" s="191" t="s">
        <v>1</v>
      </c>
      <c r="N652" s="192" t="s">
        <v>40</v>
      </c>
      <c r="O652" s="57"/>
      <c r="P652" s="158">
        <f>O652*H652</f>
        <v>0</v>
      </c>
      <c r="Q652" s="158">
        <v>4.3999999999999997E-2</v>
      </c>
      <c r="R652" s="158">
        <f>Q652*H652</f>
        <v>0.17599999999999999</v>
      </c>
      <c r="S652" s="158">
        <v>0</v>
      </c>
      <c r="T652" s="159">
        <f>S652*H652</f>
        <v>0</v>
      </c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R652" s="160" t="s">
        <v>335</v>
      </c>
      <c r="AT652" s="160" t="s">
        <v>226</v>
      </c>
      <c r="AU652" s="160" t="s">
        <v>84</v>
      </c>
      <c r="AY652" s="16" t="s">
        <v>162</v>
      </c>
      <c r="BE652" s="161">
        <f>IF(N652="základní",J652,0)</f>
        <v>0</v>
      </c>
      <c r="BF652" s="161">
        <f>IF(N652="snížená",J652,0)</f>
        <v>0</v>
      </c>
      <c r="BG652" s="161">
        <f>IF(N652="zákl. přenesená",J652,0)</f>
        <v>0</v>
      </c>
      <c r="BH652" s="161">
        <f>IF(N652="sníž. přenesená",J652,0)</f>
        <v>0</v>
      </c>
      <c r="BI652" s="161">
        <f>IF(N652="nulová",J652,0)</f>
        <v>0</v>
      </c>
      <c r="BJ652" s="16" t="s">
        <v>82</v>
      </c>
      <c r="BK652" s="161">
        <f>ROUND(I652*H652,2)</f>
        <v>0</v>
      </c>
      <c r="BL652" s="16" t="s">
        <v>247</v>
      </c>
      <c r="BM652" s="160" t="s">
        <v>1210</v>
      </c>
    </row>
    <row r="653" spans="1:65" s="2" customFormat="1" ht="39">
      <c r="A653" s="31"/>
      <c r="B653" s="32"/>
      <c r="C653" s="31"/>
      <c r="D653" s="162" t="s">
        <v>170</v>
      </c>
      <c r="E653" s="31"/>
      <c r="F653" s="163" t="s">
        <v>1211</v>
      </c>
      <c r="G653" s="31"/>
      <c r="H653" s="31"/>
      <c r="I653" s="164"/>
      <c r="J653" s="31"/>
      <c r="K653" s="31"/>
      <c r="L653" s="32"/>
      <c r="M653" s="165"/>
      <c r="N653" s="166"/>
      <c r="O653" s="57"/>
      <c r="P653" s="57"/>
      <c r="Q653" s="57"/>
      <c r="R653" s="57"/>
      <c r="S653" s="57"/>
      <c r="T653" s="58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T653" s="16" t="s">
        <v>170</v>
      </c>
      <c r="AU653" s="16" t="s">
        <v>84</v>
      </c>
    </row>
    <row r="654" spans="1:65" s="2" customFormat="1" ht="49.15" customHeight="1">
      <c r="A654" s="31"/>
      <c r="B654" s="148"/>
      <c r="C654" s="149" t="s">
        <v>1212</v>
      </c>
      <c r="D654" s="149" t="s">
        <v>164</v>
      </c>
      <c r="E654" s="150" t="s">
        <v>1213</v>
      </c>
      <c r="F654" s="151" t="s">
        <v>1214</v>
      </c>
      <c r="G654" s="152" t="s">
        <v>229</v>
      </c>
      <c r="H654" s="153">
        <v>1.9119999999999999</v>
      </c>
      <c r="I654" s="154"/>
      <c r="J654" s="155">
        <f>ROUND(I654*H654,2)</f>
        <v>0</v>
      </c>
      <c r="K654" s="151" t="s">
        <v>167</v>
      </c>
      <c r="L654" s="32"/>
      <c r="M654" s="156" t="s">
        <v>1</v>
      </c>
      <c r="N654" s="157" t="s">
        <v>40</v>
      </c>
      <c r="O654" s="57"/>
      <c r="P654" s="158">
        <f>O654*H654</f>
        <v>0</v>
      </c>
      <c r="Q654" s="158">
        <v>0</v>
      </c>
      <c r="R654" s="158">
        <f>Q654*H654</f>
        <v>0</v>
      </c>
      <c r="S654" s="158">
        <v>0</v>
      </c>
      <c r="T654" s="159">
        <f>S654*H654</f>
        <v>0</v>
      </c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R654" s="160" t="s">
        <v>247</v>
      </c>
      <c r="AT654" s="160" t="s">
        <v>164</v>
      </c>
      <c r="AU654" s="160" t="s">
        <v>84</v>
      </c>
      <c r="AY654" s="16" t="s">
        <v>162</v>
      </c>
      <c r="BE654" s="161">
        <f>IF(N654="základní",J654,0)</f>
        <v>0</v>
      </c>
      <c r="BF654" s="161">
        <f>IF(N654="snížená",J654,0)</f>
        <v>0</v>
      </c>
      <c r="BG654" s="161">
        <f>IF(N654="zákl. přenesená",J654,0)</f>
        <v>0</v>
      </c>
      <c r="BH654" s="161">
        <f>IF(N654="sníž. přenesená",J654,0)</f>
        <v>0</v>
      </c>
      <c r="BI654" s="161">
        <f>IF(N654="nulová",J654,0)</f>
        <v>0</v>
      </c>
      <c r="BJ654" s="16" t="s">
        <v>82</v>
      </c>
      <c r="BK654" s="161">
        <f>ROUND(I654*H654,2)</f>
        <v>0</v>
      </c>
      <c r="BL654" s="16" t="s">
        <v>247</v>
      </c>
      <c r="BM654" s="160" t="s">
        <v>1215</v>
      </c>
    </row>
    <row r="655" spans="1:65" s="2" customFormat="1" ht="49.15" customHeight="1">
      <c r="A655" s="31"/>
      <c r="B655" s="148"/>
      <c r="C655" s="149" t="s">
        <v>1216</v>
      </c>
      <c r="D655" s="149" t="s">
        <v>164</v>
      </c>
      <c r="E655" s="150" t="s">
        <v>1217</v>
      </c>
      <c r="F655" s="151" t="s">
        <v>1218</v>
      </c>
      <c r="G655" s="152" t="s">
        <v>229</v>
      </c>
      <c r="H655" s="153">
        <v>1.9119999999999999</v>
      </c>
      <c r="I655" s="154"/>
      <c r="J655" s="155">
        <f>ROUND(I655*H655,2)</f>
        <v>0</v>
      </c>
      <c r="K655" s="151" t="s">
        <v>167</v>
      </c>
      <c r="L655" s="32"/>
      <c r="M655" s="156" t="s">
        <v>1</v>
      </c>
      <c r="N655" s="157" t="s">
        <v>40</v>
      </c>
      <c r="O655" s="57"/>
      <c r="P655" s="158">
        <f>O655*H655</f>
        <v>0</v>
      </c>
      <c r="Q655" s="158">
        <v>0</v>
      </c>
      <c r="R655" s="158">
        <f>Q655*H655</f>
        <v>0</v>
      </c>
      <c r="S655" s="158">
        <v>0</v>
      </c>
      <c r="T655" s="159">
        <f>S655*H655</f>
        <v>0</v>
      </c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R655" s="160" t="s">
        <v>247</v>
      </c>
      <c r="AT655" s="160" t="s">
        <v>164</v>
      </c>
      <c r="AU655" s="160" t="s">
        <v>84</v>
      </c>
      <c r="AY655" s="16" t="s">
        <v>162</v>
      </c>
      <c r="BE655" s="161">
        <f>IF(N655="základní",J655,0)</f>
        <v>0</v>
      </c>
      <c r="BF655" s="161">
        <f>IF(N655="snížená",J655,0)</f>
        <v>0</v>
      </c>
      <c r="BG655" s="161">
        <f>IF(N655="zákl. přenesená",J655,0)</f>
        <v>0</v>
      </c>
      <c r="BH655" s="161">
        <f>IF(N655="sníž. přenesená",J655,0)</f>
        <v>0</v>
      </c>
      <c r="BI655" s="161">
        <f>IF(N655="nulová",J655,0)</f>
        <v>0</v>
      </c>
      <c r="BJ655" s="16" t="s">
        <v>82</v>
      </c>
      <c r="BK655" s="161">
        <f>ROUND(I655*H655,2)</f>
        <v>0</v>
      </c>
      <c r="BL655" s="16" t="s">
        <v>247</v>
      </c>
      <c r="BM655" s="160" t="s">
        <v>1219</v>
      </c>
    </row>
    <row r="656" spans="1:65" s="12" customFormat="1" ht="22.9" customHeight="1">
      <c r="B656" s="135"/>
      <c r="D656" s="136" t="s">
        <v>74</v>
      </c>
      <c r="E656" s="146" t="s">
        <v>1220</v>
      </c>
      <c r="F656" s="146" t="s">
        <v>1221</v>
      </c>
      <c r="I656" s="138"/>
      <c r="J656" s="147">
        <f>BK656</f>
        <v>0</v>
      </c>
      <c r="L656" s="135"/>
      <c r="M656" s="140"/>
      <c r="N656" s="141"/>
      <c r="O656" s="141"/>
      <c r="P656" s="142">
        <f>SUM(P657:P682)</f>
        <v>0</v>
      </c>
      <c r="Q656" s="141"/>
      <c r="R656" s="142">
        <f>SUM(R657:R682)</f>
        <v>0.54581999999999997</v>
      </c>
      <c r="S656" s="141"/>
      <c r="T656" s="143">
        <f>SUM(T657:T682)</f>
        <v>0.39600000000000002</v>
      </c>
      <c r="AR656" s="136" t="s">
        <v>84</v>
      </c>
      <c r="AT656" s="144" t="s">
        <v>74</v>
      </c>
      <c r="AU656" s="144" t="s">
        <v>82</v>
      </c>
      <c r="AY656" s="136" t="s">
        <v>162</v>
      </c>
      <c r="BK656" s="145">
        <f>SUM(BK657:BK682)</f>
        <v>0</v>
      </c>
    </row>
    <row r="657" spans="1:65" s="2" customFormat="1" ht="21.75" customHeight="1">
      <c r="A657" s="31"/>
      <c r="B657" s="148"/>
      <c r="C657" s="149" t="s">
        <v>1222</v>
      </c>
      <c r="D657" s="149" t="s">
        <v>164</v>
      </c>
      <c r="E657" s="150" t="s">
        <v>1223</v>
      </c>
      <c r="F657" s="151" t="s">
        <v>1224</v>
      </c>
      <c r="G657" s="152" t="s">
        <v>329</v>
      </c>
      <c r="H657" s="153">
        <v>4</v>
      </c>
      <c r="I657" s="154"/>
      <c r="J657" s="155">
        <f>ROUND(I657*H657,2)</f>
        <v>0</v>
      </c>
      <c r="K657" s="151" t="s">
        <v>167</v>
      </c>
      <c r="L657" s="32"/>
      <c r="M657" s="156" t="s">
        <v>1</v>
      </c>
      <c r="N657" s="157" t="s">
        <v>40</v>
      </c>
      <c r="O657" s="57"/>
      <c r="P657" s="158">
        <f>O657*H657</f>
        <v>0</v>
      </c>
      <c r="Q657" s="158">
        <v>0</v>
      </c>
      <c r="R657" s="158">
        <f>Q657*H657</f>
        <v>0</v>
      </c>
      <c r="S657" s="158">
        <v>9.9000000000000005E-2</v>
      </c>
      <c r="T657" s="159">
        <f>S657*H657</f>
        <v>0.39600000000000002</v>
      </c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R657" s="160" t="s">
        <v>247</v>
      </c>
      <c r="AT657" s="160" t="s">
        <v>164</v>
      </c>
      <c r="AU657" s="160" t="s">
        <v>84</v>
      </c>
      <c r="AY657" s="16" t="s">
        <v>162</v>
      </c>
      <c r="BE657" s="161">
        <f>IF(N657="základní",J657,0)</f>
        <v>0</v>
      </c>
      <c r="BF657" s="161">
        <f>IF(N657="snížená",J657,0)</f>
        <v>0</v>
      </c>
      <c r="BG657" s="161">
        <f>IF(N657="zákl. přenesená",J657,0)</f>
        <v>0</v>
      </c>
      <c r="BH657" s="161">
        <f>IF(N657="sníž. přenesená",J657,0)</f>
        <v>0</v>
      </c>
      <c r="BI657" s="161">
        <f>IF(N657="nulová",J657,0)</f>
        <v>0</v>
      </c>
      <c r="BJ657" s="16" t="s">
        <v>82</v>
      </c>
      <c r="BK657" s="161">
        <f>ROUND(I657*H657,2)</f>
        <v>0</v>
      </c>
      <c r="BL657" s="16" t="s">
        <v>247</v>
      </c>
      <c r="BM657" s="160" t="s">
        <v>1225</v>
      </c>
    </row>
    <row r="658" spans="1:65" s="13" customFormat="1">
      <c r="B658" s="167"/>
      <c r="D658" s="162" t="s">
        <v>172</v>
      </c>
      <c r="E658" s="168" t="s">
        <v>1</v>
      </c>
      <c r="F658" s="169" t="s">
        <v>1226</v>
      </c>
      <c r="H658" s="170">
        <v>4</v>
      </c>
      <c r="I658" s="171"/>
      <c r="L658" s="167"/>
      <c r="M658" s="172"/>
      <c r="N658" s="173"/>
      <c r="O658" s="173"/>
      <c r="P658" s="173"/>
      <c r="Q658" s="173"/>
      <c r="R658" s="173"/>
      <c r="S658" s="173"/>
      <c r="T658" s="174"/>
      <c r="AT658" s="168" t="s">
        <v>172</v>
      </c>
      <c r="AU658" s="168" t="s">
        <v>84</v>
      </c>
      <c r="AV658" s="13" t="s">
        <v>84</v>
      </c>
      <c r="AW658" s="13" t="s">
        <v>174</v>
      </c>
      <c r="AX658" s="13" t="s">
        <v>82</v>
      </c>
      <c r="AY658" s="168" t="s">
        <v>162</v>
      </c>
    </row>
    <row r="659" spans="1:65" s="2" customFormat="1" ht="37.9" customHeight="1">
      <c r="A659" s="31"/>
      <c r="B659" s="148"/>
      <c r="C659" s="149" t="s">
        <v>1227</v>
      </c>
      <c r="D659" s="149" t="s">
        <v>164</v>
      </c>
      <c r="E659" s="150" t="s">
        <v>1228</v>
      </c>
      <c r="F659" s="151" t="s">
        <v>1229</v>
      </c>
      <c r="G659" s="152" t="s">
        <v>371</v>
      </c>
      <c r="H659" s="153">
        <v>5.3</v>
      </c>
      <c r="I659" s="154"/>
      <c r="J659" s="155">
        <f>ROUND(I659*H659,2)</f>
        <v>0</v>
      </c>
      <c r="K659" s="151" t="s">
        <v>167</v>
      </c>
      <c r="L659" s="32"/>
      <c r="M659" s="156" t="s">
        <v>1</v>
      </c>
      <c r="N659" s="157" t="s">
        <v>40</v>
      </c>
      <c r="O659" s="57"/>
      <c r="P659" s="158">
        <f>O659*H659</f>
        <v>0</v>
      </c>
      <c r="Q659" s="158">
        <v>4.0000000000000002E-4</v>
      </c>
      <c r="R659" s="158">
        <f>Q659*H659</f>
        <v>2.1199999999999999E-3</v>
      </c>
      <c r="S659" s="158">
        <v>0</v>
      </c>
      <c r="T659" s="159">
        <f>S659*H659</f>
        <v>0</v>
      </c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R659" s="160" t="s">
        <v>247</v>
      </c>
      <c r="AT659" s="160" t="s">
        <v>164</v>
      </c>
      <c r="AU659" s="160" t="s">
        <v>84</v>
      </c>
      <c r="AY659" s="16" t="s">
        <v>162</v>
      </c>
      <c r="BE659" s="161">
        <f>IF(N659="základní",J659,0)</f>
        <v>0</v>
      </c>
      <c r="BF659" s="161">
        <f>IF(N659="snížená",J659,0)</f>
        <v>0</v>
      </c>
      <c r="BG659" s="161">
        <f>IF(N659="zákl. přenesená",J659,0)</f>
        <v>0</v>
      </c>
      <c r="BH659" s="161">
        <f>IF(N659="sníž. přenesená",J659,0)</f>
        <v>0</v>
      </c>
      <c r="BI659" s="161">
        <f>IF(N659="nulová",J659,0)</f>
        <v>0</v>
      </c>
      <c r="BJ659" s="16" t="s">
        <v>82</v>
      </c>
      <c r="BK659" s="161">
        <f>ROUND(I659*H659,2)</f>
        <v>0</v>
      </c>
      <c r="BL659" s="16" t="s">
        <v>247</v>
      </c>
      <c r="BM659" s="160" t="s">
        <v>1230</v>
      </c>
    </row>
    <row r="660" spans="1:65" s="2" customFormat="1" ht="24.2" customHeight="1">
      <c r="A660" s="31"/>
      <c r="B660" s="148"/>
      <c r="C660" s="183" t="s">
        <v>1231</v>
      </c>
      <c r="D660" s="183" t="s">
        <v>226</v>
      </c>
      <c r="E660" s="184" t="s">
        <v>1232</v>
      </c>
      <c r="F660" s="185" t="s">
        <v>1233</v>
      </c>
      <c r="G660" s="186" t="s">
        <v>371</v>
      </c>
      <c r="H660" s="187">
        <v>5.3</v>
      </c>
      <c r="I660" s="188"/>
      <c r="J660" s="189">
        <f>ROUND(I660*H660,2)</f>
        <v>0</v>
      </c>
      <c r="K660" s="185" t="s">
        <v>167</v>
      </c>
      <c r="L660" s="190"/>
      <c r="M660" s="191" t="s">
        <v>1</v>
      </c>
      <c r="N660" s="192" t="s">
        <v>40</v>
      </c>
      <c r="O660" s="57"/>
      <c r="P660" s="158">
        <f>O660*H660</f>
        <v>0</v>
      </c>
      <c r="Q660" s="158">
        <v>0</v>
      </c>
      <c r="R660" s="158">
        <f>Q660*H660</f>
        <v>0</v>
      </c>
      <c r="S660" s="158">
        <v>0</v>
      </c>
      <c r="T660" s="159">
        <f>S660*H660</f>
        <v>0</v>
      </c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R660" s="160" t="s">
        <v>335</v>
      </c>
      <c r="AT660" s="160" t="s">
        <v>226</v>
      </c>
      <c r="AU660" s="160" t="s">
        <v>84</v>
      </c>
      <c r="AY660" s="16" t="s">
        <v>162</v>
      </c>
      <c r="BE660" s="161">
        <f>IF(N660="základní",J660,0)</f>
        <v>0</v>
      </c>
      <c r="BF660" s="161">
        <f>IF(N660="snížená",J660,0)</f>
        <v>0</v>
      </c>
      <c r="BG660" s="161">
        <f>IF(N660="zákl. přenesená",J660,0)</f>
        <v>0</v>
      </c>
      <c r="BH660" s="161">
        <f>IF(N660="sníž. přenesená",J660,0)</f>
        <v>0</v>
      </c>
      <c r="BI660" s="161">
        <f>IF(N660="nulová",J660,0)</f>
        <v>0</v>
      </c>
      <c r="BJ660" s="16" t="s">
        <v>82</v>
      </c>
      <c r="BK660" s="161">
        <f>ROUND(I660*H660,2)</f>
        <v>0</v>
      </c>
      <c r="BL660" s="16" t="s">
        <v>247</v>
      </c>
      <c r="BM660" s="160" t="s">
        <v>1234</v>
      </c>
    </row>
    <row r="661" spans="1:65" s="2" customFormat="1" ht="48.75">
      <c r="A661" s="31"/>
      <c r="B661" s="32"/>
      <c r="C661" s="31"/>
      <c r="D661" s="162" t="s">
        <v>170</v>
      </c>
      <c r="E661" s="31"/>
      <c r="F661" s="163" t="s">
        <v>1235</v>
      </c>
      <c r="G661" s="31"/>
      <c r="H661" s="31"/>
      <c r="I661" s="164"/>
      <c r="J661" s="31"/>
      <c r="K661" s="31"/>
      <c r="L661" s="32"/>
      <c r="M661" s="165"/>
      <c r="N661" s="166"/>
      <c r="O661" s="57"/>
      <c r="P661" s="57"/>
      <c r="Q661" s="57"/>
      <c r="R661" s="57"/>
      <c r="S661" s="57"/>
      <c r="T661" s="58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T661" s="16" t="s">
        <v>170</v>
      </c>
      <c r="AU661" s="16" t="s">
        <v>84</v>
      </c>
    </row>
    <row r="662" spans="1:65" s="13" customFormat="1">
      <c r="B662" s="167"/>
      <c r="D662" s="162" t="s">
        <v>172</v>
      </c>
      <c r="E662" s="168" t="s">
        <v>1</v>
      </c>
      <c r="F662" s="169" t="s">
        <v>1236</v>
      </c>
      <c r="H662" s="170">
        <v>5.3</v>
      </c>
      <c r="I662" s="171"/>
      <c r="L662" s="167"/>
      <c r="M662" s="172"/>
      <c r="N662" s="173"/>
      <c r="O662" s="173"/>
      <c r="P662" s="173"/>
      <c r="Q662" s="173"/>
      <c r="R662" s="173"/>
      <c r="S662" s="173"/>
      <c r="T662" s="174"/>
      <c r="AT662" s="168" t="s">
        <v>172</v>
      </c>
      <c r="AU662" s="168" t="s">
        <v>84</v>
      </c>
      <c r="AV662" s="13" t="s">
        <v>84</v>
      </c>
      <c r="AW662" s="13" t="s">
        <v>174</v>
      </c>
      <c r="AX662" s="13" t="s">
        <v>82</v>
      </c>
      <c r="AY662" s="168" t="s">
        <v>162</v>
      </c>
    </row>
    <row r="663" spans="1:65" s="2" customFormat="1" ht="44.25" customHeight="1">
      <c r="A663" s="31"/>
      <c r="B663" s="148"/>
      <c r="C663" s="149" t="s">
        <v>1237</v>
      </c>
      <c r="D663" s="149" t="s">
        <v>164</v>
      </c>
      <c r="E663" s="150" t="s">
        <v>1238</v>
      </c>
      <c r="F663" s="151" t="s">
        <v>1239</v>
      </c>
      <c r="G663" s="152" t="s">
        <v>371</v>
      </c>
      <c r="H663" s="153">
        <v>2.85</v>
      </c>
      <c r="I663" s="154"/>
      <c r="J663" s="155">
        <f>ROUND(I663*H663,2)</f>
        <v>0</v>
      </c>
      <c r="K663" s="151" t="s">
        <v>167</v>
      </c>
      <c r="L663" s="32"/>
      <c r="M663" s="156" t="s">
        <v>1</v>
      </c>
      <c r="N663" s="157" t="s">
        <v>40</v>
      </c>
      <c r="O663" s="57"/>
      <c r="P663" s="158">
        <f>O663*H663</f>
        <v>0</v>
      </c>
      <c r="Q663" s="158">
        <v>0</v>
      </c>
      <c r="R663" s="158">
        <f>Q663*H663</f>
        <v>0</v>
      </c>
      <c r="S663" s="158">
        <v>0</v>
      </c>
      <c r="T663" s="159">
        <f>S663*H663</f>
        <v>0</v>
      </c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R663" s="160" t="s">
        <v>247</v>
      </c>
      <c r="AT663" s="160" t="s">
        <v>164</v>
      </c>
      <c r="AU663" s="160" t="s">
        <v>84</v>
      </c>
      <c r="AY663" s="16" t="s">
        <v>162</v>
      </c>
      <c r="BE663" s="161">
        <f>IF(N663="základní",J663,0)</f>
        <v>0</v>
      </c>
      <c r="BF663" s="161">
        <f>IF(N663="snížená",J663,0)</f>
        <v>0</v>
      </c>
      <c r="BG663" s="161">
        <f>IF(N663="zákl. přenesená",J663,0)</f>
        <v>0</v>
      </c>
      <c r="BH663" s="161">
        <f>IF(N663="sníž. přenesená",J663,0)</f>
        <v>0</v>
      </c>
      <c r="BI663" s="161">
        <f>IF(N663="nulová",J663,0)</f>
        <v>0</v>
      </c>
      <c r="BJ663" s="16" t="s">
        <v>82</v>
      </c>
      <c r="BK663" s="161">
        <f>ROUND(I663*H663,2)</f>
        <v>0</v>
      </c>
      <c r="BL663" s="16" t="s">
        <v>247</v>
      </c>
      <c r="BM663" s="160" t="s">
        <v>1240</v>
      </c>
    </row>
    <row r="664" spans="1:65" s="13" customFormat="1">
      <c r="B664" s="167"/>
      <c r="D664" s="162" t="s">
        <v>172</v>
      </c>
      <c r="E664" s="168" t="s">
        <v>1</v>
      </c>
      <c r="F664" s="169" t="s">
        <v>1241</v>
      </c>
      <c r="H664" s="170">
        <v>2.85</v>
      </c>
      <c r="I664" s="171"/>
      <c r="L664" s="167"/>
      <c r="M664" s="172"/>
      <c r="N664" s="173"/>
      <c r="O664" s="173"/>
      <c r="P664" s="173"/>
      <c r="Q664" s="173"/>
      <c r="R664" s="173"/>
      <c r="S664" s="173"/>
      <c r="T664" s="174"/>
      <c r="AT664" s="168" t="s">
        <v>172</v>
      </c>
      <c r="AU664" s="168" t="s">
        <v>84</v>
      </c>
      <c r="AV664" s="13" t="s">
        <v>84</v>
      </c>
      <c r="AW664" s="13" t="s">
        <v>174</v>
      </c>
      <c r="AX664" s="13" t="s">
        <v>82</v>
      </c>
      <c r="AY664" s="168" t="s">
        <v>162</v>
      </c>
    </row>
    <row r="665" spans="1:65" s="2" customFormat="1" ht="33" customHeight="1">
      <c r="A665" s="31"/>
      <c r="B665" s="148"/>
      <c r="C665" s="183" t="s">
        <v>1242</v>
      </c>
      <c r="D665" s="183" t="s">
        <v>226</v>
      </c>
      <c r="E665" s="184" t="s">
        <v>1243</v>
      </c>
      <c r="F665" s="185" t="s">
        <v>1244</v>
      </c>
      <c r="G665" s="186" t="s">
        <v>329</v>
      </c>
      <c r="H665" s="187">
        <v>1</v>
      </c>
      <c r="I665" s="188"/>
      <c r="J665" s="189">
        <f>ROUND(I665*H665,2)</f>
        <v>0</v>
      </c>
      <c r="K665" s="185" t="s">
        <v>167</v>
      </c>
      <c r="L665" s="190"/>
      <c r="M665" s="191" t="s">
        <v>1</v>
      </c>
      <c r="N665" s="192" t="s">
        <v>40</v>
      </c>
      <c r="O665" s="57"/>
      <c r="P665" s="158">
        <f>O665*H665</f>
        <v>0</v>
      </c>
      <c r="Q665" s="158">
        <v>7.1999999999999995E-2</v>
      </c>
      <c r="R665" s="158">
        <f>Q665*H665</f>
        <v>7.1999999999999995E-2</v>
      </c>
      <c r="S665" s="158">
        <v>0</v>
      </c>
      <c r="T665" s="159">
        <f>S665*H665</f>
        <v>0</v>
      </c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R665" s="160" t="s">
        <v>335</v>
      </c>
      <c r="AT665" s="160" t="s">
        <v>226</v>
      </c>
      <c r="AU665" s="160" t="s">
        <v>84</v>
      </c>
      <c r="AY665" s="16" t="s">
        <v>162</v>
      </c>
      <c r="BE665" s="161">
        <f>IF(N665="základní",J665,0)</f>
        <v>0</v>
      </c>
      <c r="BF665" s="161">
        <f>IF(N665="snížená",J665,0)</f>
        <v>0</v>
      </c>
      <c r="BG665" s="161">
        <f>IF(N665="zákl. přenesená",J665,0)</f>
        <v>0</v>
      </c>
      <c r="BH665" s="161">
        <f>IF(N665="sníž. přenesená",J665,0)</f>
        <v>0</v>
      </c>
      <c r="BI665" s="161">
        <f>IF(N665="nulová",J665,0)</f>
        <v>0</v>
      </c>
      <c r="BJ665" s="16" t="s">
        <v>82</v>
      </c>
      <c r="BK665" s="161">
        <f>ROUND(I665*H665,2)</f>
        <v>0</v>
      </c>
      <c r="BL665" s="16" t="s">
        <v>247</v>
      </c>
      <c r="BM665" s="160" t="s">
        <v>1245</v>
      </c>
    </row>
    <row r="666" spans="1:65" s="2" customFormat="1" ht="58.5">
      <c r="A666" s="31"/>
      <c r="B666" s="32"/>
      <c r="C666" s="31"/>
      <c r="D666" s="162" t="s">
        <v>170</v>
      </c>
      <c r="E666" s="31"/>
      <c r="F666" s="163" t="s">
        <v>1246</v>
      </c>
      <c r="G666" s="31"/>
      <c r="H666" s="31"/>
      <c r="I666" s="164"/>
      <c r="J666" s="31"/>
      <c r="K666" s="31"/>
      <c r="L666" s="32"/>
      <c r="M666" s="165"/>
      <c r="N666" s="166"/>
      <c r="O666" s="57"/>
      <c r="P666" s="57"/>
      <c r="Q666" s="57"/>
      <c r="R666" s="57"/>
      <c r="S666" s="57"/>
      <c r="T666" s="58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T666" s="16" t="s">
        <v>170</v>
      </c>
      <c r="AU666" s="16" t="s">
        <v>84</v>
      </c>
    </row>
    <row r="667" spans="1:65" s="13" customFormat="1">
      <c r="B667" s="167"/>
      <c r="D667" s="162" t="s">
        <v>172</v>
      </c>
      <c r="E667" s="168" t="s">
        <v>1</v>
      </c>
      <c r="F667" s="169" t="s">
        <v>82</v>
      </c>
      <c r="H667" s="170">
        <v>1</v>
      </c>
      <c r="I667" s="171"/>
      <c r="L667" s="167"/>
      <c r="M667" s="172"/>
      <c r="N667" s="173"/>
      <c r="O667" s="173"/>
      <c r="P667" s="173"/>
      <c r="Q667" s="173"/>
      <c r="R667" s="173"/>
      <c r="S667" s="173"/>
      <c r="T667" s="174"/>
      <c r="AT667" s="168" t="s">
        <v>172</v>
      </c>
      <c r="AU667" s="168" t="s">
        <v>84</v>
      </c>
      <c r="AV667" s="13" t="s">
        <v>84</v>
      </c>
      <c r="AW667" s="13" t="s">
        <v>174</v>
      </c>
      <c r="AX667" s="13" t="s">
        <v>82</v>
      </c>
      <c r="AY667" s="168" t="s">
        <v>162</v>
      </c>
    </row>
    <row r="668" spans="1:65" s="2" customFormat="1" ht="24.2" customHeight="1">
      <c r="A668" s="31"/>
      <c r="B668" s="148"/>
      <c r="C668" s="149" t="s">
        <v>1247</v>
      </c>
      <c r="D668" s="149" t="s">
        <v>164</v>
      </c>
      <c r="E668" s="150" t="s">
        <v>1248</v>
      </c>
      <c r="F668" s="151" t="s">
        <v>1249</v>
      </c>
      <c r="G668" s="152" t="s">
        <v>254</v>
      </c>
      <c r="H668" s="153">
        <v>445</v>
      </c>
      <c r="I668" s="154"/>
      <c r="J668" s="155">
        <f>ROUND(I668*H668,2)</f>
        <v>0</v>
      </c>
      <c r="K668" s="151" t="s">
        <v>167</v>
      </c>
      <c r="L668" s="32"/>
      <c r="M668" s="156" t="s">
        <v>1</v>
      </c>
      <c r="N668" s="157" t="s">
        <v>40</v>
      </c>
      <c r="O668" s="57"/>
      <c r="P668" s="158">
        <f>O668*H668</f>
        <v>0</v>
      </c>
      <c r="Q668" s="158">
        <v>6.0000000000000002E-5</v>
      </c>
      <c r="R668" s="158">
        <f>Q668*H668</f>
        <v>2.6700000000000002E-2</v>
      </c>
      <c r="S668" s="158">
        <v>0</v>
      </c>
      <c r="T668" s="159">
        <f>S668*H668</f>
        <v>0</v>
      </c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R668" s="160" t="s">
        <v>247</v>
      </c>
      <c r="AT668" s="160" t="s">
        <v>164</v>
      </c>
      <c r="AU668" s="160" t="s">
        <v>84</v>
      </c>
      <c r="AY668" s="16" t="s">
        <v>162</v>
      </c>
      <c r="BE668" s="161">
        <f>IF(N668="základní",J668,0)</f>
        <v>0</v>
      </c>
      <c r="BF668" s="161">
        <f>IF(N668="snížená",J668,0)</f>
        <v>0</v>
      </c>
      <c r="BG668" s="161">
        <f>IF(N668="zákl. přenesená",J668,0)</f>
        <v>0</v>
      </c>
      <c r="BH668" s="161">
        <f>IF(N668="sníž. přenesená",J668,0)</f>
        <v>0</v>
      </c>
      <c r="BI668" s="161">
        <f>IF(N668="nulová",J668,0)</f>
        <v>0</v>
      </c>
      <c r="BJ668" s="16" t="s">
        <v>82</v>
      </c>
      <c r="BK668" s="161">
        <f>ROUND(I668*H668,2)</f>
        <v>0</v>
      </c>
      <c r="BL668" s="16" t="s">
        <v>247</v>
      </c>
      <c r="BM668" s="160" t="s">
        <v>1250</v>
      </c>
    </row>
    <row r="669" spans="1:65" s="2" customFormat="1" ht="19.5">
      <c r="A669" s="31"/>
      <c r="B669" s="32"/>
      <c r="C669" s="31"/>
      <c r="D669" s="162" t="s">
        <v>170</v>
      </c>
      <c r="E669" s="31"/>
      <c r="F669" s="163" t="s">
        <v>1251</v>
      </c>
      <c r="G669" s="31"/>
      <c r="H669" s="31"/>
      <c r="I669" s="164"/>
      <c r="J669" s="31"/>
      <c r="K669" s="31"/>
      <c r="L669" s="32"/>
      <c r="M669" s="165"/>
      <c r="N669" s="166"/>
      <c r="O669" s="57"/>
      <c r="P669" s="57"/>
      <c r="Q669" s="57"/>
      <c r="R669" s="57"/>
      <c r="S669" s="57"/>
      <c r="T669" s="58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T669" s="16" t="s">
        <v>170</v>
      </c>
      <c r="AU669" s="16" t="s">
        <v>84</v>
      </c>
    </row>
    <row r="670" spans="1:65" s="13" customFormat="1">
      <c r="B670" s="167"/>
      <c r="D670" s="162" t="s">
        <v>172</v>
      </c>
      <c r="E670" s="168" t="s">
        <v>1</v>
      </c>
      <c r="F670" s="169" t="s">
        <v>1252</v>
      </c>
      <c r="H670" s="170">
        <v>445</v>
      </c>
      <c r="I670" s="171"/>
      <c r="L670" s="167"/>
      <c r="M670" s="172"/>
      <c r="N670" s="173"/>
      <c r="O670" s="173"/>
      <c r="P670" s="173"/>
      <c r="Q670" s="173"/>
      <c r="R670" s="173"/>
      <c r="S670" s="173"/>
      <c r="T670" s="174"/>
      <c r="AT670" s="168" t="s">
        <v>172</v>
      </c>
      <c r="AU670" s="168" t="s">
        <v>84</v>
      </c>
      <c r="AV670" s="13" t="s">
        <v>84</v>
      </c>
      <c r="AW670" s="13" t="s">
        <v>174</v>
      </c>
      <c r="AX670" s="13" t="s">
        <v>82</v>
      </c>
      <c r="AY670" s="168" t="s">
        <v>162</v>
      </c>
    </row>
    <row r="671" spans="1:65" s="2" customFormat="1" ht="21.75" customHeight="1">
      <c r="A671" s="31"/>
      <c r="B671" s="148"/>
      <c r="C671" s="183" t="s">
        <v>1253</v>
      </c>
      <c r="D671" s="183" t="s">
        <v>226</v>
      </c>
      <c r="E671" s="184" t="s">
        <v>1254</v>
      </c>
      <c r="F671" s="185" t="s">
        <v>1255</v>
      </c>
      <c r="G671" s="186" t="s">
        <v>229</v>
      </c>
      <c r="H671" s="187">
        <v>0.104</v>
      </c>
      <c r="I671" s="188"/>
      <c r="J671" s="189">
        <f>ROUND(I671*H671,2)</f>
        <v>0</v>
      </c>
      <c r="K671" s="185" t="s">
        <v>167</v>
      </c>
      <c r="L671" s="190"/>
      <c r="M671" s="191" t="s">
        <v>1</v>
      </c>
      <c r="N671" s="192" t="s">
        <v>40</v>
      </c>
      <c r="O671" s="57"/>
      <c r="P671" s="158">
        <f>O671*H671</f>
        <v>0</v>
      </c>
      <c r="Q671" s="158">
        <v>1</v>
      </c>
      <c r="R671" s="158">
        <f>Q671*H671</f>
        <v>0.104</v>
      </c>
      <c r="S671" s="158">
        <v>0</v>
      </c>
      <c r="T671" s="159">
        <f>S671*H671</f>
        <v>0</v>
      </c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R671" s="160" t="s">
        <v>335</v>
      </c>
      <c r="AT671" s="160" t="s">
        <v>226</v>
      </c>
      <c r="AU671" s="160" t="s">
        <v>84</v>
      </c>
      <c r="AY671" s="16" t="s">
        <v>162</v>
      </c>
      <c r="BE671" s="161">
        <f>IF(N671="základní",J671,0)</f>
        <v>0</v>
      </c>
      <c r="BF671" s="161">
        <f>IF(N671="snížená",J671,0)</f>
        <v>0</v>
      </c>
      <c r="BG671" s="161">
        <f>IF(N671="zákl. přenesená",J671,0)</f>
        <v>0</v>
      </c>
      <c r="BH671" s="161">
        <f>IF(N671="sníž. přenesená",J671,0)</f>
        <v>0</v>
      </c>
      <c r="BI671" s="161">
        <f>IF(N671="nulová",J671,0)</f>
        <v>0</v>
      </c>
      <c r="BJ671" s="16" t="s">
        <v>82</v>
      </c>
      <c r="BK671" s="161">
        <f>ROUND(I671*H671,2)</f>
        <v>0</v>
      </c>
      <c r="BL671" s="16" t="s">
        <v>247</v>
      </c>
      <c r="BM671" s="160" t="s">
        <v>1256</v>
      </c>
    </row>
    <row r="672" spans="1:65" s="2" customFormat="1" ht="29.25">
      <c r="A672" s="31"/>
      <c r="B672" s="32"/>
      <c r="C672" s="31"/>
      <c r="D672" s="162" t="s">
        <v>170</v>
      </c>
      <c r="E672" s="31"/>
      <c r="F672" s="163" t="s">
        <v>1257</v>
      </c>
      <c r="G672" s="31"/>
      <c r="H672" s="31"/>
      <c r="I672" s="164"/>
      <c r="J672" s="31"/>
      <c r="K672" s="31"/>
      <c r="L672" s="32"/>
      <c r="M672" s="165"/>
      <c r="N672" s="166"/>
      <c r="O672" s="57"/>
      <c r="P672" s="57"/>
      <c r="Q672" s="57"/>
      <c r="R672" s="57"/>
      <c r="S672" s="57"/>
      <c r="T672" s="58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T672" s="16" t="s">
        <v>170</v>
      </c>
      <c r="AU672" s="16" t="s">
        <v>84</v>
      </c>
    </row>
    <row r="673" spans="1:65" s="13" customFormat="1">
      <c r="B673" s="167"/>
      <c r="D673" s="162" t="s">
        <v>172</v>
      </c>
      <c r="E673" s="168" t="s">
        <v>1</v>
      </c>
      <c r="F673" s="169" t="s">
        <v>1258</v>
      </c>
      <c r="H673" s="170">
        <v>8.4</v>
      </c>
      <c r="I673" s="171"/>
      <c r="L673" s="167"/>
      <c r="M673" s="172"/>
      <c r="N673" s="173"/>
      <c r="O673" s="173"/>
      <c r="P673" s="173"/>
      <c r="Q673" s="173"/>
      <c r="R673" s="173"/>
      <c r="S673" s="173"/>
      <c r="T673" s="174"/>
      <c r="AT673" s="168" t="s">
        <v>172</v>
      </c>
      <c r="AU673" s="168" t="s">
        <v>84</v>
      </c>
      <c r="AV673" s="13" t="s">
        <v>84</v>
      </c>
      <c r="AW673" s="13" t="s">
        <v>174</v>
      </c>
      <c r="AX673" s="13" t="s">
        <v>75</v>
      </c>
      <c r="AY673" s="168" t="s">
        <v>162</v>
      </c>
    </row>
    <row r="674" spans="1:65" s="13" customFormat="1">
      <c r="B674" s="167"/>
      <c r="D674" s="162" t="s">
        <v>172</v>
      </c>
      <c r="E674" s="168" t="s">
        <v>1</v>
      </c>
      <c r="F674" s="169" t="s">
        <v>1259</v>
      </c>
      <c r="H674" s="170">
        <v>104.16</v>
      </c>
      <c r="I674" s="171"/>
      <c r="L674" s="167"/>
      <c r="M674" s="172"/>
      <c r="N674" s="173"/>
      <c r="O674" s="173"/>
      <c r="P674" s="173"/>
      <c r="Q674" s="173"/>
      <c r="R674" s="173"/>
      <c r="S674" s="173"/>
      <c r="T674" s="174"/>
      <c r="AT674" s="168" t="s">
        <v>172</v>
      </c>
      <c r="AU674" s="168" t="s">
        <v>84</v>
      </c>
      <c r="AV674" s="13" t="s">
        <v>84</v>
      </c>
      <c r="AW674" s="13" t="s">
        <v>174</v>
      </c>
      <c r="AX674" s="13" t="s">
        <v>75</v>
      </c>
      <c r="AY674" s="168" t="s">
        <v>162</v>
      </c>
    </row>
    <row r="675" spans="1:65" s="13" customFormat="1">
      <c r="B675" s="167"/>
      <c r="D675" s="162" t="s">
        <v>172</v>
      </c>
      <c r="E675" s="168" t="s">
        <v>1</v>
      </c>
      <c r="F675" s="169" t="s">
        <v>1260</v>
      </c>
      <c r="H675" s="170">
        <v>0.10416</v>
      </c>
      <c r="I675" s="171"/>
      <c r="L675" s="167"/>
      <c r="M675" s="172"/>
      <c r="N675" s="173"/>
      <c r="O675" s="173"/>
      <c r="P675" s="173"/>
      <c r="Q675" s="173"/>
      <c r="R675" s="173"/>
      <c r="S675" s="173"/>
      <c r="T675" s="174"/>
      <c r="AT675" s="168" t="s">
        <v>172</v>
      </c>
      <c r="AU675" s="168" t="s">
        <v>84</v>
      </c>
      <c r="AV675" s="13" t="s">
        <v>84</v>
      </c>
      <c r="AW675" s="13" t="s">
        <v>174</v>
      </c>
      <c r="AX675" s="13" t="s">
        <v>82</v>
      </c>
      <c r="AY675" s="168" t="s">
        <v>162</v>
      </c>
    </row>
    <row r="676" spans="1:65" s="2" customFormat="1" ht="21.75" customHeight="1">
      <c r="A676" s="31"/>
      <c r="B676" s="148"/>
      <c r="C676" s="183" t="s">
        <v>1261</v>
      </c>
      <c r="D676" s="183" t="s">
        <v>226</v>
      </c>
      <c r="E676" s="184" t="s">
        <v>1262</v>
      </c>
      <c r="F676" s="185" t="s">
        <v>1263</v>
      </c>
      <c r="G676" s="186" t="s">
        <v>229</v>
      </c>
      <c r="H676" s="187">
        <v>0.34100000000000003</v>
      </c>
      <c r="I676" s="188"/>
      <c r="J676" s="189">
        <f>ROUND(I676*H676,2)</f>
        <v>0</v>
      </c>
      <c r="K676" s="185" t="s">
        <v>167</v>
      </c>
      <c r="L676" s="190"/>
      <c r="M676" s="191" t="s">
        <v>1</v>
      </c>
      <c r="N676" s="192" t="s">
        <v>40</v>
      </c>
      <c r="O676" s="57"/>
      <c r="P676" s="158">
        <f>O676*H676</f>
        <v>0</v>
      </c>
      <c r="Q676" s="158">
        <v>1</v>
      </c>
      <c r="R676" s="158">
        <f>Q676*H676</f>
        <v>0.34100000000000003</v>
      </c>
      <c r="S676" s="158">
        <v>0</v>
      </c>
      <c r="T676" s="159">
        <f>S676*H676</f>
        <v>0</v>
      </c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R676" s="160" t="s">
        <v>335</v>
      </c>
      <c r="AT676" s="160" t="s">
        <v>226</v>
      </c>
      <c r="AU676" s="160" t="s">
        <v>84</v>
      </c>
      <c r="AY676" s="16" t="s">
        <v>162</v>
      </c>
      <c r="BE676" s="161">
        <f>IF(N676="základní",J676,0)</f>
        <v>0</v>
      </c>
      <c r="BF676" s="161">
        <f>IF(N676="snížená",J676,0)</f>
        <v>0</v>
      </c>
      <c r="BG676" s="161">
        <f>IF(N676="zákl. přenesená",J676,0)</f>
        <v>0</v>
      </c>
      <c r="BH676" s="161">
        <f>IF(N676="sníž. přenesená",J676,0)</f>
        <v>0</v>
      </c>
      <c r="BI676" s="161">
        <f>IF(N676="nulová",J676,0)</f>
        <v>0</v>
      </c>
      <c r="BJ676" s="16" t="s">
        <v>82</v>
      </c>
      <c r="BK676" s="161">
        <f>ROUND(I676*H676,2)</f>
        <v>0</v>
      </c>
      <c r="BL676" s="16" t="s">
        <v>247</v>
      </c>
      <c r="BM676" s="160" t="s">
        <v>1264</v>
      </c>
    </row>
    <row r="677" spans="1:65" s="2" customFormat="1" ht="48.75">
      <c r="A677" s="31"/>
      <c r="B677" s="32"/>
      <c r="C677" s="31"/>
      <c r="D677" s="162" t="s">
        <v>170</v>
      </c>
      <c r="E677" s="31"/>
      <c r="F677" s="163" t="s">
        <v>1265</v>
      </c>
      <c r="G677" s="31"/>
      <c r="H677" s="31"/>
      <c r="I677" s="164"/>
      <c r="J677" s="31"/>
      <c r="K677" s="31"/>
      <c r="L677" s="32"/>
      <c r="M677" s="165"/>
      <c r="N677" s="166"/>
      <c r="O677" s="57"/>
      <c r="P677" s="57"/>
      <c r="Q677" s="57"/>
      <c r="R677" s="57"/>
      <c r="S677" s="57"/>
      <c r="T677" s="58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T677" s="16" t="s">
        <v>170</v>
      </c>
      <c r="AU677" s="16" t="s">
        <v>84</v>
      </c>
    </row>
    <row r="678" spans="1:65" s="13" customFormat="1">
      <c r="B678" s="167"/>
      <c r="D678" s="162" t="s">
        <v>172</v>
      </c>
      <c r="E678" s="168" t="s">
        <v>1</v>
      </c>
      <c r="F678" s="169" t="s">
        <v>1266</v>
      </c>
      <c r="H678" s="170">
        <v>11</v>
      </c>
      <c r="I678" s="171"/>
      <c r="L678" s="167"/>
      <c r="M678" s="172"/>
      <c r="N678" s="173"/>
      <c r="O678" s="173"/>
      <c r="P678" s="173"/>
      <c r="Q678" s="173"/>
      <c r="R678" s="173"/>
      <c r="S678" s="173"/>
      <c r="T678" s="174"/>
      <c r="AT678" s="168" t="s">
        <v>172</v>
      </c>
      <c r="AU678" s="168" t="s">
        <v>84</v>
      </c>
      <c r="AV678" s="13" t="s">
        <v>84</v>
      </c>
      <c r="AW678" s="13" t="s">
        <v>174</v>
      </c>
      <c r="AX678" s="13" t="s">
        <v>75</v>
      </c>
      <c r="AY678" s="168" t="s">
        <v>162</v>
      </c>
    </row>
    <row r="679" spans="1:65" s="13" customFormat="1">
      <c r="B679" s="167"/>
      <c r="D679" s="162" t="s">
        <v>172</v>
      </c>
      <c r="E679" s="168" t="s">
        <v>1</v>
      </c>
      <c r="F679" s="169" t="s">
        <v>1267</v>
      </c>
      <c r="H679" s="170">
        <v>341</v>
      </c>
      <c r="I679" s="171"/>
      <c r="L679" s="167"/>
      <c r="M679" s="172"/>
      <c r="N679" s="173"/>
      <c r="O679" s="173"/>
      <c r="P679" s="173"/>
      <c r="Q679" s="173"/>
      <c r="R679" s="173"/>
      <c r="S679" s="173"/>
      <c r="T679" s="174"/>
      <c r="AT679" s="168" t="s">
        <v>172</v>
      </c>
      <c r="AU679" s="168" t="s">
        <v>84</v>
      </c>
      <c r="AV679" s="13" t="s">
        <v>84</v>
      </c>
      <c r="AW679" s="13" t="s">
        <v>174</v>
      </c>
      <c r="AX679" s="13" t="s">
        <v>75</v>
      </c>
      <c r="AY679" s="168" t="s">
        <v>162</v>
      </c>
    </row>
    <row r="680" spans="1:65" s="13" customFormat="1">
      <c r="B680" s="167"/>
      <c r="D680" s="162" t="s">
        <v>172</v>
      </c>
      <c r="E680" s="168" t="s">
        <v>1</v>
      </c>
      <c r="F680" s="169" t="s">
        <v>1268</v>
      </c>
      <c r="H680" s="170">
        <v>0.34100000000000003</v>
      </c>
      <c r="I680" s="171"/>
      <c r="L680" s="167"/>
      <c r="M680" s="172"/>
      <c r="N680" s="173"/>
      <c r="O680" s="173"/>
      <c r="P680" s="173"/>
      <c r="Q680" s="173"/>
      <c r="R680" s="173"/>
      <c r="S680" s="173"/>
      <c r="T680" s="174"/>
      <c r="AT680" s="168" t="s">
        <v>172</v>
      </c>
      <c r="AU680" s="168" t="s">
        <v>84</v>
      </c>
      <c r="AV680" s="13" t="s">
        <v>84</v>
      </c>
      <c r="AW680" s="13" t="s">
        <v>174</v>
      </c>
      <c r="AX680" s="13" t="s">
        <v>82</v>
      </c>
      <c r="AY680" s="168" t="s">
        <v>162</v>
      </c>
    </row>
    <row r="681" spans="1:65" s="2" customFormat="1" ht="55.5" customHeight="1">
      <c r="A681" s="31"/>
      <c r="B681" s="148"/>
      <c r="C681" s="149" t="s">
        <v>1269</v>
      </c>
      <c r="D681" s="149" t="s">
        <v>164</v>
      </c>
      <c r="E681" s="150" t="s">
        <v>1270</v>
      </c>
      <c r="F681" s="151" t="s">
        <v>1271</v>
      </c>
      <c r="G681" s="152" t="s">
        <v>229</v>
      </c>
      <c r="H681" s="153">
        <v>0.54600000000000004</v>
      </c>
      <c r="I681" s="154"/>
      <c r="J681" s="155">
        <f>ROUND(I681*H681,2)</f>
        <v>0</v>
      </c>
      <c r="K681" s="151" t="s">
        <v>167</v>
      </c>
      <c r="L681" s="32"/>
      <c r="M681" s="156" t="s">
        <v>1</v>
      </c>
      <c r="N681" s="157" t="s">
        <v>40</v>
      </c>
      <c r="O681" s="57"/>
      <c r="P681" s="158">
        <f>O681*H681</f>
        <v>0</v>
      </c>
      <c r="Q681" s="158">
        <v>0</v>
      </c>
      <c r="R681" s="158">
        <f>Q681*H681</f>
        <v>0</v>
      </c>
      <c r="S681" s="158">
        <v>0</v>
      </c>
      <c r="T681" s="159">
        <f>S681*H681</f>
        <v>0</v>
      </c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R681" s="160" t="s">
        <v>247</v>
      </c>
      <c r="AT681" s="160" t="s">
        <v>164</v>
      </c>
      <c r="AU681" s="160" t="s">
        <v>84</v>
      </c>
      <c r="AY681" s="16" t="s">
        <v>162</v>
      </c>
      <c r="BE681" s="161">
        <f>IF(N681="základní",J681,0)</f>
        <v>0</v>
      </c>
      <c r="BF681" s="161">
        <f>IF(N681="snížená",J681,0)</f>
        <v>0</v>
      </c>
      <c r="BG681" s="161">
        <f>IF(N681="zákl. přenesená",J681,0)</f>
        <v>0</v>
      </c>
      <c r="BH681" s="161">
        <f>IF(N681="sníž. přenesená",J681,0)</f>
        <v>0</v>
      </c>
      <c r="BI681" s="161">
        <f>IF(N681="nulová",J681,0)</f>
        <v>0</v>
      </c>
      <c r="BJ681" s="16" t="s">
        <v>82</v>
      </c>
      <c r="BK681" s="161">
        <f>ROUND(I681*H681,2)</f>
        <v>0</v>
      </c>
      <c r="BL681" s="16" t="s">
        <v>247</v>
      </c>
      <c r="BM681" s="160" t="s">
        <v>1272</v>
      </c>
    </row>
    <row r="682" spans="1:65" s="2" customFormat="1" ht="55.5" customHeight="1">
      <c r="A682" s="31"/>
      <c r="B682" s="148"/>
      <c r="C682" s="149" t="s">
        <v>1273</v>
      </c>
      <c r="D682" s="149" t="s">
        <v>164</v>
      </c>
      <c r="E682" s="150" t="s">
        <v>1274</v>
      </c>
      <c r="F682" s="151" t="s">
        <v>1275</v>
      </c>
      <c r="G682" s="152" t="s">
        <v>229</v>
      </c>
      <c r="H682" s="153">
        <v>0.54600000000000004</v>
      </c>
      <c r="I682" s="154"/>
      <c r="J682" s="155">
        <f>ROUND(I682*H682,2)</f>
        <v>0</v>
      </c>
      <c r="K682" s="151" t="s">
        <v>167</v>
      </c>
      <c r="L682" s="32"/>
      <c r="M682" s="156" t="s">
        <v>1</v>
      </c>
      <c r="N682" s="157" t="s">
        <v>40</v>
      </c>
      <c r="O682" s="57"/>
      <c r="P682" s="158">
        <f>O682*H682</f>
        <v>0</v>
      </c>
      <c r="Q682" s="158">
        <v>0</v>
      </c>
      <c r="R682" s="158">
        <f>Q682*H682</f>
        <v>0</v>
      </c>
      <c r="S682" s="158">
        <v>0</v>
      </c>
      <c r="T682" s="159">
        <f>S682*H682</f>
        <v>0</v>
      </c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R682" s="160" t="s">
        <v>247</v>
      </c>
      <c r="AT682" s="160" t="s">
        <v>164</v>
      </c>
      <c r="AU682" s="160" t="s">
        <v>84</v>
      </c>
      <c r="AY682" s="16" t="s">
        <v>162</v>
      </c>
      <c r="BE682" s="161">
        <f>IF(N682="základní",J682,0)</f>
        <v>0</v>
      </c>
      <c r="BF682" s="161">
        <f>IF(N682="snížená",J682,0)</f>
        <v>0</v>
      </c>
      <c r="BG682" s="161">
        <f>IF(N682="zákl. přenesená",J682,0)</f>
        <v>0</v>
      </c>
      <c r="BH682" s="161">
        <f>IF(N682="sníž. přenesená",J682,0)</f>
        <v>0</v>
      </c>
      <c r="BI682" s="161">
        <f>IF(N682="nulová",J682,0)</f>
        <v>0</v>
      </c>
      <c r="BJ682" s="16" t="s">
        <v>82</v>
      </c>
      <c r="BK682" s="161">
        <f>ROUND(I682*H682,2)</f>
        <v>0</v>
      </c>
      <c r="BL682" s="16" t="s">
        <v>247</v>
      </c>
      <c r="BM682" s="160" t="s">
        <v>1276</v>
      </c>
    </row>
    <row r="683" spans="1:65" s="12" customFormat="1" ht="22.9" customHeight="1">
      <c r="B683" s="135"/>
      <c r="D683" s="136" t="s">
        <v>74</v>
      </c>
      <c r="E683" s="146" t="s">
        <v>1277</v>
      </c>
      <c r="F683" s="146" t="s">
        <v>1278</v>
      </c>
      <c r="I683" s="138"/>
      <c r="J683" s="147">
        <f>BK683</f>
        <v>0</v>
      </c>
      <c r="L683" s="135"/>
      <c r="M683" s="140"/>
      <c r="N683" s="141"/>
      <c r="O683" s="141"/>
      <c r="P683" s="142">
        <f>SUM(P684:P719)</f>
        <v>0</v>
      </c>
      <c r="Q683" s="141"/>
      <c r="R683" s="142">
        <f>SUM(R684:R719)</f>
        <v>1.8332399999999998</v>
      </c>
      <c r="S683" s="141"/>
      <c r="T683" s="143">
        <f>SUM(T684:T719)</f>
        <v>4.0527077599999997</v>
      </c>
      <c r="AR683" s="136" t="s">
        <v>84</v>
      </c>
      <c r="AT683" s="144" t="s">
        <v>74</v>
      </c>
      <c r="AU683" s="144" t="s">
        <v>82</v>
      </c>
      <c r="AY683" s="136" t="s">
        <v>162</v>
      </c>
      <c r="BK683" s="145">
        <f>SUM(BK684:BK719)</f>
        <v>0</v>
      </c>
    </row>
    <row r="684" spans="1:65" s="2" customFormat="1" ht="24.2" customHeight="1">
      <c r="A684" s="31"/>
      <c r="B684" s="148"/>
      <c r="C684" s="149" t="s">
        <v>1279</v>
      </c>
      <c r="D684" s="149" t="s">
        <v>164</v>
      </c>
      <c r="E684" s="150" t="s">
        <v>1280</v>
      </c>
      <c r="F684" s="151" t="s">
        <v>1281</v>
      </c>
      <c r="G684" s="152" t="s">
        <v>104</v>
      </c>
      <c r="H684" s="153">
        <v>47.4</v>
      </c>
      <c r="I684" s="154"/>
      <c r="J684" s="155">
        <f>ROUND(I684*H684,2)</f>
        <v>0</v>
      </c>
      <c r="K684" s="151" t="s">
        <v>167</v>
      </c>
      <c r="L684" s="32"/>
      <c r="M684" s="156" t="s">
        <v>1</v>
      </c>
      <c r="N684" s="157" t="s">
        <v>40</v>
      </c>
      <c r="O684" s="57"/>
      <c r="P684" s="158">
        <f>O684*H684</f>
        <v>0</v>
      </c>
      <c r="Q684" s="158">
        <v>0</v>
      </c>
      <c r="R684" s="158">
        <f>Q684*H684</f>
        <v>0</v>
      </c>
      <c r="S684" s="158">
        <v>0</v>
      </c>
      <c r="T684" s="159">
        <f>S684*H684</f>
        <v>0</v>
      </c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R684" s="160" t="s">
        <v>247</v>
      </c>
      <c r="AT684" s="160" t="s">
        <v>164</v>
      </c>
      <c r="AU684" s="160" t="s">
        <v>84</v>
      </c>
      <c r="AY684" s="16" t="s">
        <v>162</v>
      </c>
      <c r="BE684" s="161">
        <f>IF(N684="základní",J684,0)</f>
        <v>0</v>
      </c>
      <c r="BF684" s="161">
        <f>IF(N684="snížená",J684,0)</f>
        <v>0</v>
      </c>
      <c r="BG684" s="161">
        <f>IF(N684="zákl. přenesená",J684,0)</f>
        <v>0</v>
      </c>
      <c r="BH684" s="161">
        <f>IF(N684="sníž. přenesená",J684,0)</f>
        <v>0</v>
      </c>
      <c r="BI684" s="161">
        <f>IF(N684="nulová",J684,0)</f>
        <v>0</v>
      </c>
      <c r="BJ684" s="16" t="s">
        <v>82</v>
      </c>
      <c r="BK684" s="161">
        <f>ROUND(I684*H684,2)</f>
        <v>0</v>
      </c>
      <c r="BL684" s="16" t="s">
        <v>247</v>
      </c>
      <c r="BM684" s="160" t="s">
        <v>1282</v>
      </c>
    </row>
    <row r="685" spans="1:65" s="13" customFormat="1">
      <c r="B685" s="167"/>
      <c r="D685" s="162" t="s">
        <v>172</v>
      </c>
      <c r="E685" s="168" t="s">
        <v>1</v>
      </c>
      <c r="F685" s="169" t="s">
        <v>1003</v>
      </c>
      <c r="H685" s="170">
        <v>37.1</v>
      </c>
      <c r="I685" s="171"/>
      <c r="L685" s="167"/>
      <c r="M685" s="172"/>
      <c r="N685" s="173"/>
      <c r="O685" s="173"/>
      <c r="P685" s="173"/>
      <c r="Q685" s="173"/>
      <c r="R685" s="173"/>
      <c r="S685" s="173"/>
      <c r="T685" s="174"/>
      <c r="AT685" s="168" t="s">
        <v>172</v>
      </c>
      <c r="AU685" s="168" t="s">
        <v>84</v>
      </c>
      <c r="AV685" s="13" t="s">
        <v>84</v>
      </c>
      <c r="AW685" s="13" t="s">
        <v>174</v>
      </c>
      <c r="AX685" s="13" t="s">
        <v>75</v>
      </c>
      <c r="AY685" s="168" t="s">
        <v>162</v>
      </c>
    </row>
    <row r="686" spans="1:65" s="13" customFormat="1">
      <c r="B686" s="167"/>
      <c r="D686" s="162" t="s">
        <v>172</v>
      </c>
      <c r="E686" s="168" t="s">
        <v>1</v>
      </c>
      <c r="F686" s="169" t="s">
        <v>1008</v>
      </c>
      <c r="H686" s="170">
        <v>3</v>
      </c>
      <c r="I686" s="171"/>
      <c r="L686" s="167"/>
      <c r="M686" s="172"/>
      <c r="N686" s="173"/>
      <c r="O686" s="173"/>
      <c r="P686" s="173"/>
      <c r="Q686" s="173"/>
      <c r="R686" s="173"/>
      <c r="S686" s="173"/>
      <c r="T686" s="174"/>
      <c r="AT686" s="168" t="s">
        <v>172</v>
      </c>
      <c r="AU686" s="168" t="s">
        <v>84</v>
      </c>
      <c r="AV686" s="13" t="s">
        <v>84</v>
      </c>
      <c r="AW686" s="13" t="s">
        <v>174</v>
      </c>
      <c r="AX686" s="13" t="s">
        <v>75</v>
      </c>
      <c r="AY686" s="168" t="s">
        <v>162</v>
      </c>
    </row>
    <row r="687" spans="1:65" s="13" customFormat="1">
      <c r="B687" s="167"/>
      <c r="D687" s="162" t="s">
        <v>172</v>
      </c>
      <c r="E687" s="168" t="s">
        <v>1</v>
      </c>
      <c r="F687" s="169" t="s">
        <v>1009</v>
      </c>
      <c r="H687" s="170">
        <v>1.5</v>
      </c>
      <c r="I687" s="171"/>
      <c r="L687" s="167"/>
      <c r="M687" s="172"/>
      <c r="N687" s="173"/>
      <c r="O687" s="173"/>
      <c r="P687" s="173"/>
      <c r="Q687" s="173"/>
      <c r="R687" s="173"/>
      <c r="S687" s="173"/>
      <c r="T687" s="174"/>
      <c r="AT687" s="168" t="s">
        <v>172</v>
      </c>
      <c r="AU687" s="168" t="s">
        <v>84</v>
      </c>
      <c r="AV687" s="13" t="s">
        <v>84</v>
      </c>
      <c r="AW687" s="13" t="s">
        <v>174</v>
      </c>
      <c r="AX687" s="13" t="s">
        <v>75</v>
      </c>
      <c r="AY687" s="168" t="s">
        <v>162</v>
      </c>
    </row>
    <row r="688" spans="1:65" s="13" customFormat="1">
      <c r="B688" s="167"/>
      <c r="D688" s="162" t="s">
        <v>172</v>
      </c>
      <c r="E688" s="168" t="s">
        <v>1</v>
      </c>
      <c r="F688" s="169" t="s">
        <v>1010</v>
      </c>
      <c r="H688" s="170">
        <v>1.5</v>
      </c>
      <c r="I688" s="171"/>
      <c r="L688" s="167"/>
      <c r="M688" s="172"/>
      <c r="N688" s="173"/>
      <c r="O688" s="173"/>
      <c r="P688" s="173"/>
      <c r="Q688" s="173"/>
      <c r="R688" s="173"/>
      <c r="S688" s="173"/>
      <c r="T688" s="174"/>
      <c r="AT688" s="168" t="s">
        <v>172</v>
      </c>
      <c r="AU688" s="168" t="s">
        <v>84</v>
      </c>
      <c r="AV688" s="13" t="s">
        <v>84</v>
      </c>
      <c r="AW688" s="13" t="s">
        <v>174</v>
      </c>
      <c r="AX688" s="13" t="s">
        <v>75</v>
      </c>
      <c r="AY688" s="168" t="s">
        <v>162</v>
      </c>
    </row>
    <row r="689" spans="1:65" s="13" customFormat="1">
      <c r="B689" s="167"/>
      <c r="D689" s="162" t="s">
        <v>172</v>
      </c>
      <c r="E689" s="168" t="s">
        <v>1</v>
      </c>
      <c r="F689" s="169" t="s">
        <v>1011</v>
      </c>
      <c r="H689" s="170">
        <v>2.1</v>
      </c>
      <c r="I689" s="171"/>
      <c r="L689" s="167"/>
      <c r="M689" s="172"/>
      <c r="N689" s="173"/>
      <c r="O689" s="173"/>
      <c r="P689" s="173"/>
      <c r="Q689" s="173"/>
      <c r="R689" s="173"/>
      <c r="S689" s="173"/>
      <c r="T689" s="174"/>
      <c r="AT689" s="168" t="s">
        <v>172</v>
      </c>
      <c r="AU689" s="168" t="s">
        <v>84</v>
      </c>
      <c r="AV689" s="13" t="s">
        <v>84</v>
      </c>
      <c r="AW689" s="13" t="s">
        <v>174</v>
      </c>
      <c r="AX689" s="13" t="s">
        <v>75</v>
      </c>
      <c r="AY689" s="168" t="s">
        <v>162</v>
      </c>
    </row>
    <row r="690" spans="1:65" s="13" customFormat="1">
      <c r="B690" s="167"/>
      <c r="D690" s="162" t="s">
        <v>172</v>
      </c>
      <c r="E690" s="168" t="s">
        <v>1</v>
      </c>
      <c r="F690" s="169" t="s">
        <v>1012</v>
      </c>
      <c r="H690" s="170">
        <v>2.2000000000000002</v>
      </c>
      <c r="I690" s="171"/>
      <c r="L690" s="167"/>
      <c r="M690" s="172"/>
      <c r="N690" s="173"/>
      <c r="O690" s="173"/>
      <c r="P690" s="173"/>
      <c r="Q690" s="173"/>
      <c r="R690" s="173"/>
      <c r="S690" s="173"/>
      <c r="T690" s="174"/>
      <c r="AT690" s="168" t="s">
        <v>172</v>
      </c>
      <c r="AU690" s="168" t="s">
        <v>84</v>
      </c>
      <c r="AV690" s="13" t="s">
        <v>84</v>
      </c>
      <c r="AW690" s="13" t="s">
        <v>174</v>
      </c>
      <c r="AX690" s="13" t="s">
        <v>75</v>
      </c>
      <c r="AY690" s="168" t="s">
        <v>162</v>
      </c>
    </row>
    <row r="691" spans="1:65" s="14" customFormat="1">
      <c r="B691" s="175"/>
      <c r="D691" s="162" t="s">
        <v>172</v>
      </c>
      <c r="E691" s="176" t="s">
        <v>102</v>
      </c>
      <c r="F691" s="177" t="s">
        <v>176</v>
      </c>
      <c r="H691" s="178">
        <v>47.4</v>
      </c>
      <c r="I691" s="179"/>
      <c r="L691" s="175"/>
      <c r="M691" s="180"/>
      <c r="N691" s="181"/>
      <c r="O691" s="181"/>
      <c r="P691" s="181"/>
      <c r="Q691" s="181"/>
      <c r="R691" s="181"/>
      <c r="S691" s="181"/>
      <c r="T691" s="182"/>
      <c r="AT691" s="176" t="s">
        <v>172</v>
      </c>
      <c r="AU691" s="176" t="s">
        <v>84</v>
      </c>
      <c r="AV691" s="14" t="s">
        <v>168</v>
      </c>
      <c r="AW691" s="14" t="s">
        <v>174</v>
      </c>
      <c r="AX691" s="14" t="s">
        <v>82</v>
      </c>
      <c r="AY691" s="176" t="s">
        <v>162</v>
      </c>
    </row>
    <row r="692" spans="1:65" s="2" customFormat="1" ht="24.2" customHeight="1">
      <c r="A692" s="31"/>
      <c r="B692" s="148"/>
      <c r="C692" s="149" t="s">
        <v>1283</v>
      </c>
      <c r="D692" s="149" t="s">
        <v>164</v>
      </c>
      <c r="E692" s="150" t="s">
        <v>1284</v>
      </c>
      <c r="F692" s="151" t="s">
        <v>1285</v>
      </c>
      <c r="G692" s="152" t="s">
        <v>104</v>
      </c>
      <c r="H692" s="153">
        <v>47.4</v>
      </c>
      <c r="I692" s="154"/>
      <c r="J692" s="155">
        <f>ROUND(I692*H692,2)</f>
        <v>0</v>
      </c>
      <c r="K692" s="151" t="s">
        <v>167</v>
      </c>
      <c r="L692" s="32"/>
      <c r="M692" s="156" t="s">
        <v>1</v>
      </c>
      <c r="N692" s="157" t="s">
        <v>40</v>
      </c>
      <c r="O692" s="57"/>
      <c r="P692" s="158">
        <f>O692*H692</f>
        <v>0</v>
      </c>
      <c r="Q692" s="158">
        <v>2.9999999999999997E-4</v>
      </c>
      <c r="R692" s="158">
        <f>Q692*H692</f>
        <v>1.4219999999999998E-2</v>
      </c>
      <c r="S692" s="158">
        <v>0</v>
      </c>
      <c r="T692" s="159">
        <f>S692*H692</f>
        <v>0</v>
      </c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R692" s="160" t="s">
        <v>247</v>
      </c>
      <c r="AT692" s="160" t="s">
        <v>164</v>
      </c>
      <c r="AU692" s="160" t="s">
        <v>84</v>
      </c>
      <c r="AY692" s="16" t="s">
        <v>162</v>
      </c>
      <c r="BE692" s="161">
        <f>IF(N692="základní",J692,0)</f>
        <v>0</v>
      </c>
      <c r="BF692" s="161">
        <f>IF(N692="snížená",J692,0)</f>
        <v>0</v>
      </c>
      <c r="BG692" s="161">
        <f>IF(N692="zákl. přenesená",J692,0)</f>
        <v>0</v>
      </c>
      <c r="BH692" s="161">
        <f>IF(N692="sníž. přenesená",J692,0)</f>
        <v>0</v>
      </c>
      <c r="BI692" s="161">
        <f>IF(N692="nulová",J692,0)</f>
        <v>0</v>
      </c>
      <c r="BJ692" s="16" t="s">
        <v>82</v>
      </c>
      <c r="BK692" s="161">
        <f>ROUND(I692*H692,2)</f>
        <v>0</v>
      </c>
      <c r="BL692" s="16" t="s">
        <v>247</v>
      </c>
      <c r="BM692" s="160" t="s">
        <v>1286</v>
      </c>
    </row>
    <row r="693" spans="1:65" s="13" customFormat="1">
      <c r="B693" s="167"/>
      <c r="D693" s="162" t="s">
        <v>172</v>
      </c>
      <c r="E693" s="168" t="s">
        <v>1</v>
      </c>
      <c r="F693" s="169" t="s">
        <v>102</v>
      </c>
      <c r="H693" s="170">
        <v>47.4</v>
      </c>
      <c r="I693" s="171"/>
      <c r="L693" s="167"/>
      <c r="M693" s="172"/>
      <c r="N693" s="173"/>
      <c r="O693" s="173"/>
      <c r="P693" s="173"/>
      <c r="Q693" s="173"/>
      <c r="R693" s="173"/>
      <c r="S693" s="173"/>
      <c r="T693" s="174"/>
      <c r="AT693" s="168" t="s">
        <v>172</v>
      </c>
      <c r="AU693" s="168" t="s">
        <v>84</v>
      </c>
      <c r="AV693" s="13" t="s">
        <v>84</v>
      </c>
      <c r="AW693" s="13" t="s">
        <v>174</v>
      </c>
      <c r="AX693" s="13" t="s">
        <v>82</v>
      </c>
      <c r="AY693" s="168" t="s">
        <v>162</v>
      </c>
    </row>
    <row r="694" spans="1:65" s="2" customFormat="1" ht="37.9" customHeight="1">
      <c r="A694" s="31"/>
      <c r="B694" s="148"/>
      <c r="C694" s="149" t="s">
        <v>1287</v>
      </c>
      <c r="D694" s="149" t="s">
        <v>164</v>
      </c>
      <c r="E694" s="150" t="s">
        <v>1288</v>
      </c>
      <c r="F694" s="151" t="s">
        <v>1289</v>
      </c>
      <c r="G694" s="152" t="s">
        <v>104</v>
      </c>
      <c r="H694" s="153">
        <v>47.4</v>
      </c>
      <c r="I694" s="154"/>
      <c r="J694" s="155">
        <f>ROUND(I694*H694,2)</f>
        <v>0</v>
      </c>
      <c r="K694" s="151" t="s">
        <v>167</v>
      </c>
      <c r="L694" s="32"/>
      <c r="M694" s="156" t="s">
        <v>1</v>
      </c>
      <c r="N694" s="157" t="s">
        <v>40</v>
      </c>
      <c r="O694" s="57"/>
      <c r="P694" s="158">
        <f>O694*H694</f>
        <v>0</v>
      </c>
      <c r="Q694" s="158">
        <v>4.4999999999999997E-3</v>
      </c>
      <c r="R694" s="158">
        <f>Q694*H694</f>
        <v>0.21329999999999999</v>
      </c>
      <c r="S694" s="158">
        <v>0</v>
      </c>
      <c r="T694" s="159">
        <f>S694*H694</f>
        <v>0</v>
      </c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R694" s="160" t="s">
        <v>247</v>
      </c>
      <c r="AT694" s="160" t="s">
        <v>164</v>
      </c>
      <c r="AU694" s="160" t="s">
        <v>84</v>
      </c>
      <c r="AY694" s="16" t="s">
        <v>162</v>
      </c>
      <c r="BE694" s="161">
        <f>IF(N694="základní",J694,0)</f>
        <v>0</v>
      </c>
      <c r="BF694" s="161">
        <f>IF(N694="snížená",J694,0)</f>
        <v>0</v>
      </c>
      <c r="BG694" s="161">
        <f>IF(N694="zákl. přenesená",J694,0)</f>
        <v>0</v>
      </c>
      <c r="BH694" s="161">
        <f>IF(N694="sníž. přenesená",J694,0)</f>
        <v>0</v>
      </c>
      <c r="BI694" s="161">
        <f>IF(N694="nulová",J694,0)</f>
        <v>0</v>
      </c>
      <c r="BJ694" s="16" t="s">
        <v>82</v>
      </c>
      <c r="BK694" s="161">
        <f>ROUND(I694*H694,2)</f>
        <v>0</v>
      </c>
      <c r="BL694" s="16" t="s">
        <v>247</v>
      </c>
      <c r="BM694" s="160" t="s">
        <v>1290</v>
      </c>
    </row>
    <row r="695" spans="1:65" s="13" customFormat="1">
      <c r="B695" s="167"/>
      <c r="D695" s="162" t="s">
        <v>172</v>
      </c>
      <c r="E695" s="168" t="s">
        <v>1</v>
      </c>
      <c r="F695" s="169" t="s">
        <v>102</v>
      </c>
      <c r="H695" s="170">
        <v>47.4</v>
      </c>
      <c r="I695" s="171"/>
      <c r="L695" s="167"/>
      <c r="M695" s="172"/>
      <c r="N695" s="173"/>
      <c r="O695" s="173"/>
      <c r="P695" s="173"/>
      <c r="Q695" s="173"/>
      <c r="R695" s="173"/>
      <c r="S695" s="173"/>
      <c r="T695" s="174"/>
      <c r="AT695" s="168" t="s">
        <v>172</v>
      </c>
      <c r="AU695" s="168" t="s">
        <v>84</v>
      </c>
      <c r="AV695" s="13" t="s">
        <v>84</v>
      </c>
      <c r="AW695" s="13" t="s">
        <v>174</v>
      </c>
      <c r="AX695" s="13" t="s">
        <v>82</v>
      </c>
      <c r="AY695" s="168" t="s">
        <v>162</v>
      </c>
    </row>
    <row r="696" spans="1:65" s="2" customFormat="1" ht="24.2" customHeight="1">
      <c r="A696" s="31"/>
      <c r="B696" s="148"/>
      <c r="C696" s="149" t="s">
        <v>1291</v>
      </c>
      <c r="D696" s="149" t="s">
        <v>164</v>
      </c>
      <c r="E696" s="150" t="s">
        <v>1292</v>
      </c>
      <c r="F696" s="151" t="s">
        <v>1293</v>
      </c>
      <c r="G696" s="152" t="s">
        <v>104</v>
      </c>
      <c r="H696" s="153">
        <v>48.728000000000002</v>
      </c>
      <c r="I696" s="154"/>
      <c r="J696" s="155">
        <f>ROUND(I696*H696,2)</f>
        <v>0</v>
      </c>
      <c r="K696" s="151" t="s">
        <v>167</v>
      </c>
      <c r="L696" s="32"/>
      <c r="M696" s="156" t="s">
        <v>1</v>
      </c>
      <c r="N696" s="157" t="s">
        <v>40</v>
      </c>
      <c r="O696" s="57"/>
      <c r="P696" s="158">
        <f>O696*H696</f>
        <v>0</v>
      </c>
      <c r="Q696" s="158">
        <v>0</v>
      </c>
      <c r="R696" s="158">
        <f>Q696*H696</f>
        <v>0</v>
      </c>
      <c r="S696" s="158">
        <v>8.3169999999999994E-2</v>
      </c>
      <c r="T696" s="159">
        <f>S696*H696</f>
        <v>4.0527077599999997</v>
      </c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R696" s="160" t="s">
        <v>247</v>
      </c>
      <c r="AT696" s="160" t="s">
        <v>164</v>
      </c>
      <c r="AU696" s="160" t="s">
        <v>84</v>
      </c>
      <c r="AY696" s="16" t="s">
        <v>162</v>
      </c>
      <c r="BE696" s="161">
        <f>IF(N696="základní",J696,0)</f>
        <v>0</v>
      </c>
      <c r="BF696" s="161">
        <f>IF(N696="snížená",J696,0)</f>
        <v>0</v>
      </c>
      <c r="BG696" s="161">
        <f>IF(N696="zákl. přenesená",J696,0)</f>
        <v>0</v>
      </c>
      <c r="BH696" s="161">
        <f>IF(N696="sníž. přenesená",J696,0)</f>
        <v>0</v>
      </c>
      <c r="BI696" s="161">
        <f>IF(N696="nulová",J696,0)</f>
        <v>0</v>
      </c>
      <c r="BJ696" s="16" t="s">
        <v>82</v>
      </c>
      <c r="BK696" s="161">
        <f>ROUND(I696*H696,2)</f>
        <v>0</v>
      </c>
      <c r="BL696" s="16" t="s">
        <v>247</v>
      </c>
      <c r="BM696" s="160" t="s">
        <v>1294</v>
      </c>
    </row>
    <row r="697" spans="1:65" s="2" customFormat="1" ht="19.5">
      <c r="A697" s="31"/>
      <c r="B697" s="32"/>
      <c r="C697" s="31"/>
      <c r="D697" s="162" t="s">
        <v>170</v>
      </c>
      <c r="E697" s="31"/>
      <c r="F697" s="163" t="s">
        <v>1295</v>
      </c>
      <c r="G697" s="31"/>
      <c r="H697" s="31"/>
      <c r="I697" s="164"/>
      <c r="J697" s="31"/>
      <c r="K697" s="31"/>
      <c r="L697" s="32"/>
      <c r="M697" s="165"/>
      <c r="N697" s="166"/>
      <c r="O697" s="57"/>
      <c r="P697" s="57"/>
      <c r="Q697" s="57"/>
      <c r="R697" s="57"/>
      <c r="S697" s="57"/>
      <c r="T697" s="58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T697" s="16" t="s">
        <v>170</v>
      </c>
      <c r="AU697" s="16" t="s">
        <v>84</v>
      </c>
    </row>
    <row r="698" spans="1:65" s="13" customFormat="1">
      <c r="B698" s="167"/>
      <c r="D698" s="162" t="s">
        <v>172</v>
      </c>
      <c r="E698" s="168" t="s">
        <v>1</v>
      </c>
      <c r="F698" s="169" t="s">
        <v>1035</v>
      </c>
      <c r="H698" s="170">
        <v>48.727499999999999</v>
      </c>
      <c r="I698" s="171"/>
      <c r="L698" s="167"/>
      <c r="M698" s="172"/>
      <c r="N698" s="173"/>
      <c r="O698" s="173"/>
      <c r="P698" s="173"/>
      <c r="Q698" s="173"/>
      <c r="R698" s="173"/>
      <c r="S698" s="173"/>
      <c r="T698" s="174"/>
      <c r="AT698" s="168" t="s">
        <v>172</v>
      </c>
      <c r="AU698" s="168" t="s">
        <v>84</v>
      </c>
      <c r="AV698" s="13" t="s">
        <v>84</v>
      </c>
      <c r="AW698" s="13" t="s">
        <v>174</v>
      </c>
      <c r="AX698" s="13" t="s">
        <v>82</v>
      </c>
      <c r="AY698" s="168" t="s">
        <v>162</v>
      </c>
    </row>
    <row r="699" spans="1:65" s="2" customFormat="1" ht="49.15" customHeight="1">
      <c r="A699" s="31"/>
      <c r="B699" s="148"/>
      <c r="C699" s="149" t="s">
        <v>1296</v>
      </c>
      <c r="D699" s="149" t="s">
        <v>164</v>
      </c>
      <c r="E699" s="150" t="s">
        <v>1297</v>
      </c>
      <c r="F699" s="151" t="s">
        <v>1298</v>
      </c>
      <c r="G699" s="152" t="s">
        <v>104</v>
      </c>
      <c r="H699" s="153">
        <v>47.4</v>
      </c>
      <c r="I699" s="154"/>
      <c r="J699" s="155">
        <f>ROUND(I699*H699,2)</f>
        <v>0</v>
      </c>
      <c r="K699" s="151" t="s">
        <v>167</v>
      </c>
      <c r="L699" s="32"/>
      <c r="M699" s="156" t="s">
        <v>1</v>
      </c>
      <c r="N699" s="157" t="s">
        <v>40</v>
      </c>
      <c r="O699" s="57"/>
      <c r="P699" s="158">
        <f>O699*H699</f>
        <v>0</v>
      </c>
      <c r="Q699" s="158">
        <v>6.0000000000000001E-3</v>
      </c>
      <c r="R699" s="158">
        <f>Q699*H699</f>
        <v>0.28439999999999999</v>
      </c>
      <c r="S699" s="158">
        <v>0</v>
      </c>
      <c r="T699" s="159">
        <f>S699*H699</f>
        <v>0</v>
      </c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31"/>
      <c r="AR699" s="160" t="s">
        <v>247</v>
      </c>
      <c r="AT699" s="160" t="s">
        <v>164</v>
      </c>
      <c r="AU699" s="160" t="s">
        <v>84</v>
      </c>
      <c r="AY699" s="16" t="s">
        <v>162</v>
      </c>
      <c r="BE699" s="161">
        <f>IF(N699="základní",J699,0)</f>
        <v>0</v>
      </c>
      <c r="BF699" s="161">
        <f>IF(N699="snížená",J699,0)</f>
        <v>0</v>
      </c>
      <c r="BG699" s="161">
        <f>IF(N699="zákl. přenesená",J699,0)</f>
        <v>0</v>
      </c>
      <c r="BH699" s="161">
        <f>IF(N699="sníž. přenesená",J699,0)</f>
        <v>0</v>
      </c>
      <c r="BI699" s="161">
        <f>IF(N699="nulová",J699,0)</f>
        <v>0</v>
      </c>
      <c r="BJ699" s="16" t="s">
        <v>82</v>
      </c>
      <c r="BK699" s="161">
        <f>ROUND(I699*H699,2)</f>
        <v>0</v>
      </c>
      <c r="BL699" s="16" t="s">
        <v>247</v>
      </c>
      <c r="BM699" s="160" t="s">
        <v>1299</v>
      </c>
    </row>
    <row r="700" spans="1:65" s="2" customFormat="1" ht="19.5">
      <c r="A700" s="31"/>
      <c r="B700" s="32"/>
      <c r="C700" s="31"/>
      <c r="D700" s="162" t="s">
        <v>170</v>
      </c>
      <c r="E700" s="31"/>
      <c r="F700" s="163" t="s">
        <v>1300</v>
      </c>
      <c r="G700" s="31"/>
      <c r="H700" s="31"/>
      <c r="I700" s="164"/>
      <c r="J700" s="31"/>
      <c r="K700" s="31"/>
      <c r="L700" s="32"/>
      <c r="M700" s="165"/>
      <c r="N700" s="166"/>
      <c r="O700" s="57"/>
      <c r="P700" s="57"/>
      <c r="Q700" s="57"/>
      <c r="R700" s="57"/>
      <c r="S700" s="57"/>
      <c r="T700" s="58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T700" s="16" t="s">
        <v>170</v>
      </c>
      <c r="AU700" s="16" t="s">
        <v>84</v>
      </c>
    </row>
    <row r="701" spans="1:65" s="2" customFormat="1" ht="37.9" customHeight="1">
      <c r="A701" s="31"/>
      <c r="B701" s="148"/>
      <c r="C701" s="183" t="s">
        <v>1301</v>
      </c>
      <c r="D701" s="183" t="s">
        <v>226</v>
      </c>
      <c r="E701" s="184" t="s">
        <v>1302</v>
      </c>
      <c r="F701" s="185" t="s">
        <v>1303</v>
      </c>
      <c r="G701" s="186" t="s">
        <v>104</v>
      </c>
      <c r="H701" s="187">
        <v>59.25</v>
      </c>
      <c r="I701" s="188"/>
      <c r="J701" s="189">
        <f>ROUND(I701*H701,2)</f>
        <v>0</v>
      </c>
      <c r="K701" s="185" t="s">
        <v>167</v>
      </c>
      <c r="L701" s="190"/>
      <c r="M701" s="191" t="s">
        <v>1</v>
      </c>
      <c r="N701" s="192" t="s">
        <v>40</v>
      </c>
      <c r="O701" s="57"/>
      <c r="P701" s="158">
        <f>O701*H701</f>
        <v>0</v>
      </c>
      <c r="Q701" s="158">
        <v>2.1999999999999999E-2</v>
      </c>
      <c r="R701" s="158">
        <f>Q701*H701</f>
        <v>1.3034999999999999</v>
      </c>
      <c r="S701" s="158">
        <v>0</v>
      </c>
      <c r="T701" s="159">
        <f>S701*H701</f>
        <v>0</v>
      </c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R701" s="160" t="s">
        <v>335</v>
      </c>
      <c r="AT701" s="160" t="s">
        <v>226</v>
      </c>
      <c r="AU701" s="160" t="s">
        <v>84</v>
      </c>
      <c r="AY701" s="16" t="s">
        <v>162</v>
      </c>
      <c r="BE701" s="161">
        <f>IF(N701="základní",J701,0)</f>
        <v>0</v>
      </c>
      <c r="BF701" s="161">
        <f>IF(N701="snížená",J701,0)</f>
        <v>0</v>
      </c>
      <c r="BG701" s="161">
        <f>IF(N701="zákl. přenesená",J701,0)</f>
        <v>0</v>
      </c>
      <c r="BH701" s="161">
        <f>IF(N701="sníž. přenesená",J701,0)</f>
        <v>0</v>
      </c>
      <c r="BI701" s="161">
        <f>IF(N701="nulová",J701,0)</f>
        <v>0</v>
      </c>
      <c r="BJ701" s="16" t="s">
        <v>82</v>
      </c>
      <c r="BK701" s="161">
        <f>ROUND(I701*H701,2)</f>
        <v>0</v>
      </c>
      <c r="BL701" s="16" t="s">
        <v>247</v>
      </c>
      <c r="BM701" s="160" t="s">
        <v>1304</v>
      </c>
    </row>
    <row r="702" spans="1:65" s="2" customFormat="1" ht="19.5">
      <c r="A702" s="31"/>
      <c r="B702" s="32"/>
      <c r="C702" s="31"/>
      <c r="D702" s="162" t="s">
        <v>170</v>
      </c>
      <c r="E702" s="31"/>
      <c r="F702" s="163" t="s">
        <v>1305</v>
      </c>
      <c r="G702" s="31"/>
      <c r="H702" s="31"/>
      <c r="I702" s="164"/>
      <c r="J702" s="31"/>
      <c r="K702" s="31"/>
      <c r="L702" s="32"/>
      <c r="M702" s="165"/>
      <c r="N702" s="166"/>
      <c r="O702" s="57"/>
      <c r="P702" s="57"/>
      <c r="Q702" s="57"/>
      <c r="R702" s="57"/>
      <c r="S702" s="57"/>
      <c r="T702" s="58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T702" s="16" t="s">
        <v>170</v>
      </c>
      <c r="AU702" s="16" t="s">
        <v>84</v>
      </c>
    </row>
    <row r="703" spans="1:65" s="13" customFormat="1">
      <c r="B703" s="167"/>
      <c r="D703" s="162" t="s">
        <v>172</v>
      </c>
      <c r="E703" s="168" t="s">
        <v>1</v>
      </c>
      <c r="F703" s="169" t="s">
        <v>102</v>
      </c>
      <c r="H703" s="170">
        <v>47.4</v>
      </c>
      <c r="I703" s="171"/>
      <c r="L703" s="167"/>
      <c r="M703" s="172"/>
      <c r="N703" s="173"/>
      <c r="O703" s="173"/>
      <c r="P703" s="173"/>
      <c r="Q703" s="173"/>
      <c r="R703" s="173"/>
      <c r="S703" s="173"/>
      <c r="T703" s="174"/>
      <c r="AT703" s="168" t="s">
        <v>172</v>
      </c>
      <c r="AU703" s="168" t="s">
        <v>84</v>
      </c>
      <c r="AV703" s="13" t="s">
        <v>84</v>
      </c>
      <c r="AW703" s="13" t="s">
        <v>174</v>
      </c>
      <c r="AX703" s="13" t="s">
        <v>82</v>
      </c>
      <c r="AY703" s="168" t="s">
        <v>162</v>
      </c>
    </row>
    <row r="704" spans="1:65" s="13" customFormat="1">
      <c r="B704" s="167"/>
      <c r="D704" s="162" t="s">
        <v>172</v>
      </c>
      <c r="F704" s="169" t="s">
        <v>1306</v>
      </c>
      <c r="H704" s="170">
        <v>59.25</v>
      </c>
      <c r="I704" s="171"/>
      <c r="L704" s="167"/>
      <c r="M704" s="172"/>
      <c r="N704" s="173"/>
      <c r="O704" s="173"/>
      <c r="P704" s="173"/>
      <c r="Q704" s="173"/>
      <c r="R704" s="173"/>
      <c r="S704" s="173"/>
      <c r="T704" s="174"/>
      <c r="AT704" s="168" t="s">
        <v>172</v>
      </c>
      <c r="AU704" s="168" t="s">
        <v>84</v>
      </c>
      <c r="AV704" s="13" t="s">
        <v>84</v>
      </c>
      <c r="AW704" s="13" t="s">
        <v>3</v>
      </c>
      <c r="AX704" s="13" t="s">
        <v>82</v>
      </c>
      <c r="AY704" s="168" t="s">
        <v>162</v>
      </c>
    </row>
    <row r="705" spans="1:65" s="2" customFormat="1" ht="44.25" customHeight="1">
      <c r="A705" s="31"/>
      <c r="B705" s="148"/>
      <c r="C705" s="149" t="s">
        <v>1307</v>
      </c>
      <c r="D705" s="149" t="s">
        <v>164</v>
      </c>
      <c r="E705" s="150" t="s">
        <v>1308</v>
      </c>
      <c r="F705" s="151" t="s">
        <v>1309</v>
      </c>
      <c r="G705" s="152" t="s">
        <v>104</v>
      </c>
      <c r="H705" s="153">
        <v>47.4</v>
      </c>
      <c r="I705" s="154"/>
      <c r="J705" s="155">
        <f>ROUND(I705*H705,2)</f>
        <v>0</v>
      </c>
      <c r="K705" s="151" t="s">
        <v>167</v>
      </c>
      <c r="L705" s="32"/>
      <c r="M705" s="156" t="s">
        <v>1</v>
      </c>
      <c r="N705" s="157" t="s">
        <v>40</v>
      </c>
      <c r="O705" s="57"/>
      <c r="P705" s="158">
        <f>O705*H705</f>
        <v>0</v>
      </c>
      <c r="Q705" s="158">
        <v>0</v>
      </c>
      <c r="R705" s="158">
        <f>Q705*H705</f>
        <v>0</v>
      </c>
      <c r="S705" s="158">
        <v>0</v>
      </c>
      <c r="T705" s="159">
        <f>S705*H705</f>
        <v>0</v>
      </c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R705" s="160" t="s">
        <v>247</v>
      </c>
      <c r="AT705" s="160" t="s">
        <v>164</v>
      </c>
      <c r="AU705" s="160" t="s">
        <v>84</v>
      </c>
      <c r="AY705" s="16" t="s">
        <v>162</v>
      </c>
      <c r="BE705" s="161">
        <f>IF(N705="základní",J705,0)</f>
        <v>0</v>
      </c>
      <c r="BF705" s="161">
        <f>IF(N705="snížená",J705,0)</f>
        <v>0</v>
      </c>
      <c r="BG705" s="161">
        <f>IF(N705="zákl. přenesená",J705,0)</f>
        <v>0</v>
      </c>
      <c r="BH705" s="161">
        <f>IF(N705="sníž. přenesená",J705,0)</f>
        <v>0</v>
      </c>
      <c r="BI705" s="161">
        <f>IF(N705="nulová",J705,0)</f>
        <v>0</v>
      </c>
      <c r="BJ705" s="16" t="s">
        <v>82</v>
      </c>
      <c r="BK705" s="161">
        <f>ROUND(I705*H705,2)</f>
        <v>0</v>
      </c>
      <c r="BL705" s="16" t="s">
        <v>247</v>
      </c>
      <c r="BM705" s="160" t="s">
        <v>1310</v>
      </c>
    </row>
    <row r="706" spans="1:65" s="13" customFormat="1">
      <c r="B706" s="167"/>
      <c r="D706" s="162" t="s">
        <v>172</v>
      </c>
      <c r="E706" s="168" t="s">
        <v>1</v>
      </c>
      <c r="F706" s="169" t="s">
        <v>102</v>
      </c>
      <c r="H706" s="170">
        <v>47.4</v>
      </c>
      <c r="I706" s="171"/>
      <c r="L706" s="167"/>
      <c r="M706" s="172"/>
      <c r="N706" s="173"/>
      <c r="O706" s="173"/>
      <c r="P706" s="173"/>
      <c r="Q706" s="173"/>
      <c r="R706" s="173"/>
      <c r="S706" s="173"/>
      <c r="T706" s="174"/>
      <c r="AT706" s="168" t="s">
        <v>172</v>
      </c>
      <c r="AU706" s="168" t="s">
        <v>84</v>
      </c>
      <c r="AV706" s="13" t="s">
        <v>84</v>
      </c>
      <c r="AW706" s="13" t="s">
        <v>174</v>
      </c>
      <c r="AX706" s="13" t="s">
        <v>82</v>
      </c>
      <c r="AY706" s="168" t="s">
        <v>162</v>
      </c>
    </row>
    <row r="707" spans="1:65" s="2" customFormat="1" ht="37.9" customHeight="1">
      <c r="A707" s="31"/>
      <c r="B707" s="148"/>
      <c r="C707" s="149" t="s">
        <v>1311</v>
      </c>
      <c r="D707" s="149" t="s">
        <v>164</v>
      </c>
      <c r="E707" s="150" t="s">
        <v>1312</v>
      </c>
      <c r="F707" s="151" t="s">
        <v>1313</v>
      </c>
      <c r="G707" s="152" t="s">
        <v>104</v>
      </c>
      <c r="H707" s="153">
        <v>47.4</v>
      </c>
      <c r="I707" s="154"/>
      <c r="J707" s="155">
        <f>ROUND(I707*H707,2)</f>
        <v>0</v>
      </c>
      <c r="K707" s="151" t="s">
        <v>167</v>
      </c>
      <c r="L707" s="32"/>
      <c r="M707" s="156" t="s">
        <v>1</v>
      </c>
      <c r="N707" s="157" t="s">
        <v>40</v>
      </c>
      <c r="O707" s="57"/>
      <c r="P707" s="158">
        <f>O707*H707</f>
        <v>0</v>
      </c>
      <c r="Q707" s="158">
        <v>0</v>
      </c>
      <c r="R707" s="158">
        <f>Q707*H707</f>
        <v>0</v>
      </c>
      <c r="S707" s="158">
        <v>0</v>
      </c>
      <c r="T707" s="159">
        <f>S707*H707</f>
        <v>0</v>
      </c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R707" s="160" t="s">
        <v>247</v>
      </c>
      <c r="AT707" s="160" t="s">
        <v>164</v>
      </c>
      <c r="AU707" s="160" t="s">
        <v>84</v>
      </c>
      <c r="AY707" s="16" t="s">
        <v>162</v>
      </c>
      <c r="BE707" s="161">
        <f>IF(N707="základní",J707,0)</f>
        <v>0</v>
      </c>
      <c r="BF707" s="161">
        <f>IF(N707="snížená",J707,0)</f>
        <v>0</v>
      </c>
      <c r="BG707" s="161">
        <f>IF(N707="zákl. přenesená",J707,0)</f>
        <v>0</v>
      </c>
      <c r="BH707" s="161">
        <f>IF(N707="sníž. přenesená",J707,0)</f>
        <v>0</v>
      </c>
      <c r="BI707" s="161">
        <f>IF(N707="nulová",J707,0)</f>
        <v>0</v>
      </c>
      <c r="BJ707" s="16" t="s">
        <v>82</v>
      </c>
      <c r="BK707" s="161">
        <f>ROUND(I707*H707,2)</f>
        <v>0</v>
      </c>
      <c r="BL707" s="16" t="s">
        <v>247</v>
      </c>
      <c r="BM707" s="160" t="s">
        <v>1314</v>
      </c>
    </row>
    <row r="708" spans="1:65" s="13" customFormat="1">
      <c r="B708" s="167"/>
      <c r="D708" s="162" t="s">
        <v>172</v>
      </c>
      <c r="E708" s="168" t="s">
        <v>1</v>
      </c>
      <c r="F708" s="169" t="s">
        <v>102</v>
      </c>
      <c r="H708" s="170">
        <v>47.4</v>
      </c>
      <c r="I708" s="171"/>
      <c r="L708" s="167"/>
      <c r="M708" s="172"/>
      <c r="N708" s="173"/>
      <c r="O708" s="173"/>
      <c r="P708" s="173"/>
      <c r="Q708" s="173"/>
      <c r="R708" s="173"/>
      <c r="S708" s="173"/>
      <c r="T708" s="174"/>
      <c r="AT708" s="168" t="s">
        <v>172</v>
      </c>
      <c r="AU708" s="168" t="s">
        <v>84</v>
      </c>
      <c r="AV708" s="13" t="s">
        <v>84</v>
      </c>
      <c r="AW708" s="13" t="s">
        <v>174</v>
      </c>
      <c r="AX708" s="13" t="s">
        <v>82</v>
      </c>
      <c r="AY708" s="168" t="s">
        <v>162</v>
      </c>
    </row>
    <row r="709" spans="1:65" s="2" customFormat="1" ht="24.2" customHeight="1">
      <c r="A709" s="31"/>
      <c r="B709" s="148"/>
      <c r="C709" s="149" t="s">
        <v>1315</v>
      </c>
      <c r="D709" s="149" t="s">
        <v>164</v>
      </c>
      <c r="E709" s="150" t="s">
        <v>1316</v>
      </c>
      <c r="F709" s="151" t="s">
        <v>1317</v>
      </c>
      <c r="G709" s="152" t="s">
        <v>104</v>
      </c>
      <c r="H709" s="153">
        <v>10.3</v>
      </c>
      <c r="I709" s="154"/>
      <c r="J709" s="155">
        <f>ROUND(I709*H709,2)</f>
        <v>0</v>
      </c>
      <c r="K709" s="151" t="s">
        <v>167</v>
      </c>
      <c r="L709" s="32"/>
      <c r="M709" s="156" t="s">
        <v>1</v>
      </c>
      <c r="N709" s="157" t="s">
        <v>40</v>
      </c>
      <c r="O709" s="57"/>
      <c r="P709" s="158">
        <f>O709*H709</f>
        <v>0</v>
      </c>
      <c r="Q709" s="158">
        <v>1.5E-3</v>
      </c>
      <c r="R709" s="158">
        <f>Q709*H709</f>
        <v>1.5450000000000002E-2</v>
      </c>
      <c r="S709" s="158">
        <v>0</v>
      </c>
      <c r="T709" s="159">
        <f>S709*H709</f>
        <v>0</v>
      </c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R709" s="160" t="s">
        <v>247</v>
      </c>
      <c r="AT709" s="160" t="s">
        <v>164</v>
      </c>
      <c r="AU709" s="160" t="s">
        <v>84</v>
      </c>
      <c r="AY709" s="16" t="s">
        <v>162</v>
      </c>
      <c r="BE709" s="161">
        <f>IF(N709="základní",J709,0)</f>
        <v>0</v>
      </c>
      <c r="BF709" s="161">
        <f>IF(N709="snížená",J709,0)</f>
        <v>0</v>
      </c>
      <c r="BG709" s="161">
        <f>IF(N709="zákl. přenesená",J709,0)</f>
        <v>0</v>
      </c>
      <c r="BH709" s="161">
        <f>IF(N709="sníž. přenesená",J709,0)</f>
        <v>0</v>
      </c>
      <c r="BI709" s="161">
        <f>IF(N709="nulová",J709,0)</f>
        <v>0</v>
      </c>
      <c r="BJ709" s="16" t="s">
        <v>82</v>
      </c>
      <c r="BK709" s="161">
        <f>ROUND(I709*H709,2)</f>
        <v>0</v>
      </c>
      <c r="BL709" s="16" t="s">
        <v>247</v>
      </c>
      <c r="BM709" s="160" t="s">
        <v>1318</v>
      </c>
    </row>
    <row r="710" spans="1:65" s="13" customFormat="1">
      <c r="B710" s="167"/>
      <c r="D710" s="162" t="s">
        <v>172</v>
      </c>
      <c r="E710" s="168" t="s">
        <v>1</v>
      </c>
      <c r="F710" s="169" t="s">
        <v>1008</v>
      </c>
      <c r="H710" s="170">
        <v>3</v>
      </c>
      <c r="I710" s="171"/>
      <c r="L710" s="167"/>
      <c r="M710" s="172"/>
      <c r="N710" s="173"/>
      <c r="O710" s="173"/>
      <c r="P710" s="173"/>
      <c r="Q710" s="173"/>
      <c r="R710" s="173"/>
      <c r="S710" s="173"/>
      <c r="T710" s="174"/>
      <c r="AT710" s="168" t="s">
        <v>172</v>
      </c>
      <c r="AU710" s="168" t="s">
        <v>84</v>
      </c>
      <c r="AV710" s="13" t="s">
        <v>84</v>
      </c>
      <c r="AW710" s="13" t="s">
        <v>174</v>
      </c>
      <c r="AX710" s="13" t="s">
        <v>75</v>
      </c>
      <c r="AY710" s="168" t="s">
        <v>162</v>
      </c>
    </row>
    <row r="711" spans="1:65" s="13" customFormat="1">
      <c r="B711" s="167"/>
      <c r="D711" s="162" t="s">
        <v>172</v>
      </c>
      <c r="E711" s="168" t="s">
        <v>1</v>
      </c>
      <c r="F711" s="169" t="s">
        <v>1009</v>
      </c>
      <c r="H711" s="170">
        <v>1.5</v>
      </c>
      <c r="I711" s="171"/>
      <c r="L711" s="167"/>
      <c r="M711" s="172"/>
      <c r="N711" s="173"/>
      <c r="O711" s="173"/>
      <c r="P711" s="173"/>
      <c r="Q711" s="173"/>
      <c r="R711" s="173"/>
      <c r="S711" s="173"/>
      <c r="T711" s="174"/>
      <c r="AT711" s="168" t="s">
        <v>172</v>
      </c>
      <c r="AU711" s="168" t="s">
        <v>84</v>
      </c>
      <c r="AV711" s="13" t="s">
        <v>84</v>
      </c>
      <c r="AW711" s="13" t="s">
        <v>174</v>
      </c>
      <c r="AX711" s="13" t="s">
        <v>75</v>
      </c>
      <c r="AY711" s="168" t="s">
        <v>162</v>
      </c>
    </row>
    <row r="712" spans="1:65" s="13" customFormat="1">
      <c r="B712" s="167"/>
      <c r="D712" s="162" t="s">
        <v>172</v>
      </c>
      <c r="E712" s="168" t="s">
        <v>1</v>
      </c>
      <c r="F712" s="169" t="s">
        <v>1010</v>
      </c>
      <c r="H712" s="170">
        <v>1.5</v>
      </c>
      <c r="I712" s="171"/>
      <c r="L712" s="167"/>
      <c r="M712" s="172"/>
      <c r="N712" s="173"/>
      <c r="O712" s="173"/>
      <c r="P712" s="173"/>
      <c r="Q712" s="173"/>
      <c r="R712" s="173"/>
      <c r="S712" s="173"/>
      <c r="T712" s="174"/>
      <c r="AT712" s="168" t="s">
        <v>172</v>
      </c>
      <c r="AU712" s="168" t="s">
        <v>84</v>
      </c>
      <c r="AV712" s="13" t="s">
        <v>84</v>
      </c>
      <c r="AW712" s="13" t="s">
        <v>174</v>
      </c>
      <c r="AX712" s="13" t="s">
        <v>75</v>
      </c>
      <c r="AY712" s="168" t="s">
        <v>162</v>
      </c>
    </row>
    <row r="713" spans="1:65" s="13" customFormat="1">
      <c r="B713" s="167"/>
      <c r="D713" s="162" t="s">
        <v>172</v>
      </c>
      <c r="E713" s="168" t="s">
        <v>1</v>
      </c>
      <c r="F713" s="169" t="s">
        <v>1011</v>
      </c>
      <c r="H713" s="170">
        <v>2.1</v>
      </c>
      <c r="I713" s="171"/>
      <c r="L713" s="167"/>
      <c r="M713" s="172"/>
      <c r="N713" s="173"/>
      <c r="O713" s="173"/>
      <c r="P713" s="173"/>
      <c r="Q713" s="173"/>
      <c r="R713" s="173"/>
      <c r="S713" s="173"/>
      <c r="T713" s="174"/>
      <c r="AT713" s="168" t="s">
        <v>172</v>
      </c>
      <c r="AU713" s="168" t="s">
        <v>84</v>
      </c>
      <c r="AV713" s="13" t="s">
        <v>84</v>
      </c>
      <c r="AW713" s="13" t="s">
        <v>174</v>
      </c>
      <c r="AX713" s="13" t="s">
        <v>75</v>
      </c>
      <c r="AY713" s="168" t="s">
        <v>162</v>
      </c>
    </row>
    <row r="714" spans="1:65" s="13" customFormat="1">
      <c r="B714" s="167"/>
      <c r="D714" s="162" t="s">
        <v>172</v>
      </c>
      <c r="E714" s="168" t="s">
        <v>1</v>
      </c>
      <c r="F714" s="169" t="s">
        <v>1012</v>
      </c>
      <c r="H714" s="170">
        <v>2.2000000000000002</v>
      </c>
      <c r="I714" s="171"/>
      <c r="L714" s="167"/>
      <c r="M714" s="172"/>
      <c r="N714" s="173"/>
      <c r="O714" s="173"/>
      <c r="P714" s="173"/>
      <c r="Q714" s="173"/>
      <c r="R714" s="173"/>
      <c r="S714" s="173"/>
      <c r="T714" s="174"/>
      <c r="AT714" s="168" t="s">
        <v>172</v>
      </c>
      <c r="AU714" s="168" t="s">
        <v>84</v>
      </c>
      <c r="AV714" s="13" t="s">
        <v>84</v>
      </c>
      <c r="AW714" s="13" t="s">
        <v>174</v>
      </c>
      <c r="AX714" s="13" t="s">
        <v>75</v>
      </c>
      <c r="AY714" s="168" t="s">
        <v>162</v>
      </c>
    </row>
    <row r="715" spans="1:65" s="14" customFormat="1">
      <c r="B715" s="175"/>
      <c r="D715" s="162" t="s">
        <v>172</v>
      </c>
      <c r="E715" s="176" t="s">
        <v>1</v>
      </c>
      <c r="F715" s="177" t="s">
        <v>176</v>
      </c>
      <c r="H715" s="178">
        <v>10.3</v>
      </c>
      <c r="I715" s="179"/>
      <c r="L715" s="175"/>
      <c r="M715" s="180"/>
      <c r="N715" s="181"/>
      <c r="O715" s="181"/>
      <c r="P715" s="181"/>
      <c r="Q715" s="181"/>
      <c r="R715" s="181"/>
      <c r="S715" s="181"/>
      <c r="T715" s="182"/>
      <c r="AT715" s="176" t="s">
        <v>172</v>
      </c>
      <c r="AU715" s="176" t="s">
        <v>84</v>
      </c>
      <c r="AV715" s="14" t="s">
        <v>168</v>
      </c>
      <c r="AW715" s="14" t="s">
        <v>174</v>
      </c>
      <c r="AX715" s="14" t="s">
        <v>82</v>
      </c>
      <c r="AY715" s="176" t="s">
        <v>162</v>
      </c>
    </row>
    <row r="716" spans="1:65" s="2" customFormat="1" ht="24.2" customHeight="1">
      <c r="A716" s="31"/>
      <c r="B716" s="148"/>
      <c r="C716" s="149" t="s">
        <v>1319</v>
      </c>
      <c r="D716" s="149" t="s">
        <v>164</v>
      </c>
      <c r="E716" s="150" t="s">
        <v>1320</v>
      </c>
      <c r="F716" s="151" t="s">
        <v>1321</v>
      </c>
      <c r="G716" s="152" t="s">
        <v>104</v>
      </c>
      <c r="H716" s="153">
        <v>47.4</v>
      </c>
      <c r="I716" s="154"/>
      <c r="J716" s="155">
        <f>ROUND(I716*H716,2)</f>
        <v>0</v>
      </c>
      <c r="K716" s="151" t="s">
        <v>167</v>
      </c>
      <c r="L716" s="32"/>
      <c r="M716" s="156" t="s">
        <v>1</v>
      </c>
      <c r="N716" s="157" t="s">
        <v>40</v>
      </c>
      <c r="O716" s="57"/>
      <c r="P716" s="158">
        <f>O716*H716</f>
        <v>0</v>
      </c>
      <c r="Q716" s="158">
        <v>5.0000000000000002E-5</v>
      </c>
      <c r="R716" s="158">
        <f>Q716*H716</f>
        <v>2.3700000000000001E-3</v>
      </c>
      <c r="S716" s="158">
        <v>0</v>
      </c>
      <c r="T716" s="159">
        <f>S716*H716</f>
        <v>0</v>
      </c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R716" s="160" t="s">
        <v>247</v>
      </c>
      <c r="AT716" s="160" t="s">
        <v>164</v>
      </c>
      <c r="AU716" s="160" t="s">
        <v>84</v>
      </c>
      <c r="AY716" s="16" t="s">
        <v>162</v>
      </c>
      <c r="BE716" s="161">
        <f>IF(N716="základní",J716,0)</f>
        <v>0</v>
      </c>
      <c r="BF716" s="161">
        <f>IF(N716="snížená",J716,0)</f>
        <v>0</v>
      </c>
      <c r="BG716" s="161">
        <f>IF(N716="zákl. přenesená",J716,0)</f>
        <v>0</v>
      </c>
      <c r="BH716" s="161">
        <f>IF(N716="sníž. přenesená",J716,0)</f>
        <v>0</v>
      </c>
      <c r="BI716" s="161">
        <f>IF(N716="nulová",J716,0)</f>
        <v>0</v>
      </c>
      <c r="BJ716" s="16" t="s">
        <v>82</v>
      </c>
      <c r="BK716" s="161">
        <f>ROUND(I716*H716,2)</f>
        <v>0</v>
      </c>
      <c r="BL716" s="16" t="s">
        <v>247</v>
      </c>
      <c r="BM716" s="160" t="s">
        <v>1322</v>
      </c>
    </row>
    <row r="717" spans="1:65" s="13" customFormat="1">
      <c r="B717" s="167"/>
      <c r="D717" s="162" t="s">
        <v>172</v>
      </c>
      <c r="E717" s="168" t="s">
        <v>1</v>
      </c>
      <c r="F717" s="169" t="s">
        <v>102</v>
      </c>
      <c r="H717" s="170">
        <v>47.4</v>
      </c>
      <c r="I717" s="171"/>
      <c r="L717" s="167"/>
      <c r="M717" s="172"/>
      <c r="N717" s="173"/>
      <c r="O717" s="173"/>
      <c r="P717" s="173"/>
      <c r="Q717" s="173"/>
      <c r="R717" s="173"/>
      <c r="S717" s="173"/>
      <c r="T717" s="174"/>
      <c r="AT717" s="168" t="s">
        <v>172</v>
      </c>
      <c r="AU717" s="168" t="s">
        <v>84</v>
      </c>
      <c r="AV717" s="13" t="s">
        <v>84</v>
      </c>
      <c r="AW717" s="13" t="s">
        <v>174</v>
      </c>
      <c r="AX717" s="13" t="s">
        <v>82</v>
      </c>
      <c r="AY717" s="168" t="s">
        <v>162</v>
      </c>
    </row>
    <row r="718" spans="1:65" s="2" customFormat="1" ht="49.15" customHeight="1">
      <c r="A718" s="31"/>
      <c r="B718" s="148"/>
      <c r="C718" s="149" t="s">
        <v>1323</v>
      </c>
      <c r="D718" s="149" t="s">
        <v>164</v>
      </c>
      <c r="E718" s="150" t="s">
        <v>1324</v>
      </c>
      <c r="F718" s="151" t="s">
        <v>1325</v>
      </c>
      <c r="G718" s="152" t="s">
        <v>229</v>
      </c>
      <c r="H718" s="153">
        <v>1.833</v>
      </c>
      <c r="I718" s="154"/>
      <c r="J718" s="155">
        <f>ROUND(I718*H718,2)</f>
        <v>0</v>
      </c>
      <c r="K718" s="151" t="s">
        <v>167</v>
      </c>
      <c r="L718" s="32"/>
      <c r="M718" s="156" t="s">
        <v>1</v>
      </c>
      <c r="N718" s="157" t="s">
        <v>40</v>
      </c>
      <c r="O718" s="57"/>
      <c r="P718" s="158">
        <f>O718*H718</f>
        <v>0</v>
      </c>
      <c r="Q718" s="158">
        <v>0</v>
      </c>
      <c r="R718" s="158">
        <f>Q718*H718</f>
        <v>0</v>
      </c>
      <c r="S718" s="158">
        <v>0</v>
      </c>
      <c r="T718" s="159">
        <f>S718*H718</f>
        <v>0</v>
      </c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R718" s="160" t="s">
        <v>247</v>
      </c>
      <c r="AT718" s="160" t="s">
        <v>164</v>
      </c>
      <c r="AU718" s="160" t="s">
        <v>84</v>
      </c>
      <c r="AY718" s="16" t="s">
        <v>162</v>
      </c>
      <c r="BE718" s="161">
        <f>IF(N718="základní",J718,0)</f>
        <v>0</v>
      </c>
      <c r="BF718" s="161">
        <f>IF(N718="snížená",J718,0)</f>
        <v>0</v>
      </c>
      <c r="BG718" s="161">
        <f>IF(N718="zákl. přenesená",J718,0)</f>
        <v>0</v>
      </c>
      <c r="BH718" s="161">
        <f>IF(N718="sníž. přenesená",J718,0)</f>
        <v>0</v>
      </c>
      <c r="BI718" s="161">
        <f>IF(N718="nulová",J718,0)</f>
        <v>0</v>
      </c>
      <c r="BJ718" s="16" t="s">
        <v>82</v>
      </c>
      <c r="BK718" s="161">
        <f>ROUND(I718*H718,2)</f>
        <v>0</v>
      </c>
      <c r="BL718" s="16" t="s">
        <v>247</v>
      </c>
      <c r="BM718" s="160" t="s">
        <v>1326</v>
      </c>
    </row>
    <row r="719" spans="1:65" s="2" customFormat="1" ht="49.15" customHeight="1">
      <c r="A719" s="31"/>
      <c r="B719" s="148"/>
      <c r="C719" s="149" t="s">
        <v>1327</v>
      </c>
      <c r="D719" s="149" t="s">
        <v>164</v>
      </c>
      <c r="E719" s="150" t="s">
        <v>1328</v>
      </c>
      <c r="F719" s="151" t="s">
        <v>1329</v>
      </c>
      <c r="G719" s="152" t="s">
        <v>229</v>
      </c>
      <c r="H719" s="153">
        <v>1.833</v>
      </c>
      <c r="I719" s="154"/>
      <c r="J719" s="155">
        <f>ROUND(I719*H719,2)</f>
        <v>0</v>
      </c>
      <c r="K719" s="151" t="s">
        <v>167</v>
      </c>
      <c r="L719" s="32"/>
      <c r="M719" s="156" t="s">
        <v>1</v>
      </c>
      <c r="N719" s="157" t="s">
        <v>40</v>
      </c>
      <c r="O719" s="57"/>
      <c r="P719" s="158">
        <f>O719*H719</f>
        <v>0</v>
      </c>
      <c r="Q719" s="158">
        <v>0</v>
      </c>
      <c r="R719" s="158">
        <f>Q719*H719</f>
        <v>0</v>
      </c>
      <c r="S719" s="158">
        <v>0</v>
      </c>
      <c r="T719" s="159">
        <f>S719*H719</f>
        <v>0</v>
      </c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R719" s="160" t="s">
        <v>247</v>
      </c>
      <c r="AT719" s="160" t="s">
        <v>164</v>
      </c>
      <c r="AU719" s="160" t="s">
        <v>84</v>
      </c>
      <c r="AY719" s="16" t="s">
        <v>162</v>
      </c>
      <c r="BE719" s="161">
        <f>IF(N719="základní",J719,0)</f>
        <v>0</v>
      </c>
      <c r="BF719" s="161">
        <f>IF(N719="snížená",J719,0)</f>
        <v>0</v>
      </c>
      <c r="BG719" s="161">
        <f>IF(N719="zákl. přenesená",J719,0)</f>
        <v>0</v>
      </c>
      <c r="BH719" s="161">
        <f>IF(N719="sníž. přenesená",J719,0)</f>
        <v>0</v>
      </c>
      <c r="BI719" s="161">
        <f>IF(N719="nulová",J719,0)</f>
        <v>0</v>
      </c>
      <c r="BJ719" s="16" t="s">
        <v>82</v>
      </c>
      <c r="BK719" s="161">
        <f>ROUND(I719*H719,2)</f>
        <v>0</v>
      </c>
      <c r="BL719" s="16" t="s">
        <v>247</v>
      </c>
      <c r="BM719" s="160" t="s">
        <v>1330</v>
      </c>
    </row>
    <row r="720" spans="1:65" s="12" customFormat="1" ht="22.9" customHeight="1">
      <c r="B720" s="135"/>
      <c r="D720" s="136" t="s">
        <v>74</v>
      </c>
      <c r="E720" s="146" t="s">
        <v>1331</v>
      </c>
      <c r="F720" s="146" t="s">
        <v>1332</v>
      </c>
      <c r="I720" s="138"/>
      <c r="J720" s="147">
        <f>BK720</f>
        <v>0</v>
      </c>
      <c r="L720" s="135"/>
      <c r="M720" s="140"/>
      <c r="N720" s="141"/>
      <c r="O720" s="141"/>
      <c r="P720" s="142">
        <f>SUM(P721:P759)</f>
        <v>0</v>
      </c>
      <c r="Q720" s="141"/>
      <c r="R720" s="142">
        <f>SUM(R721:R759)</f>
        <v>0.4322336</v>
      </c>
      <c r="S720" s="141"/>
      <c r="T720" s="143">
        <f>SUM(T721:T759)</f>
        <v>4.5686455000000006</v>
      </c>
      <c r="AR720" s="136" t="s">
        <v>84</v>
      </c>
      <c r="AT720" s="144" t="s">
        <v>74</v>
      </c>
      <c r="AU720" s="144" t="s">
        <v>82</v>
      </c>
      <c r="AY720" s="136" t="s">
        <v>162</v>
      </c>
      <c r="BK720" s="145">
        <f>SUM(BK721:BK759)</f>
        <v>0</v>
      </c>
    </row>
    <row r="721" spans="1:65" s="2" customFormat="1" ht="24.2" customHeight="1">
      <c r="A721" s="31"/>
      <c r="B721" s="148"/>
      <c r="C721" s="149" t="s">
        <v>1333</v>
      </c>
      <c r="D721" s="149" t="s">
        <v>164</v>
      </c>
      <c r="E721" s="150" t="s">
        <v>1334</v>
      </c>
      <c r="F721" s="151" t="s">
        <v>1335</v>
      </c>
      <c r="G721" s="152" t="s">
        <v>104</v>
      </c>
      <c r="H721" s="153">
        <v>22.161999999999999</v>
      </c>
      <c r="I721" s="154"/>
      <c r="J721" s="155">
        <f>ROUND(I721*H721,2)</f>
        <v>0</v>
      </c>
      <c r="K721" s="151" t="s">
        <v>167</v>
      </c>
      <c r="L721" s="32"/>
      <c r="M721" s="156" t="s">
        <v>1</v>
      </c>
      <c r="N721" s="157" t="s">
        <v>40</v>
      </c>
      <c r="O721" s="57"/>
      <c r="P721" s="158">
        <f>O721*H721</f>
        <v>0</v>
      </c>
      <c r="Q721" s="158">
        <v>0</v>
      </c>
      <c r="R721" s="158">
        <f>Q721*H721</f>
        <v>0</v>
      </c>
      <c r="S721" s="158">
        <v>0</v>
      </c>
      <c r="T721" s="159">
        <f>S721*H721</f>
        <v>0</v>
      </c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R721" s="160" t="s">
        <v>247</v>
      </c>
      <c r="AT721" s="160" t="s">
        <v>164</v>
      </c>
      <c r="AU721" s="160" t="s">
        <v>84</v>
      </c>
      <c r="AY721" s="16" t="s">
        <v>162</v>
      </c>
      <c r="BE721" s="161">
        <f>IF(N721="základní",J721,0)</f>
        <v>0</v>
      </c>
      <c r="BF721" s="161">
        <f>IF(N721="snížená",J721,0)</f>
        <v>0</v>
      </c>
      <c r="BG721" s="161">
        <f>IF(N721="zákl. přenesená",J721,0)</f>
        <v>0</v>
      </c>
      <c r="BH721" s="161">
        <f>IF(N721="sníž. přenesená",J721,0)</f>
        <v>0</v>
      </c>
      <c r="BI721" s="161">
        <f>IF(N721="nulová",J721,0)</f>
        <v>0</v>
      </c>
      <c r="BJ721" s="16" t="s">
        <v>82</v>
      </c>
      <c r="BK721" s="161">
        <f>ROUND(I721*H721,2)</f>
        <v>0</v>
      </c>
      <c r="BL721" s="16" t="s">
        <v>247</v>
      </c>
      <c r="BM721" s="160" t="s">
        <v>1336</v>
      </c>
    </row>
    <row r="722" spans="1:65" s="13" customFormat="1">
      <c r="B722" s="167"/>
      <c r="D722" s="162" t="s">
        <v>172</v>
      </c>
      <c r="E722" s="168" t="s">
        <v>1</v>
      </c>
      <c r="F722" s="169" t="s">
        <v>1337</v>
      </c>
      <c r="H722" s="170">
        <v>5.5350000000000001</v>
      </c>
      <c r="I722" s="171"/>
      <c r="L722" s="167"/>
      <c r="M722" s="172"/>
      <c r="N722" s="173"/>
      <c r="O722" s="173"/>
      <c r="P722" s="173"/>
      <c r="Q722" s="173"/>
      <c r="R722" s="173"/>
      <c r="S722" s="173"/>
      <c r="T722" s="174"/>
      <c r="AT722" s="168" t="s">
        <v>172</v>
      </c>
      <c r="AU722" s="168" t="s">
        <v>84</v>
      </c>
      <c r="AV722" s="13" t="s">
        <v>84</v>
      </c>
      <c r="AW722" s="13" t="s">
        <v>174</v>
      </c>
      <c r="AX722" s="13" t="s">
        <v>75</v>
      </c>
      <c r="AY722" s="168" t="s">
        <v>162</v>
      </c>
    </row>
    <row r="723" spans="1:65" s="13" customFormat="1">
      <c r="B723" s="167"/>
      <c r="D723" s="162" t="s">
        <v>172</v>
      </c>
      <c r="E723" s="168" t="s">
        <v>1</v>
      </c>
      <c r="F723" s="169" t="s">
        <v>1338</v>
      </c>
      <c r="H723" s="170">
        <v>-0.66</v>
      </c>
      <c r="I723" s="171"/>
      <c r="L723" s="167"/>
      <c r="M723" s="172"/>
      <c r="N723" s="173"/>
      <c r="O723" s="173"/>
      <c r="P723" s="173"/>
      <c r="Q723" s="173"/>
      <c r="R723" s="173"/>
      <c r="S723" s="173"/>
      <c r="T723" s="174"/>
      <c r="AT723" s="168" t="s">
        <v>172</v>
      </c>
      <c r="AU723" s="168" t="s">
        <v>84</v>
      </c>
      <c r="AV723" s="13" t="s">
        <v>84</v>
      </c>
      <c r="AW723" s="13" t="s">
        <v>174</v>
      </c>
      <c r="AX723" s="13" t="s">
        <v>75</v>
      </c>
      <c r="AY723" s="168" t="s">
        <v>162</v>
      </c>
    </row>
    <row r="724" spans="1:65" s="13" customFormat="1">
      <c r="B724" s="167"/>
      <c r="D724" s="162" t="s">
        <v>172</v>
      </c>
      <c r="E724" s="168" t="s">
        <v>1</v>
      </c>
      <c r="F724" s="169" t="s">
        <v>1339</v>
      </c>
      <c r="H724" s="170">
        <v>10.352499999999999</v>
      </c>
      <c r="I724" s="171"/>
      <c r="L724" s="167"/>
      <c r="M724" s="172"/>
      <c r="N724" s="173"/>
      <c r="O724" s="173"/>
      <c r="P724" s="173"/>
      <c r="Q724" s="173"/>
      <c r="R724" s="173"/>
      <c r="S724" s="173"/>
      <c r="T724" s="174"/>
      <c r="AT724" s="168" t="s">
        <v>172</v>
      </c>
      <c r="AU724" s="168" t="s">
        <v>84</v>
      </c>
      <c r="AV724" s="13" t="s">
        <v>84</v>
      </c>
      <c r="AW724" s="13" t="s">
        <v>174</v>
      </c>
      <c r="AX724" s="13" t="s">
        <v>75</v>
      </c>
      <c r="AY724" s="168" t="s">
        <v>162</v>
      </c>
    </row>
    <row r="725" spans="1:65" s="13" customFormat="1">
      <c r="B725" s="167"/>
      <c r="D725" s="162" t="s">
        <v>172</v>
      </c>
      <c r="E725" s="168" t="s">
        <v>1</v>
      </c>
      <c r="F725" s="169" t="s">
        <v>633</v>
      </c>
      <c r="H725" s="170">
        <v>-1.379</v>
      </c>
      <c r="I725" s="171"/>
      <c r="L725" s="167"/>
      <c r="M725" s="172"/>
      <c r="N725" s="173"/>
      <c r="O725" s="173"/>
      <c r="P725" s="173"/>
      <c r="Q725" s="173"/>
      <c r="R725" s="173"/>
      <c r="S725" s="173"/>
      <c r="T725" s="174"/>
      <c r="AT725" s="168" t="s">
        <v>172</v>
      </c>
      <c r="AU725" s="168" t="s">
        <v>84</v>
      </c>
      <c r="AV725" s="13" t="s">
        <v>84</v>
      </c>
      <c r="AW725" s="13" t="s">
        <v>174</v>
      </c>
      <c r="AX725" s="13" t="s">
        <v>75</v>
      </c>
      <c r="AY725" s="168" t="s">
        <v>162</v>
      </c>
    </row>
    <row r="726" spans="1:65" s="13" customFormat="1">
      <c r="B726" s="167"/>
      <c r="D726" s="162" t="s">
        <v>172</v>
      </c>
      <c r="E726" s="168" t="s">
        <v>1</v>
      </c>
      <c r="F726" s="169" t="s">
        <v>1340</v>
      </c>
      <c r="H726" s="170">
        <v>-0.33</v>
      </c>
      <c r="I726" s="171"/>
      <c r="L726" s="167"/>
      <c r="M726" s="172"/>
      <c r="N726" s="173"/>
      <c r="O726" s="173"/>
      <c r="P726" s="173"/>
      <c r="Q726" s="173"/>
      <c r="R726" s="173"/>
      <c r="S726" s="173"/>
      <c r="T726" s="174"/>
      <c r="AT726" s="168" t="s">
        <v>172</v>
      </c>
      <c r="AU726" s="168" t="s">
        <v>84</v>
      </c>
      <c r="AV726" s="13" t="s">
        <v>84</v>
      </c>
      <c r="AW726" s="13" t="s">
        <v>174</v>
      </c>
      <c r="AX726" s="13" t="s">
        <v>75</v>
      </c>
      <c r="AY726" s="168" t="s">
        <v>162</v>
      </c>
    </row>
    <row r="727" spans="1:65" s="13" customFormat="1">
      <c r="B727" s="167"/>
      <c r="D727" s="162" t="s">
        <v>172</v>
      </c>
      <c r="E727" s="168" t="s">
        <v>1</v>
      </c>
      <c r="F727" s="169" t="s">
        <v>1341</v>
      </c>
      <c r="H727" s="170">
        <v>10.352499999999999</v>
      </c>
      <c r="I727" s="171"/>
      <c r="L727" s="167"/>
      <c r="M727" s="172"/>
      <c r="N727" s="173"/>
      <c r="O727" s="173"/>
      <c r="P727" s="173"/>
      <c r="Q727" s="173"/>
      <c r="R727" s="173"/>
      <c r="S727" s="173"/>
      <c r="T727" s="174"/>
      <c r="AT727" s="168" t="s">
        <v>172</v>
      </c>
      <c r="AU727" s="168" t="s">
        <v>84</v>
      </c>
      <c r="AV727" s="13" t="s">
        <v>84</v>
      </c>
      <c r="AW727" s="13" t="s">
        <v>174</v>
      </c>
      <c r="AX727" s="13" t="s">
        <v>75</v>
      </c>
      <c r="AY727" s="168" t="s">
        <v>162</v>
      </c>
    </row>
    <row r="728" spans="1:65" s="13" customFormat="1">
      <c r="B728" s="167"/>
      <c r="D728" s="162" t="s">
        <v>172</v>
      </c>
      <c r="E728" s="168" t="s">
        <v>1</v>
      </c>
      <c r="F728" s="169" t="s">
        <v>633</v>
      </c>
      <c r="H728" s="170">
        <v>-1.379</v>
      </c>
      <c r="I728" s="171"/>
      <c r="L728" s="167"/>
      <c r="M728" s="172"/>
      <c r="N728" s="173"/>
      <c r="O728" s="173"/>
      <c r="P728" s="173"/>
      <c r="Q728" s="173"/>
      <c r="R728" s="173"/>
      <c r="S728" s="173"/>
      <c r="T728" s="174"/>
      <c r="AT728" s="168" t="s">
        <v>172</v>
      </c>
      <c r="AU728" s="168" t="s">
        <v>84</v>
      </c>
      <c r="AV728" s="13" t="s">
        <v>84</v>
      </c>
      <c r="AW728" s="13" t="s">
        <v>174</v>
      </c>
      <c r="AX728" s="13" t="s">
        <v>75</v>
      </c>
      <c r="AY728" s="168" t="s">
        <v>162</v>
      </c>
    </row>
    <row r="729" spans="1:65" s="13" customFormat="1">
      <c r="B729" s="167"/>
      <c r="D729" s="162" t="s">
        <v>172</v>
      </c>
      <c r="E729" s="168" t="s">
        <v>1</v>
      </c>
      <c r="F729" s="169" t="s">
        <v>1340</v>
      </c>
      <c r="H729" s="170">
        <v>-0.33</v>
      </c>
      <c r="I729" s="171"/>
      <c r="L729" s="167"/>
      <c r="M729" s="172"/>
      <c r="N729" s="173"/>
      <c r="O729" s="173"/>
      <c r="P729" s="173"/>
      <c r="Q729" s="173"/>
      <c r="R729" s="173"/>
      <c r="S729" s="173"/>
      <c r="T729" s="174"/>
      <c r="AT729" s="168" t="s">
        <v>172</v>
      </c>
      <c r="AU729" s="168" t="s">
        <v>84</v>
      </c>
      <c r="AV729" s="13" t="s">
        <v>84</v>
      </c>
      <c r="AW729" s="13" t="s">
        <v>174</v>
      </c>
      <c r="AX729" s="13" t="s">
        <v>75</v>
      </c>
      <c r="AY729" s="168" t="s">
        <v>162</v>
      </c>
    </row>
    <row r="730" spans="1:65" s="14" customFormat="1">
      <c r="B730" s="175"/>
      <c r="D730" s="162" t="s">
        <v>172</v>
      </c>
      <c r="E730" s="176" t="s">
        <v>106</v>
      </c>
      <c r="F730" s="177" t="s">
        <v>176</v>
      </c>
      <c r="H730" s="178">
        <v>22.161999999999999</v>
      </c>
      <c r="I730" s="179"/>
      <c r="L730" s="175"/>
      <c r="M730" s="180"/>
      <c r="N730" s="181"/>
      <c r="O730" s="181"/>
      <c r="P730" s="181"/>
      <c r="Q730" s="181"/>
      <c r="R730" s="181"/>
      <c r="S730" s="181"/>
      <c r="T730" s="182"/>
      <c r="AT730" s="176" t="s">
        <v>172</v>
      </c>
      <c r="AU730" s="176" t="s">
        <v>84</v>
      </c>
      <c r="AV730" s="14" t="s">
        <v>168</v>
      </c>
      <c r="AW730" s="14" t="s">
        <v>174</v>
      </c>
      <c r="AX730" s="14" t="s">
        <v>82</v>
      </c>
      <c r="AY730" s="176" t="s">
        <v>162</v>
      </c>
    </row>
    <row r="731" spans="1:65" s="2" customFormat="1" ht="24.2" customHeight="1">
      <c r="A731" s="31"/>
      <c r="B731" s="148"/>
      <c r="C731" s="149" t="s">
        <v>1342</v>
      </c>
      <c r="D731" s="149" t="s">
        <v>164</v>
      </c>
      <c r="E731" s="150" t="s">
        <v>1343</v>
      </c>
      <c r="F731" s="151" t="s">
        <v>1344</v>
      </c>
      <c r="G731" s="152" t="s">
        <v>104</v>
      </c>
      <c r="H731" s="153">
        <v>22.161999999999999</v>
      </c>
      <c r="I731" s="154"/>
      <c r="J731" s="155">
        <f>ROUND(I731*H731,2)</f>
        <v>0</v>
      </c>
      <c r="K731" s="151" t="s">
        <v>167</v>
      </c>
      <c r="L731" s="32"/>
      <c r="M731" s="156" t="s">
        <v>1</v>
      </c>
      <c r="N731" s="157" t="s">
        <v>40</v>
      </c>
      <c r="O731" s="57"/>
      <c r="P731" s="158">
        <f>O731*H731</f>
        <v>0</v>
      </c>
      <c r="Q731" s="158">
        <v>2.9999999999999997E-4</v>
      </c>
      <c r="R731" s="158">
        <f>Q731*H731</f>
        <v>6.6485999999999993E-3</v>
      </c>
      <c r="S731" s="158">
        <v>0</v>
      </c>
      <c r="T731" s="159">
        <f>S731*H731</f>
        <v>0</v>
      </c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R731" s="160" t="s">
        <v>247</v>
      </c>
      <c r="AT731" s="160" t="s">
        <v>164</v>
      </c>
      <c r="AU731" s="160" t="s">
        <v>84</v>
      </c>
      <c r="AY731" s="16" t="s">
        <v>162</v>
      </c>
      <c r="BE731" s="161">
        <f>IF(N731="základní",J731,0)</f>
        <v>0</v>
      </c>
      <c r="BF731" s="161">
        <f>IF(N731="snížená",J731,0)</f>
        <v>0</v>
      </c>
      <c r="BG731" s="161">
        <f>IF(N731="zákl. přenesená",J731,0)</f>
        <v>0</v>
      </c>
      <c r="BH731" s="161">
        <f>IF(N731="sníž. přenesená",J731,0)</f>
        <v>0</v>
      </c>
      <c r="BI731" s="161">
        <f>IF(N731="nulová",J731,0)</f>
        <v>0</v>
      </c>
      <c r="BJ731" s="16" t="s">
        <v>82</v>
      </c>
      <c r="BK731" s="161">
        <f>ROUND(I731*H731,2)</f>
        <v>0</v>
      </c>
      <c r="BL731" s="16" t="s">
        <v>247</v>
      </c>
      <c r="BM731" s="160" t="s">
        <v>1345</v>
      </c>
    </row>
    <row r="732" spans="1:65" s="13" customFormat="1">
      <c r="B732" s="167"/>
      <c r="D732" s="162" t="s">
        <v>172</v>
      </c>
      <c r="E732" s="168" t="s">
        <v>1</v>
      </c>
      <c r="F732" s="169" t="s">
        <v>106</v>
      </c>
      <c r="H732" s="170">
        <v>22.161999999999999</v>
      </c>
      <c r="I732" s="171"/>
      <c r="L732" s="167"/>
      <c r="M732" s="172"/>
      <c r="N732" s="173"/>
      <c r="O732" s="173"/>
      <c r="P732" s="173"/>
      <c r="Q732" s="173"/>
      <c r="R732" s="173"/>
      <c r="S732" s="173"/>
      <c r="T732" s="174"/>
      <c r="AT732" s="168" t="s">
        <v>172</v>
      </c>
      <c r="AU732" s="168" t="s">
        <v>84</v>
      </c>
      <c r="AV732" s="13" t="s">
        <v>84</v>
      </c>
      <c r="AW732" s="13" t="s">
        <v>174</v>
      </c>
      <c r="AX732" s="13" t="s">
        <v>82</v>
      </c>
      <c r="AY732" s="168" t="s">
        <v>162</v>
      </c>
    </row>
    <row r="733" spans="1:65" s="2" customFormat="1" ht="24.2" customHeight="1">
      <c r="A733" s="31"/>
      <c r="B733" s="148"/>
      <c r="C733" s="149" t="s">
        <v>1346</v>
      </c>
      <c r="D733" s="149" t="s">
        <v>164</v>
      </c>
      <c r="E733" s="150" t="s">
        <v>1347</v>
      </c>
      <c r="F733" s="151" t="s">
        <v>1348</v>
      </c>
      <c r="G733" s="152" t="s">
        <v>104</v>
      </c>
      <c r="H733" s="153">
        <v>2.5630000000000002</v>
      </c>
      <c r="I733" s="154"/>
      <c r="J733" s="155">
        <f>ROUND(I733*H733,2)</f>
        <v>0</v>
      </c>
      <c r="K733" s="151" t="s">
        <v>167</v>
      </c>
      <c r="L733" s="32"/>
      <c r="M733" s="156" t="s">
        <v>1</v>
      </c>
      <c r="N733" s="157" t="s">
        <v>40</v>
      </c>
      <c r="O733" s="57"/>
      <c r="P733" s="158">
        <f>O733*H733</f>
        <v>0</v>
      </c>
      <c r="Q733" s="158">
        <v>1.5E-3</v>
      </c>
      <c r="R733" s="158">
        <f>Q733*H733</f>
        <v>3.8445000000000003E-3</v>
      </c>
      <c r="S733" s="158">
        <v>0</v>
      </c>
      <c r="T733" s="159">
        <f>S733*H733</f>
        <v>0</v>
      </c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R733" s="160" t="s">
        <v>247</v>
      </c>
      <c r="AT733" s="160" t="s">
        <v>164</v>
      </c>
      <c r="AU733" s="160" t="s">
        <v>84</v>
      </c>
      <c r="AY733" s="16" t="s">
        <v>162</v>
      </c>
      <c r="BE733" s="161">
        <f>IF(N733="základní",J733,0)</f>
        <v>0</v>
      </c>
      <c r="BF733" s="161">
        <f>IF(N733="snížená",J733,0)</f>
        <v>0</v>
      </c>
      <c r="BG733" s="161">
        <f>IF(N733="zákl. přenesená",J733,0)</f>
        <v>0</v>
      </c>
      <c r="BH733" s="161">
        <f>IF(N733="sníž. přenesená",J733,0)</f>
        <v>0</v>
      </c>
      <c r="BI733" s="161">
        <f>IF(N733="nulová",J733,0)</f>
        <v>0</v>
      </c>
      <c r="BJ733" s="16" t="s">
        <v>82</v>
      </c>
      <c r="BK733" s="161">
        <f>ROUND(I733*H733,2)</f>
        <v>0</v>
      </c>
      <c r="BL733" s="16" t="s">
        <v>247</v>
      </c>
      <c r="BM733" s="160" t="s">
        <v>1349</v>
      </c>
    </row>
    <row r="734" spans="1:65" s="2" customFormat="1" ht="19.5">
      <c r="A734" s="31"/>
      <c r="B734" s="32"/>
      <c r="C734" s="31"/>
      <c r="D734" s="162" t="s">
        <v>170</v>
      </c>
      <c r="E734" s="31"/>
      <c r="F734" s="163" t="s">
        <v>1350</v>
      </c>
      <c r="G734" s="31"/>
      <c r="H734" s="31"/>
      <c r="I734" s="164"/>
      <c r="J734" s="31"/>
      <c r="K734" s="31"/>
      <c r="L734" s="32"/>
      <c r="M734" s="165"/>
      <c r="N734" s="166"/>
      <c r="O734" s="57"/>
      <c r="P734" s="57"/>
      <c r="Q734" s="57"/>
      <c r="R734" s="57"/>
      <c r="S734" s="57"/>
      <c r="T734" s="58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T734" s="16" t="s">
        <v>170</v>
      </c>
      <c r="AU734" s="16" t="s">
        <v>84</v>
      </c>
    </row>
    <row r="735" spans="1:65" s="13" customFormat="1">
      <c r="B735" s="167"/>
      <c r="D735" s="162" t="s">
        <v>172</v>
      </c>
      <c r="E735" s="168" t="s">
        <v>1</v>
      </c>
      <c r="F735" s="169" t="s">
        <v>1351</v>
      </c>
      <c r="H735" s="170">
        <v>2.5625</v>
      </c>
      <c r="I735" s="171"/>
      <c r="L735" s="167"/>
      <c r="M735" s="172"/>
      <c r="N735" s="173"/>
      <c r="O735" s="173"/>
      <c r="P735" s="173"/>
      <c r="Q735" s="173"/>
      <c r="R735" s="173"/>
      <c r="S735" s="173"/>
      <c r="T735" s="174"/>
      <c r="AT735" s="168" t="s">
        <v>172</v>
      </c>
      <c r="AU735" s="168" t="s">
        <v>84</v>
      </c>
      <c r="AV735" s="13" t="s">
        <v>84</v>
      </c>
      <c r="AW735" s="13" t="s">
        <v>174</v>
      </c>
      <c r="AX735" s="13" t="s">
        <v>82</v>
      </c>
      <c r="AY735" s="168" t="s">
        <v>162</v>
      </c>
    </row>
    <row r="736" spans="1:65" s="2" customFormat="1" ht="24.2" customHeight="1">
      <c r="A736" s="31"/>
      <c r="B736" s="148"/>
      <c r="C736" s="149" t="s">
        <v>1352</v>
      </c>
      <c r="D736" s="149" t="s">
        <v>164</v>
      </c>
      <c r="E736" s="150" t="s">
        <v>1353</v>
      </c>
      <c r="F736" s="151" t="s">
        <v>1354</v>
      </c>
      <c r="G736" s="152" t="s">
        <v>104</v>
      </c>
      <c r="H736" s="153">
        <v>56.057000000000002</v>
      </c>
      <c r="I736" s="154"/>
      <c r="J736" s="155">
        <f>ROUND(I736*H736,2)</f>
        <v>0</v>
      </c>
      <c r="K736" s="151" t="s">
        <v>167</v>
      </c>
      <c r="L736" s="32"/>
      <c r="M736" s="156" t="s">
        <v>1</v>
      </c>
      <c r="N736" s="157" t="s">
        <v>40</v>
      </c>
      <c r="O736" s="57"/>
      <c r="P736" s="158">
        <f>O736*H736</f>
        <v>0</v>
      </c>
      <c r="Q736" s="158">
        <v>0</v>
      </c>
      <c r="R736" s="158">
        <f>Q736*H736</f>
        <v>0</v>
      </c>
      <c r="S736" s="158">
        <v>8.1500000000000003E-2</v>
      </c>
      <c r="T736" s="159">
        <f>S736*H736</f>
        <v>4.5686455000000006</v>
      </c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R736" s="160" t="s">
        <v>247</v>
      </c>
      <c r="AT736" s="160" t="s">
        <v>164</v>
      </c>
      <c r="AU736" s="160" t="s">
        <v>84</v>
      </c>
      <c r="AY736" s="16" t="s">
        <v>162</v>
      </c>
      <c r="BE736" s="161">
        <f>IF(N736="základní",J736,0)</f>
        <v>0</v>
      </c>
      <c r="BF736" s="161">
        <f>IF(N736="snížená",J736,0)</f>
        <v>0</v>
      </c>
      <c r="BG736" s="161">
        <f>IF(N736="zákl. přenesená",J736,0)</f>
        <v>0</v>
      </c>
      <c r="BH736" s="161">
        <f>IF(N736="sníž. přenesená",J736,0)</f>
        <v>0</v>
      </c>
      <c r="BI736" s="161">
        <f>IF(N736="nulová",J736,0)</f>
        <v>0</v>
      </c>
      <c r="BJ736" s="16" t="s">
        <v>82</v>
      </c>
      <c r="BK736" s="161">
        <f>ROUND(I736*H736,2)</f>
        <v>0</v>
      </c>
      <c r="BL736" s="16" t="s">
        <v>247</v>
      </c>
      <c r="BM736" s="160" t="s">
        <v>1355</v>
      </c>
    </row>
    <row r="737" spans="1:65" s="13" customFormat="1">
      <c r="B737" s="167"/>
      <c r="D737" s="162" t="s">
        <v>172</v>
      </c>
      <c r="E737" s="168" t="s">
        <v>1</v>
      </c>
      <c r="F737" s="169" t="s">
        <v>1356</v>
      </c>
      <c r="H737" s="170">
        <v>14.922000000000001</v>
      </c>
      <c r="I737" s="171"/>
      <c r="L737" s="167"/>
      <c r="M737" s="172"/>
      <c r="N737" s="173"/>
      <c r="O737" s="173"/>
      <c r="P737" s="173"/>
      <c r="Q737" s="173"/>
      <c r="R737" s="173"/>
      <c r="S737" s="173"/>
      <c r="T737" s="174"/>
      <c r="AT737" s="168" t="s">
        <v>172</v>
      </c>
      <c r="AU737" s="168" t="s">
        <v>84</v>
      </c>
      <c r="AV737" s="13" t="s">
        <v>84</v>
      </c>
      <c r="AW737" s="13" t="s">
        <v>174</v>
      </c>
      <c r="AX737" s="13" t="s">
        <v>75</v>
      </c>
      <c r="AY737" s="168" t="s">
        <v>162</v>
      </c>
    </row>
    <row r="738" spans="1:65" s="13" customFormat="1">
      <c r="B738" s="167"/>
      <c r="D738" s="162" t="s">
        <v>172</v>
      </c>
      <c r="E738" s="168" t="s">
        <v>1</v>
      </c>
      <c r="F738" s="169" t="s">
        <v>1357</v>
      </c>
      <c r="H738" s="170">
        <v>-1.08</v>
      </c>
      <c r="I738" s="171"/>
      <c r="L738" s="167"/>
      <c r="M738" s="172"/>
      <c r="N738" s="173"/>
      <c r="O738" s="173"/>
      <c r="P738" s="173"/>
      <c r="Q738" s="173"/>
      <c r="R738" s="173"/>
      <c r="S738" s="173"/>
      <c r="T738" s="174"/>
      <c r="AT738" s="168" t="s">
        <v>172</v>
      </c>
      <c r="AU738" s="168" t="s">
        <v>84</v>
      </c>
      <c r="AV738" s="13" t="s">
        <v>84</v>
      </c>
      <c r="AW738" s="13" t="s">
        <v>174</v>
      </c>
      <c r="AX738" s="13" t="s">
        <v>75</v>
      </c>
      <c r="AY738" s="168" t="s">
        <v>162</v>
      </c>
    </row>
    <row r="739" spans="1:65" s="13" customFormat="1">
      <c r="B739" s="167"/>
      <c r="D739" s="162" t="s">
        <v>172</v>
      </c>
      <c r="E739" s="168" t="s">
        <v>1</v>
      </c>
      <c r="F739" s="169" t="s">
        <v>1358</v>
      </c>
      <c r="H739" s="170">
        <v>2.34</v>
      </c>
      <c r="I739" s="171"/>
      <c r="L739" s="167"/>
      <c r="M739" s="172"/>
      <c r="N739" s="173"/>
      <c r="O739" s="173"/>
      <c r="P739" s="173"/>
      <c r="Q739" s="173"/>
      <c r="R739" s="173"/>
      <c r="S739" s="173"/>
      <c r="T739" s="174"/>
      <c r="AT739" s="168" t="s">
        <v>172</v>
      </c>
      <c r="AU739" s="168" t="s">
        <v>84</v>
      </c>
      <c r="AV739" s="13" t="s">
        <v>84</v>
      </c>
      <c r="AW739" s="13" t="s">
        <v>174</v>
      </c>
      <c r="AX739" s="13" t="s">
        <v>75</v>
      </c>
      <c r="AY739" s="168" t="s">
        <v>162</v>
      </c>
    </row>
    <row r="740" spans="1:65" s="13" customFormat="1">
      <c r="B740" s="167"/>
      <c r="D740" s="162" t="s">
        <v>172</v>
      </c>
      <c r="E740" s="168" t="s">
        <v>1</v>
      </c>
      <c r="F740" s="169" t="s">
        <v>1359</v>
      </c>
      <c r="H740" s="170">
        <v>10.8</v>
      </c>
      <c r="I740" s="171"/>
      <c r="L740" s="167"/>
      <c r="M740" s="172"/>
      <c r="N740" s="173"/>
      <c r="O740" s="173"/>
      <c r="P740" s="173"/>
      <c r="Q740" s="173"/>
      <c r="R740" s="173"/>
      <c r="S740" s="173"/>
      <c r="T740" s="174"/>
      <c r="AT740" s="168" t="s">
        <v>172</v>
      </c>
      <c r="AU740" s="168" t="s">
        <v>84</v>
      </c>
      <c r="AV740" s="13" t="s">
        <v>84</v>
      </c>
      <c r="AW740" s="13" t="s">
        <v>174</v>
      </c>
      <c r="AX740" s="13" t="s">
        <v>75</v>
      </c>
      <c r="AY740" s="168" t="s">
        <v>162</v>
      </c>
    </row>
    <row r="741" spans="1:65" s="13" customFormat="1">
      <c r="B741" s="167"/>
      <c r="D741" s="162" t="s">
        <v>172</v>
      </c>
      <c r="E741" s="168" t="s">
        <v>1</v>
      </c>
      <c r="F741" s="169" t="s">
        <v>1357</v>
      </c>
      <c r="H741" s="170">
        <v>-1.08</v>
      </c>
      <c r="I741" s="171"/>
      <c r="L741" s="167"/>
      <c r="M741" s="172"/>
      <c r="N741" s="173"/>
      <c r="O741" s="173"/>
      <c r="P741" s="173"/>
      <c r="Q741" s="173"/>
      <c r="R741" s="173"/>
      <c r="S741" s="173"/>
      <c r="T741" s="174"/>
      <c r="AT741" s="168" t="s">
        <v>172</v>
      </c>
      <c r="AU741" s="168" t="s">
        <v>84</v>
      </c>
      <c r="AV741" s="13" t="s">
        <v>84</v>
      </c>
      <c r="AW741" s="13" t="s">
        <v>174</v>
      </c>
      <c r="AX741" s="13" t="s">
        <v>75</v>
      </c>
      <c r="AY741" s="168" t="s">
        <v>162</v>
      </c>
    </row>
    <row r="742" spans="1:65" s="13" customFormat="1">
      <c r="B742" s="167"/>
      <c r="D742" s="162" t="s">
        <v>172</v>
      </c>
      <c r="E742" s="168" t="s">
        <v>1</v>
      </c>
      <c r="F742" s="169" t="s">
        <v>1360</v>
      </c>
      <c r="H742" s="170">
        <v>10.8</v>
      </c>
      <c r="I742" s="171"/>
      <c r="L742" s="167"/>
      <c r="M742" s="172"/>
      <c r="N742" s="173"/>
      <c r="O742" s="173"/>
      <c r="P742" s="173"/>
      <c r="Q742" s="173"/>
      <c r="R742" s="173"/>
      <c r="S742" s="173"/>
      <c r="T742" s="174"/>
      <c r="AT742" s="168" t="s">
        <v>172</v>
      </c>
      <c r="AU742" s="168" t="s">
        <v>84</v>
      </c>
      <c r="AV742" s="13" t="s">
        <v>84</v>
      </c>
      <c r="AW742" s="13" t="s">
        <v>174</v>
      </c>
      <c r="AX742" s="13" t="s">
        <v>75</v>
      </c>
      <c r="AY742" s="168" t="s">
        <v>162</v>
      </c>
    </row>
    <row r="743" spans="1:65" s="13" customFormat="1">
      <c r="B743" s="167"/>
      <c r="D743" s="162" t="s">
        <v>172</v>
      </c>
      <c r="E743" s="168" t="s">
        <v>1</v>
      </c>
      <c r="F743" s="169" t="s">
        <v>1357</v>
      </c>
      <c r="H743" s="170">
        <v>-1.08</v>
      </c>
      <c r="I743" s="171"/>
      <c r="L743" s="167"/>
      <c r="M743" s="172"/>
      <c r="N743" s="173"/>
      <c r="O743" s="173"/>
      <c r="P743" s="173"/>
      <c r="Q743" s="173"/>
      <c r="R743" s="173"/>
      <c r="S743" s="173"/>
      <c r="T743" s="174"/>
      <c r="AT743" s="168" t="s">
        <v>172</v>
      </c>
      <c r="AU743" s="168" t="s">
        <v>84</v>
      </c>
      <c r="AV743" s="13" t="s">
        <v>84</v>
      </c>
      <c r="AW743" s="13" t="s">
        <v>174</v>
      </c>
      <c r="AX743" s="13" t="s">
        <v>75</v>
      </c>
      <c r="AY743" s="168" t="s">
        <v>162</v>
      </c>
    </row>
    <row r="744" spans="1:65" s="13" customFormat="1">
      <c r="B744" s="167"/>
      <c r="D744" s="162" t="s">
        <v>172</v>
      </c>
      <c r="E744" s="168" t="s">
        <v>1</v>
      </c>
      <c r="F744" s="169" t="s">
        <v>1361</v>
      </c>
      <c r="H744" s="170">
        <v>21.84</v>
      </c>
      <c r="I744" s="171"/>
      <c r="L744" s="167"/>
      <c r="M744" s="172"/>
      <c r="N744" s="173"/>
      <c r="O744" s="173"/>
      <c r="P744" s="173"/>
      <c r="Q744" s="173"/>
      <c r="R744" s="173"/>
      <c r="S744" s="173"/>
      <c r="T744" s="174"/>
      <c r="AT744" s="168" t="s">
        <v>172</v>
      </c>
      <c r="AU744" s="168" t="s">
        <v>84</v>
      </c>
      <c r="AV744" s="13" t="s">
        <v>84</v>
      </c>
      <c r="AW744" s="13" t="s">
        <v>174</v>
      </c>
      <c r="AX744" s="13" t="s">
        <v>75</v>
      </c>
      <c r="AY744" s="168" t="s">
        <v>162</v>
      </c>
    </row>
    <row r="745" spans="1:65" s="13" customFormat="1">
      <c r="B745" s="167"/>
      <c r="D745" s="162" t="s">
        <v>172</v>
      </c>
      <c r="E745" s="168" t="s">
        <v>1</v>
      </c>
      <c r="F745" s="169" t="s">
        <v>635</v>
      </c>
      <c r="H745" s="170">
        <v>-1.1819999999999999</v>
      </c>
      <c r="I745" s="171"/>
      <c r="L745" s="167"/>
      <c r="M745" s="172"/>
      <c r="N745" s="173"/>
      <c r="O745" s="173"/>
      <c r="P745" s="173"/>
      <c r="Q745" s="173"/>
      <c r="R745" s="173"/>
      <c r="S745" s="173"/>
      <c r="T745" s="174"/>
      <c r="AT745" s="168" t="s">
        <v>172</v>
      </c>
      <c r="AU745" s="168" t="s">
        <v>84</v>
      </c>
      <c r="AV745" s="13" t="s">
        <v>84</v>
      </c>
      <c r="AW745" s="13" t="s">
        <v>174</v>
      </c>
      <c r="AX745" s="13" t="s">
        <v>75</v>
      </c>
      <c r="AY745" s="168" t="s">
        <v>162</v>
      </c>
    </row>
    <row r="746" spans="1:65" s="13" customFormat="1">
      <c r="B746" s="167"/>
      <c r="D746" s="162" t="s">
        <v>172</v>
      </c>
      <c r="E746" s="168" t="s">
        <v>1</v>
      </c>
      <c r="F746" s="169" t="s">
        <v>1362</v>
      </c>
      <c r="H746" s="170">
        <v>-0.22259999999999999</v>
      </c>
      <c r="I746" s="171"/>
      <c r="L746" s="167"/>
      <c r="M746" s="172"/>
      <c r="N746" s="173"/>
      <c r="O746" s="173"/>
      <c r="P746" s="173"/>
      <c r="Q746" s="173"/>
      <c r="R746" s="173"/>
      <c r="S746" s="173"/>
      <c r="T746" s="174"/>
      <c r="AT746" s="168" t="s">
        <v>172</v>
      </c>
      <c r="AU746" s="168" t="s">
        <v>84</v>
      </c>
      <c r="AV746" s="13" t="s">
        <v>84</v>
      </c>
      <c r="AW746" s="13" t="s">
        <v>174</v>
      </c>
      <c r="AX746" s="13" t="s">
        <v>75</v>
      </c>
      <c r="AY746" s="168" t="s">
        <v>162</v>
      </c>
    </row>
    <row r="747" spans="1:65" s="14" customFormat="1">
      <c r="B747" s="175"/>
      <c r="D747" s="162" t="s">
        <v>172</v>
      </c>
      <c r="E747" s="176" t="s">
        <v>1</v>
      </c>
      <c r="F747" s="177" t="s">
        <v>176</v>
      </c>
      <c r="H747" s="178">
        <v>56.057400000000001</v>
      </c>
      <c r="I747" s="179"/>
      <c r="L747" s="175"/>
      <c r="M747" s="180"/>
      <c r="N747" s="181"/>
      <c r="O747" s="181"/>
      <c r="P747" s="181"/>
      <c r="Q747" s="181"/>
      <c r="R747" s="181"/>
      <c r="S747" s="181"/>
      <c r="T747" s="182"/>
      <c r="AT747" s="176" t="s">
        <v>172</v>
      </c>
      <c r="AU747" s="176" t="s">
        <v>84</v>
      </c>
      <c r="AV747" s="14" t="s">
        <v>168</v>
      </c>
      <c r="AW747" s="14" t="s">
        <v>174</v>
      </c>
      <c r="AX747" s="14" t="s">
        <v>82</v>
      </c>
      <c r="AY747" s="176" t="s">
        <v>162</v>
      </c>
    </row>
    <row r="748" spans="1:65" s="2" customFormat="1" ht="37.9" customHeight="1">
      <c r="A748" s="31"/>
      <c r="B748" s="148"/>
      <c r="C748" s="149" t="s">
        <v>1363</v>
      </c>
      <c r="D748" s="149" t="s">
        <v>164</v>
      </c>
      <c r="E748" s="150" t="s">
        <v>1364</v>
      </c>
      <c r="F748" s="151" t="s">
        <v>1365</v>
      </c>
      <c r="G748" s="152" t="s">
        <v>104</v>
      </c>
      <c r="H748" s="153">
        <v>22.161999999999999</v>
      </c>
      <c r="I748" s="154"/>
      <c r="J748" s="155">
        <f>ROUND(I748*H748,2)</f>
        <v>0</v>
      </c>
      <c r="K748" s="151" t="s">
        <v>167</v>
      </c>
      <c r="L748" s="32"/>
      <c r="M748" s="156" t="s">
        <v>1</v>
      </c>
      <c r="N748" s="157" t="s">
        <v>40</v>
      </c>
      <c r="O748" s="57"/>
      <c r="P748" s="158">
        <f>O748*H748</f>
        <v>0</v>
      </c>
      <c r="Q748" s="158">
        <v>6.0000000000000001E-3</v>
      </c>
      <c r="R748" s="158">
        <f>Q748*H748</f>
        <v>0.13297200000000001</v>
      </c>
      <c r="S748" s="158">
        <v>0</v>
      </c>
      <c r="T748" s="159">
        <f>S748*H748</f>
        <v>0</v>
      </c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R748" s="160" t="s">
        <v>247</v>
      </c>
      <c r="AT748" s="160" t="s">
        <v>164</v>
      </c>
      <c r="AU748" s="160" t="s">
        <v>84</v>
      </c>
      <c r="AY748" s="16" t="s">
        <v>162</v>
      </c>
      <c r="BE748" s="161">
        <f>IF(N748="základní",J748,0)</f>
        <v>0</v>
      </c>
      <c r="BF748" s="161">
        <f>IF(N748="snížená",J748,0)</f>
        <v>0</v>
      </c>
      <c r="BG748" s="161">
        <f>IF(N748="zákl. přenesená",J748,0)</f>
        <v>0</v>
      </c>
      <c r="BH748" s="161">
        <f>IF(N748="sníž. přenesená",J748,0)</f>
        <v>0</v>
      </c>
      <c r="BI748" s="161">
        <f>IF(N748="nulová",J748,0)</f>
        <v>0</v>
      </c>
      <c r="BJ748" s="16" t="s">
        <v>82</v>
      </c>
      <c r="BK748" s="161">
        <f>ROUND(I748*H748,2)</f>
        <v>0</v>
      </c>
      <c r="BL748" s="16" t="s">
        <v>247</v>
      </c>
      <c r="BM748" s="160" t="s">
        <v>1366</v>
      </c>
    </row>
    <row r="749" spans="1:65" s="2" customFormat="1" ht="19.5">
      <c r="A749" s="31"/>
      <c r="B749" s="32"/>
      <c r="C749" s="31"/>
      <c r="D749" s="162" t="s">
        <v>170</v>
      </c>
      <c r="E749" s="31"/>
      <c r="F749" s="163" t="s">
        <v>1367</v>
      </c>
      <c r="G749" s="31"/>
      <c r="H749" s="31"/>
      <c r="I749" s="164"/>
      <c r="J749" s="31"/>
      <c r="K749" s="31"/>
      <c r="L749" s="32"/>
      <c r="M749" s="165"/>
      <c r="N749" s="166"/>
      <c r="O749" s="57"/>
      <c r="P749" s="57"/>
      <c r="Q749" s="57"/>
      <c r="R749" s="57"/>
      <c r="S749" s="57"/>
      <c r="T749" s="58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T749" s="16" t="s">
        <v>170</v>
      </c>
      <c r="AU749" s="16" t="s">
        <v>84</v>
      </c>
    </row>
    <row r="750" spans="1:65" s="2" customFormat="1" ht="16.5" customHeight="1">
      <c r="A750" s="31"/>
      <c r="B750" s="148"/>
      <c r="C750" s="183" t="s">
        <v>1368</v>
      </c>
      <c r="D750" s="183" t="s">
        <v>226</v>
      </c>
      <c r="E750" s="184" t="s">
        <v>1369</v>
      </c>
      <c r="F750" s="185" t="s">
        <v>1370</v>
      </c>
      <c r="G750" s="186" t="s">
        <v>104</v>
      </c>
      <c r="H750" s="187">
        <v>24.378</v>
      </c>
      <c r="I750" s="188"/>
      <c r="J750" s="189">
        <f>ROUND(I750*H750,2)</f>
        <v>0</v>
      </c>
      <c r="K750" s="185" t="s">
        <v>167</v>
      </c>
      <c r="L750" s="190"/>
      <c r="M750" s="191" t="s">
        <v>1</v>
      </c>
      <c r="N750" s="192" t="s">
        <v>40</v>
      </c>
      <c r="O750" s="57"/>
      <c r="P750" s="158">
        <f>O750*H750</f>
        <v>0</v>
      </c>
      <c r="Q750" s="158">
        <v>1.18E-2</v>
      </c>
      <c r="R750" s="158">
        <f>Q750*H750</f>
        <v>0.28766039999999998</v>
      </c>
      <c r="S750" s="158">
        <v>0</v>
      </c>
      <c r="T750" s="159">
        <f>S750*H750</f>
        <v>0</v>
      </c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R750" s="160" t="s">
        <v>335</v>
      </c>
      <c r="AT750" s="160" t="s">
        <v>226</v>
      </c>
      <c r="AU750" s="160" t="s">
        <v>84</v>
      </c>
      <c r="AY750" s="16" t="s">
        <v>162</v>
      </c>
      <c r="BE750" s="161">
        <f>IF(N750="základní",J750,0)</f>
        <v>0</v>
      </c>
      <c r="BF750" s="161">
        <f>IF(N750="snížená",J750,0)</f>
        <v>0</v>
      </c>
      <c r="BG750" s="161">
        <f>IF(N750="zákl. přenesená",J750,0)</f>
        <v>0</v>
      </c>
      <c r="BH750" s="161">
        <f>IF(N750="sníž. přenesená",J750,0)</f>
        <v>0</v>
      </c>
      <c r="BI750" s="161">
        <f>IF(N750="nulová",J750,0)</f>
        <v>0</v>
      </c>
      <c r="BJ750" s="16" t="s">
        <v>82</v>
      </c>
      <c r="BK750" s="161">
        <f>ROUND(I750*H750,2)</f>
        <v>0</v>
      </c>
      <c r="BL750" s="16" t="s">
        <v>247</v>
      </c>
      <c r="BM750" s="160" t="s">
        <v>1371</v>
      </c>
    </row>
    <row r="751" spans="1:65" s="2" customFormat="1" ht="39">
      <c r="A751" s="31"/>
      <c r="B751" s="32"/>
      <c r="C751" s="31"/>
      <c r="D751" s="162" t="s">
        <v>170</v>
      </c>
      <c r="E751" s="31"/>
      <c r="F751" s="163" t="s">
        <v>1372</v>
      </c>
      <c r="G751" s="31"/>
      <c r="H751" s="31"/>
      <c r="I751" s="164"/>
      <c r="J751" s="31"/>
      <c r="K751" s="31"/>
      <c r="L751" s="32"/>
      <c r="M751" s="165"/>
      <c r="N751" s="166"/>
      <c r="O751" s="57"/>
      <c r="P751" s="57"/>
      <c r="Q751" s="57"/>
      <c r="R751" s="57"/>
      <c r="S751" s="57"/>
      <c r="T751" s="58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T751" s="16" t="s">
        <v>170</v>
      </c>
      <c r="AU751" s="16" t="s">
        <v>84</v>
      </c>
    </row>
    <row r="752" spans="1:65" s="13" customFormat="1">
      <c r="B752" s="167"/>
      <c r="D752" s="162" t="s">
        <v>172</v>
      </c>
      <c r="E752" s="168" t="s">
        <v>1</v>
      </c>
      <c r="F752" s="169" t="s">
        <v>106</v>
      </c>
      <c r="H752" s="170">
        <v>22.161999999999999</v>
      </c>
      <c r="I752" s="171"/>
      <c r="L752" s="167"/>
      <c r="M752" s="172"/>
      <c r="N752" s="173"/>
      <c r="O752" s="173"/>
      <c r="P752" s="173"/>
      <c r="Q752" s="173"/>
      <c r="R752" s="173"/>
      <c r="S752" s="173"/>
      <c r="T752" s="174"/>
      <c r="AT752" s="168" t="s">
        <v>172</v>
      </c>
      <c r="AU752" s="168" t="s">
        <v>84</v>
      </c>
      <c r="AV752" s="13" t="s">
        <v>84</v>
      </c>
      <c r="AW752" s="13" t="s">
        <v>174</v>
      </c>
      <c r="AX752" s="13" t="s">
        <v>82</v>
      </c>
      <c r="AY752" s="168" t="s">
        <v>162</v>
      </c>
    </row>
    <row r="753" spans="1:65" s="13" customFormat="1">
      <c r="B753" s="167"/>
      <c r="D753" s="162" t="s">
        <v>172</v>
      </c>
      <c r="F753" s="169" t="s">
        <v>1373</v>
      </c>
      <c r="H753" s="170">
        <v>24.378</v>
      </c>
      <c r="I753" s="171"/>
      <c r="L753" s="167"/>
      <c r="M753" s="172"/>
      <c r="N753" s="173"/>
      <c r="O753" s="173"/>
      <c r="P753" s="173"/>
      <c r="Q753" s="173"/>
      <c r="R753" s="173"/>
      <c r="S753" s="173"/>
      <c r="T753" s="174"/>
      <c r="AT753" s="168" t="s">
        <v>172</v>
      </c>
      <c r="AU753" s="168" t="s">
        <v>84</v>
      </c>
      <c r="AV753" s="13" t="s">
        <v>84</v>
      </c>
      <c r="AW753" s="13" t="s">
        <v>3</v>
      </c>
      <c r="AX753" s="13" t="s">
        <v>82</v>
      </c>
      <c r="AY753" s="168" t="s">
        <v>162</v>
      </c>
    </row>
    <row r="754" spans="1:65" s="2" customFormat="1" ht="33" customHeight="1">
      <c r="A754" s="31"/>
      <c r="B754" s="148"/>
      <c r="C754" s="149" t="s">
        <v>1374</v>
      </c>
      <c r="D754" s="149" t="s">
        <v>164</v>
      </c>
      <c r="E754" s="150" t="s">
        <v>1375</v>
      </c>
      <c r="F754" s="151" t="s">
        <v>1376</v>
      </c>
      <c r="G754" s="152" t="s">
        <v>104</v>
      </c>
      <c r="H754" s="153">
        <v>22.161999999999999</v>
      </c>
      <c r="I754" s="154"/>
      <c r="J754" s="155">
        <f>ROUND(I754*H754,2)</f>
        <v>0</v>
      </c>
      <c r="K754" s="151" t="s">
        <v>167</v>
      </c>
      <c r="L754" s="32"/>
      <c r="M754" s="156" t="s">
        <v>1</v>
      </c>
      <c r="N754" s="157" t="s">
        <v>40</v>
      </c>
      <c r="O754" s="57"/>
      <c r="P754" s="158">
        <f>O754*H754</f>
        <v>0</v>
      </c>
      <c r="Q754" s="158">
        <v>0</v>
      </c>
      <c r="R754" s="158">
        <f>Q754*H754</f>
        <v>0</v>
      </c>
      <c r="S754" s="158">
        <v>0</v>
      </c>
      <c r="T754" s="159">
        <f>S754*H754</f>
        <v>0</v>
      </c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R754" s="160" t="s">
        <v>247</v>
      </c>
      <c r="AT754" s="160" t="s">
        <v>164</v>
      </c>
      <c r="AU754" s="160" t="s">
        <v>84</v>
      </c>
      <c r="AY754" s="16" t="s">
        <v>162</v>
      </c>
      <c r="BE754" s="161">
        <f>IF(N754="základní",J754,0)</f>
        <v>0</v>
      </c>
      <c r="BF754" s="161">
        <f>IF(N754="snížená",J754,0)</f>
        <v>0</v>
      </c>
      <c r="BG754" s="161">
        <f>IF(N754="zákl. přenesená",J754,0)</f>
        <v>0</v>
      </c>
      <c r="BH754" s="161">
        <f>IF(N754="sníž. přenesená",J754,0)</f>
        <v>0</v>
      </c>
      <c r="BI754" s="161">
        <f>IF(N754="nulová",J754,0)</f>
        <v>0</v>
      </c>
      <c r="BJ754" s="16" t="s">
        <v>82</v>
      </c>
      <c r="BK754" s="161">
        <f>ROUND(I754*H754,2)</f>
        <v>0</v>
      </c>
      <c r="BL754" s="16" t="s">
        <v>247</v>
      </c>
      <c r="BM754" s="160" t="s">
        <v>1377</v>
      </c>
    </row>
    <row r="755" spans="1:65" s="13" customFormat="1">
      <c r="B755" s="167"/>
      <c r="D755" s="162" t="s">
        <v>172</v>
      </c>
      <c r="E755" s="168" t="s">
        <v>1</v>
      </c>
      <c r="F755" s="169" t="s">
        <v>106</v>
      </c>
      <c r="H755" s="170">
        <v>22.161999999999999</v>
      </c>
      <c r="I755" s="171"/>
      <c r="L755" s="167"/>
      <c r="M755" s="172"/>
      <c r="N755" s="173"/>
      <c r="O755" s="173"/>
      <c r="P755" s="173"/>
      <c r="Q755" s="173"/>
      <c r="R755" s="173"/>
      <c r="S755" s="173"/>
      <c r="T755" s="174"/>
      <c r="AT755" s="168" t="s">
        <v>172</v>
      </c>
      <c r="AU755" s="168" t="s">
        <v>84</v>
      </c>
      <c r="AV755" s="13" t="s">
        <v>84</v>
      </c>
      <c r="AW755" s="13" t="s">
        <v>174</v>
      </c>
      <c r="AX755" s="13" t="s">
        <v>82</v>
      </c>
      <c r="AY755" s="168" t="s">
        <v>162</v>
      </c>
    </row>
    <row r="756" spans="1:65" s="2" customFormat="1" ht="24.2" customHeight="1">
      <c r="A756" s="31"/>
      <c r="B756" s="148"/>
      <c r="C756" s="149" t="s">
        <v>1378</v>
      </c>
      <c r="D756" s="149" t="s">
        <v>164</v>
      </c>
      <c r="E756" s="150" t="s">
        <v>1379</v>
      </c>
      <c r="F756" s="151" t="s">
        <v>1380</v>
      </c>
      <c r="G756" s="152" t="s">
        <v>104</v>
      </c>
      <c r="H756" s="153">
        <v>22.161999999999999</v>
      </c>
      <c r="I756" s="154"/>
      <c r="J756" s="155">
        <f>ROUND(I756*H756,2)</f>
        <v>0</v>
      </c>
      <c r="K756" s="151" t="s">
        <v>167</v>
      </c>
      <c r="L756" s="32"/>
      <c r="M756" s="156" t="s">
        <v>1</v>
      </c>
      <c r="N756" s="157" t="s">
        <v>40</v>
      </c>
      <c r="O756" s="57"/>
      <c r="P756" s="158">
        <f>O756*H756</f>
        <v>0</v>
      </c>
      <c r="Q756" s="158">
        <v>5.0000000000000002E-5</v>
      </c>
      <c r="R756" s="158">
        <f>Q756*H756</f>
        <v>1.1081000000000001E-3</v>
      </c>
      <c r="S756" s="158">
        <v>0</v>
      </c>
      <c r="T756" s="159">
        <f>S756*H756</f>
        <v>0</v>
      </c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R756" s="160" t="s">
        <v>247</v>
      </c>
      <c r="AT756" s="160" t="s">
        <v>164</v>
      </c>
      <c r="AU756" s="160" t="s">
        <v>84</v>
      </c>
      <c r="AY756" s="16" t="s">
        <v>162</v>
      </c>
      <c r="BE756" s="161">
        <f>IF(N756="základní",J756,0)</f>
        <v>0</v>
      </c>
      <c r="BF756" s="161">
        <f>IF(N756="snížená",J756,0)</f>
        <v>0</v>
      </c>
      <c r="BG756" s="161">
        <f>IF(N756="zákl. přenesená",J756,0)</f>
        <v>0</v>
      </c>
      <c r="BH756" s="161">
        <f>IF(N756="sníž. přenesená",J756,0)</f>
        <v>0</v>
      </c>
      <c r="BI756" s="161">
        <f>IF(N756="nulová",J756,0)</f>
        <v>0</v>
      </c>
      <c r="BJ756" s="16" t="s">
        <v>82</v>
      </c>
      <c r="BK756" s="161">
        <f>ROUND(I756*H756,2)</f>
        <v>0</v>
      </c>
      <c r="BL756" s="16" t="s">
        <v>247</v>
      </c>
      <c r="BM756" s="160" t="s">
        <v>1381</v>
      </c>
    </row>
    <row r="757" spans="1:65" s="13" customFormat="1">
      <c r="B757" s="167"/>
      <c r="D757" s="162" t="s">
        <v>172</v>
      </c>
      <c r="E757" s="168" t="s">
        <v>1</v>
      </c>
      <c r="F757" s="169" t="s">
        <v>106</v>
      </c>
      <c r="H757" s="170">
        <v>22.161999999999999</v>
      </c>
      <c r="I757" s="171"/>
      <c r="L757" s="167"/>
      <c r="M757" s="172"/>
      <c r="N757" s="173"/>
      <c r="O757" s="173"/>
      <c r="P757" s="173"/>
      <c r="Q757" s="173"/>
      <c r="R757" s="173"/>
      <c r="S757" s="173"/>
      <c r="T757" s="174"/>
      <c r="AT757" s="168" t="s">
        <v>172</v>
      </c>
      <c r="AU757" s="168" t="s">
        <v>84</v>
      </c>
      <c r="AV757" s="13" t="s">
        <v>84</v>
      </c>
      <c r="AW757" s="13" t="s">
        <v>174</v>
      </c>
      <c r="AX757" s="13" t="s">
        <v>82</v>
      </c>
      <c r="AY757" s="168" t="s">
        <v>162</v>
      </c>
    </row>
    <row r="758" spans="1:65" s="2" customFormat="1" ht="49.15" customHeight="1">
      <c r="A758" s="31"/>
      <c r="B758" s="148"/>
      <c r="C758" s="149" t="s">
        <v>1382</v>
      </c>
      <c r="D758" s="149" t="s">
        <v>164</v>
      </c>
      <c r="E758" s="150" t="s">
        <v>1383</v>
      </c>
      <c r="F758" s="151" t="s">
        <v>1384</v>
      </c>
      <c r="G758" s="152" t="s">
        <v>229</v>
      </c>
      <c r="H758" s="153">
        <v>0.432</v>
      </c>
      <c r="I758" s="154"/>
      <c r="J758" s="155">
        <f>ROUND(I758*H758,2)</f>
        <v>0</v>
      </c>
      <c r="K758" s="151" t="s">
        <v>167</v>
      </c>
      <c r="L758" s="32"/>
      <c r="M758" s="156" t="s">
        <v>1</v>
      </c>
      <c r="N758" s="157" t="s">
        <v>40</v>
      </c>
      <c r="O758" s="57"/>
      <c r="P758" s="158">
        <f>O758*H758</f>
        <v>0</v>
      </c>
      <c r="Q758" s="158">
        <v>0</v>
      </c>
      <c r="R758" s="158">
        <f>Q758*H758</f>
        <v>0</v>
      </c>
      <c r="S758" s="158">
        <v>0</v>
      </c>
      <c r="T758" s="159">
        <f>S758*H758</f>
        <v>0</v>
      </c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R758" s="160" t="s">
        <v>247</v>
      </c>
      <c r="AT758" s="160" t="s">
        <v>164</v>
      </c>
      <c r="AU758" s="160" t="s">
        <v>84</v>
      </c>
      <c r="AY758" s="16" t="s">
        <v>162</v>
      </c>
      <c r="BE758" s="161">
        <f>IF(N758="základní",J758,0)</f>
        <v>0</v>
      </c>
      <c r="BF758" s="161">
        <f>IF(N758="snížená",J758,0)</f>
        <v>0</v>
      </c>
      <c r="BG758" s="161">
        <f>IF(N758="zákl. přenesená",J758,0)</f>
        <v>0</v>
      </c>
      <c r="BH758" s="161">
        <f>IF(N758="sníž. přenesená",J758,0)</f>
        <v>0</v>
      </c>
      <c r="BI758" s="161">
        <f>IF(N758="nulová",J758,0)</f>
        <v>0</v>
      </c>
      <c r="BJ758" s="16" t="s">
        <v>82</v>
      </c>
      <c r="BK758" s="161">
        <f>ROUND(I758*H758,2)</f>
        <v>0</v>
      </c>
      <c r="BL758" s="16" t="s">
        <v>247</v>
      </c>
      <c r="BM758" s="160" t="s">
        <v>1385</v>
      </c>
    </row>
    <row r="759" spans="1:65" s="2" customFormat="1" ht="49.15" customHeight="1">
      <c r="A759" s="31"/>
      <c r="B759" s="148"/>
      <c r="C759" s="149" t="s">
        <v>1386</v>
      </c>
      <c r="D759" s="149" t="s">
        <v>164</v>
      </c>
      <c r="E759" s="150" t="s">
        <v>1387</v>
      </c>
      <c r="F759" s="151" t="s">
        <v>1388</v>
      </c>
      <c r="G759" s="152" t="s">
        <v>229</v>
      </c>
      <c r="H759" s="153">
        <v>0.432</v>
      </c>
      <c r="I759" s="154"/>
      <c r="J759" s="155">
        <f>ROUND(I759*H759,2)</f>
        <v>0</v>
      </c>
      <c r="K759" s="151" t="s">
        <v>167</v>
      </c>
      <c r="L759" s="32"/>
      <c r="M759" s="156" t="s">
        <v>1</v>
      </c>
      <c r="N759" s="157" t="s">
        <v>40</v>
      </c>
      <c r="O759" s="57"/>
      <c r="P759" s="158">
        <f>O759*H759</f>
        <v>0</v>
      </c>
      <c r="Q759" s="158">
        <v>0</v>
      </c>
      <c r="R759" s="158">
        <f>Q759*H759</f>
        <v>0</v>
      </c>
      <c r="S759" s="158">
        <v>0</v>
      </c>
      <c r="T759" s="159">
        <f>S759*H759</f>
        <v>0</v>
      </c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R759" s="160" t="s">
        <v>247</v>
      </c>
      <c r="AT759" s="160" t="s">
        <v>164</v>
      </c>
      <c r="AU759" s="160" t="s">
        <v>84</v>
      </c>
      <c r="AY759" s="16" t="s">
        <v>162</v>
      </c>
      <c r="BE759" s="161">
        <f>IF(N759="základní",J759,0)</f>
        <v>0</v>
      </c>
      <c r="BF759" s="161">
        <f>IF(N759="snížená",J759,0)</f>
        <v>0</v>
      </c>
      <c r="BG759" s="161">
        <f>IF(N759="zákl. přenesená",J759,0)</f>
        <v>0</v>
      </c>
      <c r="BH759" s="161">
        <f>IF(N759="sníž. přenesená",J759,0)</f>
        <v>0</v>
      </c>
      <c r="BI759" s="161">
        <f>IF(N759="nulová",J759,0)</f>
        <v>0</v>
      </c>
      <c r="BJ759" s="16" t="s">
        <v>82</v>
      </c>
      <c r="BK759" s="161">
        <f>ROUND(I759*H759,2)</f>
        <v>0</v>
      </c>
      <c r="BL759" s="16" t="s">
        <v>247</v>
      </c>
      <c r="BM759" s="160" t="s">
        <v>1389</v>
      </c>
    </row>
    <row r="760" spans="1:65" s="12" customFormat="1" ht="22.9" customHeight="1">
      <c r="B760" s="135"/>
      <c r="D760" s="136" t="s">
        <v>74</v>
      </c>
      <c r="E760" s="146" t="s">
        <v>1390</v>
      </c>
      <c r="F760" s="146" t="s">
        <v>1391</v>
      </c>
      <c r="I760" s="138"/>
      <c r="J760" s="147">
        <f>BK760</f>
        <v>0</v>
      </c>
      <c r="L760" s="135"/>
      <c r="M760" s="140"/>
      <c r="N760" s="141"/>
      <c r="O760" s="141"/>
      <c r="P760" s="142">
        <f>SUM(P761:P765)</f>
        <v>0</v>
      </c>
      <c r="Q760" s="141"/>
      <c r="R760" s="142">
        <f>SUM(R761:R765)</f>
        <v>0.13800960000000001</v>
      </c>
      <c r="S760" s="141"/>
      <c r="T760" s="143">
        <f>SUM(T761:T765)</f>
        <v>0</v>
      </c>
      <c r="AR760" s="136" t="s">
        <v>84</v>
      </c>
      <c r="AT760" s="144" t="s">
        <v>74</v>
      </c>
      <c r="AU760" s="144" t="s">
        <v>82</v>
      </c>
      <c r="AY760" s="136" t="s">
        <v>162</v>
      </c>
      <c r="BK760" s="145">
        <f>SUM(BK761:BK765)</f>
        <v>0</v>
      </c>
    </row>
    <row r="761" spans="1:65" s="2" customFormat="1" ht="24.2" customHeight="1">
      <c r="A761" s="31"/>
      <c r="B761" s="148"/>
      <c r="C761" s="149" t="s">
        <v>1392</v>
      </c>
      <c r="D761" s="149" t="s">
        <v>164</v>
      </c>
      <c r="E761" s="150" t="s">
        <v>1393</v>
      </c>
      <c r="F761" s="151" t="s">
        <v>1394</v>
      </c>
      <c r="G761" s="152" t="s">
        <v>104</v>
      </c>
      <c r="H761" s="153">
        <v>191.68</v>
      </c>
      <c r="I761" s="154"/>
      <c r="J761" s="155">
        <f>ROUND(I761*H761,2)</f>
        <v>0</v>
      </c>
      <c r="K761" s="151" t="s">
        <v>167</v>
      </c>
      <c r="L761" s="32"/>
      <c r="M761" s="156" t="s">
        <v>1</v>
      </c>
      <c r="N761" s="157" t="s">
        <v>40</v>
      </c>
      <c r="O761" s="57"/>
      <c r="P761" s="158">
        <f>O761*H761</f>
        <v>0</v>
      </c>
      <c r="Q761" s="158">
        <v>2.0000000000000002E-5</v>
      </c>
      <c r="R761" s="158">
        <f>Q761*H761</f>
        <v>3.8336000000000004E-3</v>
      </c>
      <c r="S761" s="158">
        <v>0</v>
      </c>
      <c r="T761" s="159">
        <f>S761*H761</f>
        <v>0</v>
      </c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R761" s="160" t="s">
        <v>247</v>
      </c>
      <c r="AT761" s="160" t="s">
        <v>164</v>
      </c>
      <c r="AU761" s="160" t="s">
        <v>84</v>
      </c>
      <c r="AY761" s="16" t="s">
        <v>162</v>
      </c>
      <c r="BE761" s="161">
        <f>IF(N761="základní",J761,0)</f>
        <v>0</v>
      </c>
      <c r="BF761" s="161">
        <f>IF(N761="snížená",J761,0)</f>
        <v>0</v>
      </c>
      <c r="BG761" s="161">
        <f>IF(N761="zákl. přenesená",J761,0)</f>
        <v>0</v>
      </c>
      <c r="BH761" s="161">
        <f>IF(N761="sníž. přenesená",J761,0)</f>
        <v>0</v>
      </c>
      <c r="BI761" s="161">
        <f>IF(N761="nulová",J761,0)</f>
        <v>0</v>
      </c>
      <c r="BJ761" s="16" t="s">
        <v>82</v>
      </c>
      <c r="BK761" s="161">
        <f>ROUND(I761*H761,2)</f>
        <v>0</v>
      </c>
      <c r="BL761" s="16" t="s">
        <v>247</v>
      </c>
      <c r="BM761" s="160" t="s">
        <v>1395</v>
      </c>
    </row>
    <row r="762" spans="1:65" s="2" customFormat="1" ht="33" customHeight="1">
      <c r="A762" s="31"/>
      <c r="B762" s="148"/>
      <c r="C762" s="149" t="s">
        <v>1396</v>
      </c>
      <c r="D762" s="149" t="s">
        <v>164</v>
      </c>
      <c r="E762" s="150" t="s">
        <v>1397</v>
      </c>
      <c r="F762" s="151" t="s">
        <v>1398</v>
      </c>
      <c r="G762" s="152" t="s">
        <v>104</v>
      </c>
      <c r="H762" s="153">
        <v>191.68</v>
      </c>
      <c r="I762" s="154"/>
      <c r="J762" s="155">
        <f>ROUND(I762*H762,2)</f>
        <v>0</v>
      </c>
      <c r="K762" s="151" t="s">
        <v>167</v>
      </c>
      <c r="L762" s="32"/>
      <c r="M762" s="156" t="s">
        <v>1</v>
      </c>
      <c r="N762" s="157" t="s">
        <v>40</v>
      </c>
      <c r="O762" s="57"/>
      <c r="P762" s="158">
        <f>O762*H762</f>
        <v>0</v>
      </c>
      <c r="Q762" s="158">
        <v>1.3999999999999999E-4</v>
      </c>
      <c r="R762" s="158">
        <f>Q762*H762</f>
        <v>2.68352E-2</v>
      </c>
      <c r="S762" s="158">
        <v>0</v>
      </c>
      <c r="T762" s="159">
        <f>S762*H762</f>
        <v>0</v>
      </c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R762" s="160" t="s">
        <v>247</v>
      </c>
      <c r="AT762" s="160" t="s">
        <v>164</v>
      </c>
      <c r="AU762" s="160" t="s">
        <v>84</v>
      </c>
      <c r="AY762" s="16" t="s">
        <v>162</v>
      </c>
      <c r="BE762" s="161">
        <f>IF(N762="základní",J762,0)</f>
        <v>0</v>
      </c>
      <c r="BF762" s="161">
        <f>IF(N762="snížená",J762,0)</f>
        <v>0</v>
      </c>
      <c r="BG762" s="161">
        <f>IF(N762="zákl. přenesená",J762,0)</f>
        <v>0</v>
      </c>
      <c r="BH762" s="161">
        <f>IF(N762="sníž. přenesená",J762,0)</f>
        <v>0</v>
      </c>
      <c r="BI762" s="161">
        <f>IF(N762="nulová",J762,0)</f>
        <v>0</v>
      </c>
      <c r="BJ762" s="16" t="s">
        <v>82</v>
      </c>
      <c r="BK762" s="161">
        <f>ROUND(I762*H762,2)</f>
        <v>0</v>
      </c>
      <c r="BL762" s="16" t="s">
        <v>247</v>
      </c>
      <c r="BM762" s="160" t="s">
        <v>1399</v>
      </c>
    </row>
    <row r="763" spans="1:65" s="2" customFormat="1" ht="24.2" customHeight="1">
      <c r="A763" s="31"/>
      <c r="B763" s="148"/>
      <c r="C763" s="149" t="s">
        <v>1400</v>
      </c>
      <c r="D763" s="149" t="s">
        <v>164</v>
      </c>
      <c r="E763" s="150" t="s">
        <v>1401</v>
      </c>
      <c r="F763" s="151" t="s">
        <v>1402</v>
      </c>
      <c r="G763" s="152" t="s">
        <v>104</v>
      </c>
      <c r="H763" s="153">
        <v>191.68</v>
      </c>
      <c r="I763" s="154"/>
      <c r="J763" s="155">
        <f>ROUND(I763*H763,2)</f>
        <v>0</v>
      </c>
      <c r="K763" s="151" t="s">
        <v>167</v>
      </c>
      <c r="L763" s="32"/>
      <c r="M763" s="156" t="s">
        <v>1</v>
      </c>
      <c r="N763" s="157" t="s">
        <v>40</v>
      </c>
      <c r="O763" s="57"/>
      <c r="P763" s="158">
        <f>O763*H763</f>
        <v>0</v>
      </c>
      <c r="Q763" s="158">
        <v>1.2999999999999999E-4</v>
      </c>
      <c r="R763" s="158">
        <f>Q763*H763</f>
        <v>2.49184E-2</v>
      </c>
      <c r="S763" s="158">
        <v>0</v>
      </c>
      <c r="T763" s="159">
        <f>S763*H763</f>
        <v>0</v>
      </c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R763" s="160" t="s">
        <v>247</v>
      </c>
      <c r="AT763" s="160" t="s">
        <v>164</v>
      </c>
      <c r="AU763" s="160" t="s">
        <v>84</v>
      </c>
      <c r="AY763" s="16" t="s">
        <v>162</v>
      </c>
      <c r="BE763" s="161">
        <f>IF(N763="základní",J763,0)</f>
        <v>0</v>
      </c>
      <c r="BF763" s="161">
        <f>IF(N763="snížená",J763,0)</f>
        <v>0</v>
      </c>
      <c r="BG763" s="161">
        <f>IF(N763="zákl. přenesená",J763,0)</f>
        <v>0</v>
      </c>
      <c r="BH763" s="161">
        <f>IF(N763="sníž. přenesená",J763,0)</f>
        <v>0</v>
      </c>
      <c r="BI763" s="161">
        <f>IF(N763="nulová",J763,0)</f>
        <v>0</v>
      </c>
      <c r="BJ763" s="16" t="s">
        <v>82</v>
      </c>
      <c r="BK763" s="161">
        <f>ROUND(I763*H763,2)</f>
        <v>0</v>
      </c>
      <c r="BL763" s="16" t="s">
        <v>247</v>
      </c>
      <c r="BM763" s="160" t="s">
        <v>1403</v>
      </c>
    </row>
    <row r="764" spans="1:65" s="2" customFormat="1" ht="24.2" customHeight="1">
      <c r="A764" s="31"/>
      <c r="B764" s="148"/>
      <c r="C764" s="149" t="s">
        <v>1404</v>
      </c>
      <c r="D764" s="149" t="s">
        <v>164</v>
      </c>
      <c r="E764" s="150" t="s">
        <v>1405</v>
      </c>
      <c r="F764" s="151" t="s">
        <v>1406</v>
      </c>
      <c r="G764" s="152" t="s">
        <v>104</v>
      </c>
      <c r="H764" s="153">
        <v>191.68</v>
      </c>
      <c r="I764" s="154"/>
      <c r="J764" s="155">
        <f>ROUND(I764*H764,2)</f>
        <v>0</v>
      </c>
      <c r="K764" s="151" t="s">
        <v>167</v>
      </c>
      <c r="L764" s="32"/>
      <c r="M764" s="156" t="s">
        <v>1</v>
      </c>
      <c r="N764" s="157" t="s">
        <v>40</v>
      </c>
      <c r="O764" s="57"/>
      <c r="P764" s="158">
        <f>O764*H764</f>
        <v>0</v>
      </c>
      <c r="Q764" s="158">
        <v>1.3999999999999999E-4</v>
      </c>
      <c r="R764" s="158">
        <f>Q764*H764</f>
        <v>2.68352E-2</v>
      </c>
      <c r="S764" s="158">
        <v>0</v>
      </c>
      <c r="T764" s="159">
        <f>S764*H764</f>
        <v>0</v>
      </c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R764" s="160" t="s">
        <v>247</v>
      </c>
      <c r="AT764" s="160" t="s">
        <v>164</v>
      </c>
      <c r="AU764" s="160" t="s">
        <v>84</v>
      </c>
      <c r="AY764" s="16" t="s">
        <v>162</v>
      </c>
      <c r="BE764" s="161">
        <f>IF(N764="základní",J764,0)</f>
        <v>0</v>
      </c>
      <c r="BF764" s="161">
        <f>IF(N764="snížená",J764,0)</f>
        <v>0</v>
      </c>
      <c r="BG764" s="161">
        <f>IF(N764="zákl. přenesená",J764,0)</f>
        <v>0</v>
      </c>
      <c r="BH764" s="161">
        <f>IF(N764="sníž. přenesená",J764,0)</f>
        <v>0</v>
      </c>
      <c r="BI764" s="161">
        <f>IF(N764="nulová",J764,0)</f>
        <v>0</v>
      </c>
      <c r="BJ764" s="16" t="s">
        <v>82</v>
      </c>
      <c r="BK764" s="161">
        <f>ROUND(I764*H764,2)</f>
        <v>0</v>
      </c>
      <c r="BL764" s="16" t="s">
        <v>247</v>
      </c>
      <c r="BM764" s="160" t="s">
        <v>1407</v>
      </c>
    </row>
    <row r="765" spans="1:65" s="2" customFormat="1" ht="24.2" customHeight="1">
      <c r="A765" s="31"/>
      <c r="B765" s="148"/>
      <c r="C765" s="149" t="s">
        <v>1408</v>
      </c>
      <c r="D765" s="149" t="s">
        <v>164</v>
      </c>
      <c r="E765" s="150" t="s">
        <v>1409</v>
      </c>
      <c r="F765" s="151" t="s">
        <v>1410</v>
      </c>
      <c r="G765" s="152" t="s">
        <v>104</v>
      </c>
      <c r="H765" s="153">
        <v>191.68</v>
      </c>
      <c r="I765" s="154"/>
      <c r="J765" s="155">
        <f>ROUND(I765*H765,2)</f>
        <v>0</v>
      </c>
      <c r="K765" s="151" t="s">
        <v>167</v>
      </c>
      <c r="L765" s="32"/>
      <c r="M765" s="156" t="s">
        <v>1</v>
      </c>
      <c r="N765" s="157" t="s">
        <v>40</v>
      </c>
      <c r="O765" s="57"/>
      <c r="P765" s="158">
        <f>O765*H765</f>
        <v>0</v>
      </c>
      <c r="Q765" s="158">
        <v>2.9E-4</v>
      </c>
      <c r="R765" s="158">
        <f>Q765*H765</f>
        <v>5.5587200000000003E-2</v>
      </c>
      <c r="S765" s="158">
        <v>0</v>
      </c>
      <c r="T765" s="159">
        <f>S765*H765</f>
        <v>0</v>
      </c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R765" s="160" t="s">
        <v>247</v>
      </c>
      <c r="AT765" s="160" t="s">
        <v>164</v>
      </c>
      <c r="AU765" s="160" t="s">
        <v>84</v>
      </c>
      <c r="AY765" s="16" t="s">
        <v>162</v>
      </c>
      <c r="BE765" s="161">
        <f>IF(N765="základní",J765,0)</f>
        <v>0</v>
      </c>
      <c r="BF765" s="161">
        <f>IF(N765="snížená",J765,0)</f>
        <v>0</v>
      </c>
      <c r="BG765" s="161">
        <f>IF(N765="zákl. přenesená",J765,0)</f>
        <v>0</v>
      </c>
      <c r="BH765" s="161">
        <f>IF(N765="sníž. přenesená",J765,0)</f>
        <v>0</v>
      </c>
      <c r="BI765" s="161">
        <f>IF(N765="nulová",J765,0)</f>
        <v>0</v>
      </c>
      <c r="BJ765" s="16" t="s">
        <v>82</v>
      </c>
      <c r="BK765" s="161">
        <f>ROUND(I765*H765,2)</f>
        <v>0</v>
      </c>
      <c r="BL765" s="16" t="s">
        <v>247</v>
      </c>
      <c r="BM765" s="160" t="s">
        <v>1411</v>
      </c>
    </row>
    <row r="766" spans="1:65" s="12" customFormat="1" ht="22.9" customHeight="1">
      <c r="B766" s="135"/>
      <c r="D766" s="136" t="s">
        <v>74</v>
      </c>
      <c r="E766" s="146" t="s">
        <v>1412</v>
      </c>
      <c r="F766" s="146" t="s">
        <v>1413</v>
      </c>
      <c r="I766" s="138"/>
      <c r="J766" s="147">
        <f>BK766</f>
        <v>0</v>
      </c>
      <c r="L766" s="135"/>
      <c r="M766" s="140"/>
      <c r="N766" s="141"/>
      <c r="O766" s="141"/>
      <c r="P766" s="142">
        <f>SUM(P767:P770)</f>
        <v>0</v>
      </c>
      <c r="Q766" s="141"/>
      <c r="R766" s="142">
        <f>SUM(R767:R770)</f>
        <v>0.11989103999999999</v>
      </c>
      <c r="S766" s="141"/>
      <c r="T766" s="143">
        <f>SUM(T767:T770)</f>
        <v>0</v>
      </c>
      <c r="AR766" s="136" t="s">
        <v>84</v>
      </c>
      <c r="AT766" s="144" t="s">
        <v>74</v>
      </c>
      <c r="AU766" s="144" t="s">
        <v>82</v>
      </c>
      <c r="AY766" s="136" t="s">
        <v>162</v>
      </c>
      <c r="BK766" s="145">
        <f>SUM(BK767:BK770)</f>
        <v>0</v>
      </c>
    </row>
    <row r="767" spans="1:65" s="2" customFormat="1" ht="24.2" customHeight="1">
      <c r="A767" s="31"/>
      <c r="B767" s="148"/>
      <c r="C767" s="149" t="s">
        <v>1414</v>
      </c>
      <c r="D767" s="149" t="s">
        <v>164</v>
      </c>
      <c r="E767" s="150" t="s">
        <v>1415</v>
      </c>
      <c r="F767" s="151" t="s">
        <v>1416</v>
      </c>
      <c r="G767" s="152" t="s">
        <v>104</v>
      </c>
      <c r="H767" s="153">
        <v>249.773</v>
      </c>
      <c r="I767" s="154"/>
      <c r="J767" s="155">
        <f>ROUND(I767*H767,2)</f>
        <v>0</v>
      </c>
      <c r="K767" s="151" t="s">
        <v>167</v>
      </c>
      <c r="L767" s="32"/>
      <c r="M767" s="156" t="s">
        <v>1</v>
      </c>
      <c r="N767" s="157" t="s">
        <v>40</v>
      </c>
      <c r="O767" s="57"/>
      <c r="P767" s="158">
        <f>O767*H767</f>
        <v>0</v>
      </c>
      <c r="Q767" s="158">
        <v>0</v>
      </c>
      <c r="R767" s="158">
        <f>Q767*H767</f>
        <v>0</v>
      </c>
      <c r="S767" s="158">
        <v>0</v>
      </c>
      <c r="T767" s="159">
        <f>S767*H767</f>
        <v>0</v>
      </c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R767" s="160" t="s">
        <v>247</v>
      </c>
      <c r="AT767" s="160" t="s">
        <v>164</v>
      </c>
      <c r="AU767" s="160" t="s">
        <v>84</v>
      </c>
      <c r="AY767" s="16" t="s">
        <v>162</v>
      </c>
      <c r="BE767" s="161">
        <f>IF(N767="základní",J767,0)</f>
        <v>0</v>
      </c>
      <c r="BF767" s="161">
        <f>IF(N767="snížená",J767,0)</f>
        <v>0</v>
      </c>
      <c r="BG767" s="161">
        <f>IF(N767="zákl. přenesená",J767,0)</f>
        <v>0</v>
      </c>
      <c r="BH767" s="161">
        <f>IF(N767="sníž. přenesená",J767,0)</f>
        <v>0</v>
      </c>
      <c r="BI767" s="161">
        <f>IF(N767="nulová",J767,0)</f>
        <v>0</v>
      </c>
      <c r="BJ767" s="16" t="s">
        <v>82</v>
      </c>
      <c r="BK767" s="161">
        <f>ROUND(I767*H767,2)</f>
        <v>0</v>
      </c>
      <c r="BL767" s="16" t="s">
        <v>247</v>
      </c>
      <c r="BM767" s="160" t="s">
        <v>1417</v>
      </c>
    </row>
    <row r="768" spans="1:65" s="13" customFormat="1">
      <c r="B768" s="167"/>
      <c r="D768" s="162" t="s">
        <v>172</v>
      </c>
      <c r="E768" s="168" t="s">
        <v>1</v>
      </c>
      <c r="F768" s="169" t="s">
        <v>1418</v>
      </c>
      <c r="H768" s="170">
        <v>249.773</v>
      </c>
      <c r="I768" s="171"/>
      <c r="L768" s="167"/>
      <c r="M768" s="172"/>
      <c r="N768" s="173"/>
      <c r="O768" s="173"/>
      <c r="P768" s="173"/>
      <c r="Q768" s="173"/>
      <c r="R768" s="173"/>
      <c r="S768" s="173"/>
      <c r="T768" s="174"/>
      <c r="AT768" s="168" t="s">
        <v>172</v>
      </c>
      <c r="AU768" s="168" t="s">
        <v>84</v>
      </c>
      <c r="AV768" s="13" t="s">
        <v>84</v>
      </c>
      <c r="AW768" s="13" t="s">
        <v>174</v>
      </c>
      <c r="AX768" s="13" t="s">
        <v>82</v>
      </c>
      <c r="AY768" s="168" t="s">
        <v>162</v>
      </c>
    </row>
    <row r="769" spans="1:65" s="2" customFormat="1" ht="33" customHeight="1">
      <c r="A769" s="31"/>
      <c r="B769" s="148"/>
      <c r="C769" s="149" t="s">
        <v>1419</v>
      </c>
      <c r="D769" s="149" t="s">
        <v>164</v>
      </c>
      <c r="E769" s="150" t="s">
        <v>1420</v>
      </c>
      <c r="F769" s="151" t="s">
        <v>1421</v>
      </c>
      <c r="G769" s="152" t="s">
        <v>104</v>
      </c>
      <c r="H769" s="153">
        <v>249.773</v>
      </c>
      <c r="I769" s="154"/>
      <c r="J769" s="155">
        <f>ROUND(I769*H769,2)</f>
        <v>0</v>
      </c>
      <c r="K769" s="151" t="s">
        <v>167</v>
      </c>
      <c r="L769" s="32"/>
      <c r="M769" s="156" t="s">
        <v>1</v>
      </c>
      <c r="N769" s="157" t="s">
        <v>40</v>
      </c>
      <c r="O769" s="57"/>
      <c r="P769" s="158">
        <f>O769*H769</f>
        <v>0</v>
      </c>
      <c r="Q769" s="158">
        <v>2.0000000000000001E-4</v>
      </c>
      <c r="R769" s="158">
        <f>Q769*H769</f>
        <v>4.9954600000000002E-2</v>
      </c>
      <c r="S769" s="158">
        <v>0</v>
      </c>
      <c r="T769" s="159">
        <f>S769*H769</f>
        <v>0</v>
      </c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R769" s="160" t="s">
        <v>247</v>
      </c>
      <c r="AT769" s="160" t="s">
        <v>164</v>
      </c>
      <c r="AU769" s="160" t="s">
        <v>84</v>
      </c>
      <c r="AY769" s="16" t="s">
        <v>162</v>
      </c>
      <c r="BE769" s="161">
        <f>IF(N769="základní",J769,0)</f>
        <v>0</v>
      </c>
      <c r="BF769" s="161">
        <f>IF(N769="snížená",J769,0)</f>
        <v>0</v>
      </c>
      <c r="BG769" s="161">
        <f>IF(N769="zákl. přenesená",J769,0)</f>
        <v>0</v>
      </c>
      <c r="BH769" s="161">
        <f>IF(N769="sníž. přenesená",J769,0)</f>
        <v>0</v>
      </c>
      <c r="BI769" s="161">
        <f>IF(N769="nulová",J769,0)</f>
        <v>0</v>
      </c>
      <c r="BJ769" s="16" t="s">
        <v>82</v>
      </c>
      <c r="BK769" s="161">
        <f>ROUND(I769*H769,2)</f>
        <v>0</v>
      </c>
      <c r="BL769" s="16" t="s">
        <v>247</v>
      </c>
      <c r="BM769" s="160" t="s">
        <v>1422</v>
      </c>
    </row>
    <row r="770" spans="1:65" s="2" customFormat="1" ht="24.2" customHeight="1">
      <c r="A770" s="31"/>
      <c r="B770" s="148"/>
      <c r="C770" s="149" t="s">
        <v>1423</v>
      </c>
      <c r="D770" s="149" t="s">
        <v>164</v>
      </c>
      <c r="E770" s="150" t="s">
        <v>1424</v>
      </c>
      <c r="F770" s="151" t="s">
        <v>1425</v>
      </c>
      <c r="G770" s="152" t="s">
        <v>104</v>
      </c>
      <c r="H770" s="153">
        <v>249.773</v>
      </c>
      <c r="I770" s="154"/>
      <c r="J770" s="155">
        <f>ROUND(I770*H770,2)</f>
        <v>0</v>
      </c>
      <c r="K770" s="151" t="s">
        <v>167</v>
      </c>
      <c r="L770" s="32"/>
      <c r="M770" s="193" t="s">
        <v>1</v>
      </c>
      <c r="N770" s="194" t="s">
        <v>40</v>
      </c>
      <c r="O770" s="195"/>
      <c r="P770" s="196">
        <f>O770*H770</f>
        <v>0</v>
      </c>
      <c r="Q770" s="196">
        <v>2.7999999999999998E-4</v>
      </c>
      <c r="R770" s="196">
        <f>Q770*H770</f>
        <v>6.9936439999999989E-2</v>
      </c>
      <c r="S770" s="196">
        <v>0</v>
      </c>
      <c r="T770" s="197">
        <f>S770*H770</f>
        <v>0</v>
      </c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31"/>
      <c r="AR770" s="160" t="s">
        <v>247</v>
      </c>
      <c r="AT770" s="160" t="s">
        <v>164</v>
      </c>
      <c r="AU770" s="160" t="s">
        <v>84</v>
      </c>
      <c r="AY770" s="16" t="s">
        <v>162</v>
      </c>
      <c r="BE770" s="161">
        <f>IF(N770="základní",J770,0)</f>
        <v>0</v>
      </c>
      <c r="BF770" s="161">
        <f>IF(N770="snížená",J770,0)</f>
        <v>0</v>
      </c>
      <c r="BG770" s="161">
        <f>IF(N770="zákl. přenesená",J770,0)</f>
        <v>0</v>
      </c>
      <c r="BH770" s="161">
        <f>IF(N770="sníž. přenesená",J770,0)</f>
        <v>0</v>
      </c>
      <c r="BI770" s="161">
        <f>IF(N770="nulová",J770,0)</f>
        <v>0</v>
      </c>
      <c r="BJ770" s="16" t="s">
        <v>82</v>
      </c>
      <c r="BK770" s="161">
        <f>ROUND(I770*H770,2)</f>
        <v>0</v>
      </c>
      <c r="BL770" s="16" t="s">
        <v>247</v>
      </c>
      <c r="BM770" s="160" t="s">
        <v>1426</v>
      </c>
    </row>
    <row r="771" spans="1:65" s="2" customFormat="1" ht="6.95" customHeight="1">
      <c r="A771" s="31"/>
      <c r="B771" s="46"/>
      <c r="C771" s="47"/>
      <c r="D771" s="47"/>
      <c r="E771" s="47"/>
      <c r="F771" s="47"/>
      <c r="G771" s="47"/>
      <c r="H771" s="47"/>
      <c r="I771" s="47"/>
      <c r="J771" s="47"/>
      <c r="K771" s="47"/>
      <c r="L771" s="32"/>
      <c r="M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31"/>
    </row>
  </sheetData>
  <autoFilter ref="C144:K770"/>
  <mergeCells count="12">
    <mergeCell ref="E137:H137"/>
    <mergeCell ref="L2:V2"/>
    <mergeCell ref="E85:H85"/>
    <mergeCell ref="E87:H87"/>
    <mergeCell ref="E89:H89"/>
    <mergeCell ref="E133:H133"/>
    <mergeCell ref="E135:H13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6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6" t="s">
        <v>92</v>
      </c>
    </row>
    <row r="3" spans="1:46" s="1" customFormat="1" ht="6.95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5" hidden="1" customHeight="1">
      <c r="B4" s="19"/>
      <c r="D4" s="20" t="s">
        <v>109</v>
      </c>
      <c r="L4" s="19"/>
      <c r="M4" s="98" t="s">
        <v>10</v>
      </c>
      <c r="AT4" s="16" t="s">
        <v>3</v>
      </c>
    </row>
    <row r="5" spans="1:46" s="1" customFormat="1" ht="6.95" hidden="1" customHeight="1">
      <c r="B5" s="19"/>
      <c r="L5" s="19"/>
    </row>
    <row r="6" spans="1:46" s="1" customFormat="1" ht="12" hidden="1" customHeight="1">
      <c r="B6" s="19"/>
      <c r="D6" s="26" t="s">
        <v>16</v>
      </c>
      <c r="L6" s="19"/>
    </row>
    <row r="7" spans="1:46" s="1" customFormat="1" ht="26.25" hidden="1" customHeight="1">
      <c r="B7" s="19"/>
      <c r="E7" s="250" t="str">
        <f>'Rekapitulace stavby'!K6</f>
        <v>Stavební úpravy, přístavba a nástavba za účelem změny užívání na obecní klubovnu Čtyřkoly, parc. č. st. 1209, 522-2, k.ú</v>
      </c>
      <c r="F7" s="251"/>
      <c r="G7" s="251"/>
      <c r="H7" s="251"/>
      <c r="L7" s="19"/>
    </row>
    <row r="8" spans="1:46" s="1" customFormat="1" ht="12" hidden="1" customHeight="1">
      <c r="B8" s="19"/>
      <c r="D8" s="26" t="s">
        <v>113</v>
      </c>
      <c r="L8" s="19"/>
    </row>
    <row r="9" spans="1:46" s="2" customFormat="1" ht="16.5" hidden="1" customHeight="1">
      <c r="A9" s="31"/>
      <c r="B9" s="32"/>
      <c r="C9" s="31"/>
      <c r="D9" s="31"/>
      <c r="E9" s="250" t="s">
        <v>114</v>
      </c>
      <c r="F9" s="249"/>
      <c r="G9" s="249"/>
      <c r="H9" s="249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hidden="1" customHeight="1">
      <c r="A10" s="31"/>
      <c r="B10" s="32"/>
      <c r="C10" s="31"/>
      <c r="D10" s="26" t="s">
        <v>115</v>
      </c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6.5" hidden="1" customHeight="1">
      <c r="A11" s="31"/>
      <c r="B11" s="32"/>
      <c r="C11" s="31"/>
      <c r="D11" s="31"/>
      <c r="E11" s="240" t="s">
        <v>1427</v>
      </c>
      <c r="F11" s="249"/>
      <c r="G11" s="249"/>
      <c r="H11" s="249"/>
      <c r="I11" s="31"/>
      <c r="J11" s="31"/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idden="1">
      <c r="A12" s="31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2" hidden="1" customHeight="1">
      <c r="A13" s="31"/>
      <c r="B13" s="32"/>
      <c r="C13" s="31"/>
      <c r="D13" s="26" t="s">
        <v>18</v>
      </c>
      <c r="E13" s="31"/>
      <c r="F13" s="24" t="s">
        <v>1</v>
      </c>
      <c r="G13" s="31"/>
      <c r="H13" s="31"/>
      <c r="I13" s="26" t="s">
        <v>19</v>
      </c>
      <c r="J13" s="24" t="s">
        <v>1</v>
      </c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2"/>
      <c r="C14" s="31"/>
      <c r="D14" s="26" t="s">
        <v>20</v>
      </c>
      <c r="E14" s="31"/>
      <c r="F14" s="24" t="s">
        <v>21</v>
      </c>
      <c r="G14" s="31"/>
      <c r="H14" s="31"/>
      <c r="I14" s="26" t="s">
        <v>22</v>
      </c>
      <c r="J14" s="54" t="str">
        <f>'Rekapitulace stavby'!AN8</f>
        <v>10. 1. 2024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0.9" hidden="1" customHeight="1">
      <c r="A15" s="31"/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2" hidden="1" customHeight="1">
      <c r="A16" s="31"/>
      <c r="B16" s="32"/>
      <c r="C16" s="31"/>
      <c r="D16" s="26" t="s">
        <v>24</v>
      </c>
      <c r="E16" s="31"/>
      <c r="F16" s="31"/>
      <c r="G16" s="31"/>
      <c r="H16" s="31"/>
      <c r="I16" s="26" t="s">
        <v>25</v>
      </c>
      <c r="J16" s="24" t="s">
        <v>1</v>
      </c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hidden="1" customHeight="1">
      <c r="A17" s="31"/>
      <c r="B17" s="32"/>
      <c r="C17" s="31"/>
      <c r="D17" s="31"/>
      <c r="E17" s="24" t="s">
        <v>26</v>
      </c>
      <c r="F17" s="31"/>
      <c r="G17" s="31"/>
      <c r="H17" s="31"/>
      <c r="I17" s="26" t="s">
        <v>27</v>
      </c>
      <c r="J17" s="24" t="s">
        <v>1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6.95" hidden="1" customHeight="1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hidden="1" customHeight="1">
      <c r="A19" s="31"/>
      <c r="B19" s="32"/>
      <c r="C19" s="31"/>
      <c r="D19" s="26" t="s">
        <v>28</v>
      </c>
      <c r="E19" s="31"/>
      <c r="F19" s="31"/>
      <c r="G19" s="31"/>
      <c r="H19" s="31"/>
      <c r="I19" s="26" t="s">
        <v>25</v>
      </c>
      <c r="J19" s="27" t="str">
        <f>'Rekapitulace stavby'!AN13</f>
        <v>Vyplň údaj</v>
      </c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hidden="1" customHeight="1">
      <c r="A20" s="31"/>
      <c r="B20" s="32"/>
      <c r="C20" s="31"/>
      <c r="D20" s="31"/>
      <c r="E20" s="252" t="str">
        <f>'Rekapitulace stavby'!E14</f>
        <v>Vyplň údaj</v>
      </c>
      <c r="F20" s="218"/>
      <c r="G20" s="218"/>
      <c r="H20" s="218"/>
      <c r="I20" s="26" t="s">
        <v>27</v>
      </c>
      <c r="J20" s="27" t="str">
        <f>'Rekapitulace stavby'!AN14</f>
        <v>Vyplň údaj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6.95" hidden="1" customHeight="1">
      <c r="A21" s="31"/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hidden="1" customHeight="1">
      <c r="A22" s="31"/>
      <c r="B22" s="32"/>
      <c r="C22" s="31"/>
      <c r="D22" s="26" t="s">
        <v>30</v>
      </c>
      <c r="E22" s="31"/>
      <c r="F22" s="31"/>
      <c r="G22" s="31"/>
      <c r="H22" s="31"/>
      <c r="I22" s="26" t="s">
        <v>25</v>
      </c>
      <c r="J22" s="24" t="s">
        <v>1</v>
      </c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hidden="1" customHeight="1">
      <c r="A23" s="31"/>
      <c r="B23" s="32"/>
      <c r="C23" s="31"/>
      <c r="D23" s="31"/>
      <c r="E23" s="24" t="s">
        <v>31</v>
      </c>
      <c r="F23" s="31"/>
      <c r="G23" s="31"/>
      <c r="H23" s="31"/>
      <c r="I23" s="26" t="s">
        <v>27</v>
      </c>
      <c r="J23" s="24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6.95" hidden="1" customHeight="1">
      <c r="A24" s="31"/>
      <c r="B24" s="32"/>
      <c r="C24" s="31"/>
      <c r="D24" s="31"/>
      <c r="E24" s="31"/>
      <c r="F24" s="31"/>
      <c r="G24" s="31"/>
      <c r="H24" s="31"/>
      <c r="I24" s="31"/>
      <c r="J24" s="31"/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hidden="1" customHeight="1">
      <c r="A25" s="31"/>
      <c r="B25" s="32"/>
      <c r="C25" s="31"/>
      <c r="D25" s="26" t="s">
        <v>32</v>
      </c>
      <c r="E25" s="31"/>
      <c r="F25" s="31"/>
      <c r="G25" s="31"/>
      <c r="H25" s="31"/>
      <c r="I25" s="26" t="s">
        <v>25</v>
      </c>
      <c r="J25" s="24" t="str">
        <f>IF('Rekapitulace stavby'!AN19="","",'Rekapitulace stavby'!AN19)</f>
        <v/>
      </c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hidden="1" customHeight="1">
      <c r="A26" s="31"/>
      <c r="B26" s="32"/>
      <c r="C26" s="31"/>
      <c r="D26" s="31"/>
      <c r="E26" s="24" t="str">
        <f>IF('Rekapitulace stavby'!E20="","",'Rekapitulace stavby'!E20)</f>
        <v xml:space="preserve"> </v>
      </c>
      <c r="F26" s="31"/>
      <c r="G26" s="31"/>
      <c r="H26" s="31"/>
      <c r="I26" s="26" t="s">
        <v>27</v>
      </c>
      <c r="J26" s="24" t="str">
        <f>IF('Rekapitulace stavby'!AN20="","",'Rekapitulace stavby'!AN20)</f>
        <v/>
      </c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hidden="1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4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hidden="1" customHeight="1">
      <c r="A28" s="31"/>
      <c r="B28" s="32"/>
      <c r="C28" s="31"/>
      <c r="D28" s="26" t="s">
        <v>34</v>
      </c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hidden="1" customHeight="1">
      <c r="A29" s="99"/>
      <c r="B29" s="100"/>
      <c r="C29" s="99"/>
      <c r="D29" s="99"/>
      <c r="E29" s="222" t="s">
        <v>1</v>
      </c>
      <c r="F29" s="222"/>
      <c r="G29" s="222"/>
      <c r="H29" s="222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hidden="1" customHeight="1">
      <c r="A32" s="31"/>
      <c r="B32" s="32"/>
      <c r="C32" s="31"/>
      <c r="D32" s="102" t="s">
        <v>35</v>
      </c>
      <c r="E32" s="31"/>
      <c r="F32" s="31"/>
      <c r="G32" s="31"/>
      <c r="H32" s="31"/>
      <c r="I32" s="31"/>
      <c r="J32" s="70">
        <f>ROUND(J135,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hidden="1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5" t="s">
        <v>38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103" t="s">
        <v>39</v>
      </c>
      <c r="E35" s="26" t="s">
        <v>40</v>
      </c>
      <c r="F35" s="104">
        <f>ROUND((SUM(BE135:BE195)),  2)</f>
        <v>0</v>
      </c>
      <c r="G35" s="31"/>
      <c r="H35" s="31"/>
      <c r="I35" s="105">
        <v>0.21</v>
      </c>
      <c r="J35" s="104">
        <f>ROUND(((SUM(BE135:BE195))*I35),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41</v>
      </c>
      <c r="F36" s="104">
        <f>ROUND((SUM(BF135:BF195)),  2)</f>
        <v>0</v>
      </c>
      <c r="G36" s="31"/>
      <c r="H36" s="31"/>
      <c r="I36" s="105">
        <v>0.12</v>
      </c>
      <c r="J36" s="104">
        <f>ROUND(((SUM(BF135:BF195))*I36),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42</v>
      </c>
      <c r="F37" s="104">
        <f>ROUND((SUM(BG135:BG195)),  2)</f>
        <v>0</v>
      </c>
      <c r="G37" s="31"/>
      <c r="H37" s="31"/>
      <c r="I37" s="105">
        <v>0.21</v>
      </c>
      <c r="J37" s="104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6" t="s">
        <v>43</v>
      </c>
      <c r="F38" s="104">
        <f>ROUND((SUM(BH135:BH195)),  2)</f>
        <v>0</v>
      </c>
      <c r="G38" s="31"/>
      <c r="H38" s="31"/>
      <c r="I38" s="105">
        <v>0.12</v>
      </c>
      <c r="J38" s="104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6" t="s">
        <v>44</v>
      </c>
      <c r="F39" s="104">
        <f>ROUND((SUM(BI135:BI195)),  2)</f>
        <v>0</v>
      </c>
      <c r="G39" s="31"/>
      <c r="H39" s="31"/>
      <c r="I39" s="105">
        <v>0</v>
      </c>
      <c r="J39" s="104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hidden="1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hidden="1" customHeight="1">
      <c r="A41" s="31"/>
      <c r="B41" s="32"/>
      <c r="C41" s="106"/>
      <c r="D41" s="107" t="s">
        <v>45</v>
      </c>
      <c r="E41" s="59"/>
      <c r="F41" s="59"/>
      <c r="G41" s="108" t="s">
        <v>46</v>
      </c>
      <c r="H41" s="109" t="s">
        <v>47</v>
      </c>
      <c r="I41" s="59"/>
      <c r="J41" s="110">
        <f>SUM(J32:J39)</f>
        <v>0</v>
      </c>
      <c r="K41" s="111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hidden="1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41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41"/>
    </row>
    <row r="51" spans="1:31" hidden="1">
      <c r="B51" s="19"/>
      <c r="L51" s="19"/>
    </row>
    <row r="52" spans="1:31" hidden="1">
      <c r="B52" s="19"/>
      <c r="L52" s="19"/>
    </row>
    <row r="53" spans="1:31" hidden="1">
      <c r="B53" s="19"/>
      <c r="L53" s="19"/>
    </row>
    <row r="54" spans="1:31" hidden="1">
      <c r="B54" s="19"/>
      <c r="L54" s="19"/>
    </row>
    <row r="55" spans="1:31" hidden="1">
      <c r="B55" s="19"/>
      <c r="L55" s="19"/>
    </row>
    <row r="56" spans="1:31" hidden="1">
      <c r="B56" s="19"/>
      <c r="L56" s="19"/>
    </row>
    <row r="57" spans="1:31" hidden="1">
      <c r="B57" s="19"/>
      <c r="L57" s="19"/>
    </row>
    <row r="58" spans="1:31" hidden="1">
      <c r="B58" s="19"/>
      <c r="L58" s="19"/>
    </row>
    <row r="59" spans="1:31" hidden="1">
      <c r="B59" s="19"/>
      <c r="L59" s="19"/>
    </row>
    <row r="60" spans="1:31" hidden="1">
      <c r="B60" s="19"/>
      <c r="L60" s="19"/>
    </row>
    <row r="61" spans="1:31" s="2" customFormat="1" ht="12.75" hidden="1">
      <c r="A61" s="31"/>
      <c r="B61" s="32"/>
      <c r="C61" s="31"/>
      <c r="D61" s="44" t="s">
        <v>50</v>
      </c>
      <c r="E61" s="34"/>
      <c r="F61" s="112" t="s">
        <v>51</v>
      </c>
      <c r="G61" s="44" t="s">
        <v>50</v>
      </c>
      <c r="H61" s="34"/>
      <c r="I61" s="34"/>
      <c r="J61" s="113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idden="1">
      <c r="B62" s="19"/>
      <c r="L62" s="19"/>
    </row>
    <row r="63" spans="1:31" hidden="1">
      <c r="B63" s="19"/>
      <c r="L63" s="19"/>
    </row>
    <row r="64" spans="1:31" hidden="1">
      <c r="B64" s="19"/>
      <c r="L64" s="19"/>
    </row>
    <row r="65" spans="1:31" s="2" customFormat="1" ht="12.75" hidden="1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idden="1">
      <c r="B66" s="19"/>
      <c r="L66" s="19"/>
    </row>
    <row r="67" spans="1:31" hidden="1">
      <c r="B67" s="19"/>
      <c r="L67" s="19"/>
    </row>
    <row r="68" spans="1:31" hidden="1">
      <c r="B68" s="19"/>
      <c r="L68" s="19"/>
    </row>
    <row r="69" spans="1:31" hidden="1">
      <c r="B69" s="19"/>
      <c r="L69" s="19"/>
    </row>
    <row r="70" spans="1:31" hidden="1">
      <c r="B70" s="19"/>
      <c r="L70" s="19"/>
    </row>
    <row r="71" spans="1:31" hidden="1">
      <c r="B71" s="19"/>
      <c r="L71" s="19"/>
    </row>
    <row r="72" spans="1:31" hidden="1">
      <c r="B72" s="19"/>
      <c r="L72" s="19"/>
    </row>
    <row r="73" spans="1:31" hidden="1">
      <c r="B73" s="19"/>
      <c r="L73" s="19"/>
    </row>
    <row r="74" spans="1:31" hidden="1">
      <c r="B74" s="19"/>
      <c r="L74" s="19"/>
    </row>
    <row r="75" spans="1:31" hidden="1">
      <c r="B75" s="19"/>
      <c r="L75" s="19"/>
    </row>
    <row r="76" spans="1:31" s="2" customFormat="1" ht="12.75" hidden="1">
      <c r="A76" s="31"/>
      <c r="B76" s="32"/>
      <c r="C76" s="31"/>
      <c r="D76" s="44" t="s">
        <v>50</v>
      </c>
      <c r="E76" s="34"/>
      <c r="F76" s="112" t="s">
        <v>51</v>
      </c>
      <c r="G76" s="44" t="s">
        <v>50</v>
      </c>
      <c r="H76" s="34"/>
      <c r="I76" s="34"/>
      <c r="J76" s="113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idden="1"/>
    <row r="79" spans="1:31" hidden="1"/>
    <row r="80" spans="1:31" hidden="1"/>
    <row r="81" spans="1:31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s="2" customFormat="1" ht="24.95" customHeight="1">
      <c r="A82" s="31"/>
      <c r="B82" s="32"/>
      <c r="C82" s="20" t="s">
        <v>117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s="2" customFormat="1" ht="12" customHeight="1">
      <c r="A84" s="31"/>
      <c r="B84" s="32"/>
      <c r="C84" s="26" t="s">
        <v>16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s="2" customFormat="1" ht="26.25" customHeight="1">
      <c r="A85" s="31"/>
      <c r="B85" s="32"/>
      <c r="C85" s="31"/>
      <c r="D85" s="31"/>
      <c r="E85" s="250" t="str">
        <f>E7</f>
        <v>Stavební úpravy, přístavba a nástavba za účelem změny užívání na obecní klubovnu Čtyřkoly, parc. č. st. 1209, 522-2, k.ú</v>
      </c>
      <c r="F85" s="251"/>
      <c r="G85" s="251"/>
      <c r="H85" s="251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s="1" customFormat="1" ht="12" customHeight="1">
      <c r="B86" s="19"/>
      <c r="C86" s="26" t="s">
        <v>113</v>
      </c>
      <c r="L86" s="19"/>
    </row>
    <row r="87" spans="1:31" s="2" customFormat="1" ht="16.5" customHeight="1">
      <c r="A87" s="31"/>
      <c r="B87" s="32"/>
      <c r="C87" s="31"/>
      <c r="D87" s="31"/>
      <c r="E87" s="250" t="s">
        <v>114</v>
      </c>
      <c r="F87" s="249"/>
      <c r="G87" s="249"/>
      <c r="H87" s="249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s="2" customFormat="1" ht="12" customHeight="1">
      <c r="A88" s="31"/>
      <c r="B88" s="32"/>
      <c r="C88" s="26" t="s">
        <v>115</v>
      </c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s="2" customFormat="1" ht="16.5" customHeight="1">
      <c r="A89" s="31"/>
      <c r="B89" s="32"/>
      <c r="C89" s="31"/>
      <c r="D89" s="31"/>
      <c r="E89" s="240" t="str">
        <f>E11</f>
        <v>D.1.4.1 - Zdravoinstalace</v>
      </c>
      <c r="F89" s="249"/>
      <c r="G89" s="249"/>
      <c r="H89" s="249"/>
      <c r="I89" s="31"/>
      <c r="J89" s="31"/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s="2" customFormat="1" ht="12" customHeight="1">
      <c r="A91" s="31"/>
      <c r="B91" s="32"/>
      <c r="C91" s="26" t="s">
        <v>20</v>
      </c>
      <c r="D91" s="31"/>
      <c r="E91" s="31"/>
      <c r="F91" s="24" t="str">
        <f>F14</f>
        <v>parc. č. st. 1209, 522/2, Čtyřkoly 257 22</v>
      </c>
      <c r="G91" s="31"/>
      <c r="H91" s="31"/>
      <c r="I91" s="26" t="s">
        <v>22</v>
      </c>
      <c r="J91" s="54" t="str">
        <f>IF(J14="","",J14)</f>
        <v>10. 1. 2024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s="2" customFormat="1" ht="6.95" customHeight="1">
      <c r="A92" s="31"/>
      <c r="B92" s="32"/>
      <c r="C92" s="31"/>
      <c r="D92" s="31"/>
      <c r="E92" s="31"/>
      <c r="F92" s="31"/>
      <c r="G92" s="31"/>
      <c r="H92" s="31"/>
      <c r="I92" s="31"/>
      <c r="J92" s="31"/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s="2" customFormat="1" ht="25.7" customHeight="1">
      <c r="A93" s="31"/>
      <c r="B93" s="32"/>
      <c r="C93" s="26" t="s">
        <v>24</v>
      </c>
      <c r="D93" s="31"/>
      <c r="E93" s="31"/>
      <c r="F93" s="24" t="str">
        <f>E17</f>
        <v>Obec Čtyřkoly</v>
      </c>
      <c r="G93" s="31"/>
      <c r="H93" s="31"/>
      <c r="I93" s="26" t="s">
        <v>30</v>
      </c>
      <c r="J93" s="29" t="str">
        <f>E23</f>
        <v>Ing. Eduard Novák, ČKAIT 0012099</v>
      </c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s="2" customFormat="1" ht="15.2" customHeight="1">
      <c r="A94" s="31"/>
      <c r="B94" s="32"/>
      <c r="C94" s="26" t="s">
        <v>28</v>
      </c>
      <c r="D94" s="31"/>
      <c r="E94" s="31"/>
      <c r="F94" s="24" t="str">
        <f>IF(E20="","",E20)</f>
        <v>Vyplň údaj</v>
      </c>
      <c r="G94" s="31"/>
      <c r="H94" s="31"/>
      <c r="I94" s="26" t="s">
        <v>32</v>
      </c>
      <c r="J94" s="29" t="str">
        <f>E26</f>
        <v xml:space="preserve"> </v>
      </c>
      <c r="K94" s="3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s="2" customFormat="1" ht="29.25" customHeight="1">
      <c r="A96" s="31"/>
      <c r="B96" s="32"/>
      <c r="C96" s="114" t="s">
        <v>118</v>
      </c>
      <c r="D96" s="106"/>
      <c r="E96" s="106"/>
      <c r="F96" s="106"/>
      <c r="G96" s="106"/>
      <c r="H96" s="106"/>
      <c r="I96" s="106"/>
      <c r="J96" s="115" t="s">
        <v>119</v>
      </c>
      <c r="K96" s="106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47" s="2" customFormat="1" ht="10.35" customHeight="1">
      <c r="A97" s="31"/>
      <c r="B97" s="32"/>
      <c r="C97" s="31"/>
      <c r="D97" s="31"/>
      <c r="E97" s="31"/>
      <c r="F97" s="31"/>
      <c r="G97" s="31"/>
      <c r="H97" s="31"/>
      <c r="I97" s="31"/>
      <c r="J97" s="31"/>
      <c r="K97" s="31"/>
      <c r="L97" s="4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47" s="2" customFormat="1" ht="22.9" customHeight="1">
      <c r="A98" s="31"/>
      <c r="B98" s="32"/>
      <c r="C98" s="116" t="s">
        <v>120</v>
      </c>
      <c r="D98" s="31"/>
      <c r="E98" s="31"/>
      <c r="F98" s="31"/>
      <c r="G98" s="31"/>
      <c r="H98" s="31"/>
      <c r="I98" s="31"/>
      <c r="J98" s="70">
        <f>J135</f>
        <v>0</v>
      </c>
      <c r="K98" s="31"/>
      <c r="L98" s="4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U98" s="16" t="s">
        <v>121</v>
      </c>
    </row>
    <row r="99" spans="1:47" s="9" customFormat="1" ht="24.95" customHeight="1">
      <c r="B99" s="117"/>
      <c r="D99" s="118" t="s">
        <v>132</v>
      </c>
      <c r="E99" s="119"/>
      <c r="F99" s="119"/>
      <c r="G99" s="119"/>
      <c r="H99" s="119"/>
      <c r="I99" s="119"/>
      <c r="J99" s="120">
        <f>J136</f>
        <v>0</v>
      </c>
      <c r="L99" s="117"/>
    </row>
    <row r="100" spans="1:47" s="10" customFormat="1" ht="19.899999999999999" customHeight="1">
      <c r="B100" s="121"/>
      <c r="D100" s="122" t="s">
        <v>1428</v>
      </c>
      <c r="E100" s="123"/>
      <c r="F100" s="123"/>
      <c r="G100" s="123"/>
      <c r="H100" s="123"/>
      <c r="I100" s="123"/>
      <c r="J100" s="124">
        <f>J137</f>
        <v>0</v>
      </c>
      <c r="L100" s="121"/>
    </row>
    <row r="101" spans="1:47" s="10" customFormat="1" ht="14.85" customHeight="1">
      <c r="B101" s="121"/>
      <c r="D101" s="122" t="s">
        <v>1429</v>
      </c>
      <c r="E101" s="123"/>
      <c r="F101" s="123"/>
      <c r="G101" s="123"/>
      <c r="H101" s="123"/>
      <c r="I101" s="123"/>
      <c r="J101" s="124">
        <f>J138</f>
        <v>0</v>
      </c>
      <c r="L101" s="121"/>
    </row>
    <row r="102" spans="1:47" s="10" customFormat="1" ht="14.85" customHeight="1">
      <c r="B102" s="121"/>
      <c r="D102" s="122" t="s">
        <v>1430</v>
      </c>
      <c r="E102" s="123"/>
      <c r="F102" s="123"/>
      <c r="G102" s="123"/>
      <c r="H102" s="123"/>
      <c r="I102" s="123"/>
      <c r="J102" s="124">
        <f>J143</f>
        <v>0</v>
      </c>
      <c r="L102" s="121"/>
    </row>
    <row r="103" spans="1:47" s="10" customFormat="1" ht="14.85" customHeight="1">
      <c r="B103" s="121"/>
      <c r="D103" s="122" t="s">
        <v>1431</v>
      </c>
      <c r="E103" s="123"/>
      <c r="F103" s="123"/>
      <c r="G103" s="123"/>
      <c r="H103" s="123"/>
      <c r="I103" s="123"/>
      <c r="J103" s="124">
        <f>J146</f>
        <v>0</v>
      </c>
      <c r="L103" s="121"/>
    </row>
    <row r="104" spans="1:47" s="10" customFormat="1" ht="19.899999999999999" customHeight="1">
      <c r="B104" s="121"/>
      <c r="D104" s="122" t="s">
        <v>1432</v>
      </c>
      <c r="E104" s="123"/>
      <c r="F104" s="123"/>
      <c r="G104" s="123"/>
      <c r="H104" s="123"/>
      <c r="I104" s="123"/>
      <c r="J104" s="124">
        <f>J150</f>
        <v>0</v>
      </c>
      <c r="L104" s="121"/>
    </row>
    <row r="105" spans="1:47" s="10" customFormat="1" ht="14.85" customHeight="1">
      <c r="B105" s="121"/>
      <c r="D105" s="122" t="s">
        <v>1433</v>
      </c>
      <c r="E105" s="123"/>
      <c r="F105" s="123"/>
      <c r="G105" s="123"/>
      <c r="H105" s="123"/>
      <c r="I105" s="123"/>
      <c r="J105" s="124">
        <f>J151</f>
        <v>0</v>
      </c>
      <c r="L105" s="121"/>
    </row>
    <row r="106" spans="1:47" s="10" customFormat="1" ht="14.85" customHeight="1">
      <c r="B106" s="121"/>
      <c r="D106" s="122" t="s">
        <v>1434</v>
      </c>
      <c r="E106" s="123"/>
      <c r="F106" s="123"/>
      <c r="G106" s="123"/>
      <c r="H106" s="123"/>
      <c r="I106" s="123"/>
      <c r="J106" s="124">
        <f>J155</f>
        <v>0</v>
      </c>
      <c r="L106" s="121"/>
    </row>
    <row r="107" spans="1:47" s="10" customFormat="1" ht="19.899999999999999" customHeight="1">
      <c r="B107" s="121"/>
      <c r="D107" s="122" t="s">
        <v>1435</v>
      </c>
      <c r="E107" s="123"/>
      <c r="F107" s="123"/>
      <c r="G107" s="123"/>
      <c r="H107" s="123"/>
      <c r="I107" s="123"/>
      <c r="J107" s="124">
        <f>J157</f>
        <v>0</v>
      </c>
      <c r="L107" s="121"/>
    </row>
    <row r="108" spans="1:47" s="10" customFormat="1" ht="14.85" customHeight="1">
      <c r="B108" s="121"/>
      <c r="D108" s="122" t="s">
        <v>1436</v>
      </c>
      <c r="E108" s="123"/>
      <c r="F108" s="123"/>
      <c r="G108" s="123"/>
      <c r="H108" s="123"/>
      <c r="I108" s="123"/>
      <c r="J108" s="124">
        <f>J158</f>
        <v>0</v>
      </c>
      <c r="L108" s="121"/>
    </row>
    <row r="109" spans="1:47" s="10" customFormat="1" ht="14.85" customHeight="1">
      <c r="B109" s="121"/>
      <c r="D109" s="122" t="s">
        <v>1437</v>
      </c>
      <c r="E109" s="123"/>
      <c r="F109" s="123"/>
      <c r="G109" s="123"/>
      <c r="H109" s="123"/>
      <c r="I109" s="123"/>
      <c r="J109" s="124">
        <f>J161</f>
        <v>0</v>
      </c>
      <c r="L109" s="121"/>
    </row>
    <row r="110" spans="1:47" s="10" customFormat="1" ht="14.85" customHeight="1">
      <c r="B110" s="121"/>
      <c r="D110" s="122" t="s">
        <v>1438</v>
      </c>
      <c r="E110" s="123"/>
      <c r="F110" s="123"/>
      <c r="G110" s="123"/>
      <c r="H110" s="123"/>
      <c r="I110" s="123"/>
      <c r="J110" s="124">
        <f>J171</f>
        <v>0</v>
      </c>
      <c r="L110" s="121"/>
    </row>
    <row r="111" spans="1:47" s="10" customFormat="1" ht="14.85" customHeight="1">
      <c r="B111" s="121"/>
      <c r="D111" s="122" t="s">
        <v>1439</v>
      </c>
      <c r="E111" s="123"/>
      <c r="F111" s="123"/>
      <c r="G111" s="123"/>
      <c r="H111" s="123"/>
      <c r="I111" s="123"/>
      <c r="J111" s="124">
        <f>J175</f>
        <v>0</v>
      </c>
      <c r="L111" s="121"/>
    </row>
    <row r="112" spans="1:47" s="10" customFormat="1" ht="19.899999999999999" customHeight="1">
      <c r="B112" s="121"/>
      <c r="D112" s="122" t="s">
        <v>1440</v>
      </c>
      <c r="E112" s="123"/>
      <c r="F112" s="123"/>
      <c r="G112" s="123"/>
      <c r="H112" s="123"/>
      <c r="I112" s="123"/>
      <c r="J112" s="124">
        <f>J179</f>
        <v>0</v>
      </c>
      <c r="L112" s="121"/>
    </row>
    <row r="113" spans="1:31" s="10" customFormat="1" ht="19.899999999999999" customHeight="1">
      <c r="B113" s="121"/>
      <c r="D113" s="122" t="s">
        <v>1441</v>
      </c>
      <c r="E113" s="123"/>
      <c r="F113" s="123"/>
      <c r="G113" s="123"/>
      <c r="H113" s="123"/>
      <c r="I113" s="123"/>
      <c r="J113" s="124">
        <f>J186</f>
        <v>0</v>
      </c>
      <c r="L113" s="121"/>
    </row>
    <row r="114" spans="1:31" s="2" customFormat="1" ht="21.75" customHeight="1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31" s="2" customFormat="1" ht="6.95" customHeight="1">
      <c r="A115" s="31"/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9" spans="1:31" s="2" customFormat="1" ht="6.95" customHeight="1">
      <c r="A119" s="31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24.95" customHeight="1">
      <c r="A120" s="31"/>
      <c r="B120" s="32"/>
      <c r="C120" s="20" t="s">
        <v>147</v>
      </c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6.95" customHeight="1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2" customHeight="1">
      <c r="A122" s="31"/>
      <c r="B122" s="32"/>
      <c r="C122" s="26" t="s">
        <v>16</v>
      </c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26.25" customHeight="1">
      <c r="A123" s="31"/>
      <c r="B123" s="32"/>
      <c r="C123" s="31"/>
      <c r="D123" s="31"/>
      <c r="E123" s="250" t="str">
        <f>E7</f>
        <v>Stavební úpravy, přístavba a nástavba za účelem změny užívání na obecní klubovnu Čtyřkoly, parc. č. st. 1209, 522-2, k.ú</v>
      </c>
      <c r="F123" s="251"/>
      <c r="G123" s="251"/>
      <c r="H123" s="251"/>
      <c r="I123" s="31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1" customFormat="1" ht="12" customHeight="1">
      <c r="B124" s="19"/>
      <c r="C124" s="26" t="s">
        <v>113</v>
      </c>
      <c r="L124" s="19"/>
    </row>
    <row r="125" spans="1:31" s="2" customFormat="1" ht="16.5" customHeight="1">
      <c r="A125" s="31"/>
      <c r="B125" s="32"/>
      <c r="C125" s="31"/>
      <c r="D125" s="31"/>
      <c r="E125" s="250" t="s">
        <v>114</v>
      </c>
      <c r="F125" s="249"/>
      <c r="G125" s="249"/>
      <c r="H125" s="249"/>
      <c r="I125" s="31"/>
      <c r="J125" s="31"/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2" customHeight="1">
      <c r="A126" s="31"/>
      <c r="B126" s="32"/>
      <c r="C126" s="26" t="s">
        <v>115</v>
      </c>
      <c r="D126" s="31"/>
      <c r="E126" s="31"/>
      <c r="F126" s="31"/>
      <c r="G126" s="31"/>
      <c r="H126" s="31"/>
      <c r="I126" s="31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6.5" customHeight="1">
      <c r="A127" s="31"/>
      <c r="B127" s="32"/>
      <c r="C127" s="31"/>
      <c r="D127" s="31"/>
      <c r="E127" s="240" t="str">
        <f>E11</f>
        <v>D.1.4.1 - Zdravoinstalace</v>
      </c>
      <c r="F127" s="249"/>
      <c r="G127" s="249"/>
      <c r="H127" s="249"/>
      <c r="I127" s="31"/>
      <c r="J127" s="31"/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6.95" customHeight="1">
      <c r="A128" s="31"/>
      <c r="B128" s="32"/>
      <c r="C128" s="31"/>
      <c r="D128" s="31"/>
      <c r="E128" s="31"/>
      <c r="F128" s="31"/>
      <c r="G128" s="31"/>
      <c r="H128" s="31"/>
      <c r="I128" s="31"/>
      <c r="J128" s="31"/>
      <c r="K128" s="31"/>
      <c r="L128" s="4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2" customHeight="1">
      <c r="A129" s="31"/>
      <c r="B129" s="32"/>
      <c r="C129" s="26" t="s">
        <v>20</v>
      </c>
      <c r="D129" s="31"/>
      <c r="E129" s="31"/>
      <c r="F129" s="24" t="str">
        <f>F14</f>
        <v>parc. č. st. 1209, 522/2, Čtyřkoly 257 22</v>
      </c>
      <c r="G129" s="31"/>
      <c r="H129" s="31"/>
      <c r="I129" s="26" t="s">
        <v>22</v>
      </c>
      <c r="J129" s="54" t="str">
        <f>IF(J14="","",J14)</f>
        <v>10. 1. 2024</v>
      </c>
      <c r="K129" s="31"/>
      <c r="L129" s="4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6.95" customHeight="1">
      <c r="A130" s="31"/>
      <c r="B130" s="32"/>
      <c r="C130" s="31"/>
      <c r="D130" s="31"/>
      <c r="E130" s="31"/>
      <c r="F130" s="31"/>
      <c r="G130" s="31"/>
      <c r="H130" s="31"/>
      <c r="I130" s="31"/>
      <c r="J130" s="31"/>
      <c r="K130" s="31"/>
      <c r="L130" s="4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25.7" customHeight="1">
      <c r="A131" s="31"/>
      <c r="B131" s="32"/>
      <c r="C131" s="26" t="s">
        <v>24</v>
      </c>
      <c r="D131" s="31"/>
      <c r="E131" s="31"/>
      <c r="F131" s="24" t="str">
        <f>E17</f>
        <v>Obec Čtyřkoly</v>
      </c>
      <c r="G131" s="31"/>
      <c r="H131" s="31"/>
      <c r="I131" s="26" t="s">
        <v>30</v>
      </c>
      <c r="J131" s="29" t="str">
        <f>E23</f>
        <v>Ing. Eduard Novák, ČKAIT 0012099</v>
      </c>
      <c r="K131" s="31"/>
      <c r="L131" s="4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15.2" customHeight="1">
      <c r="A132" s="31"/>
      <c r="B132" s="32"/>
      <c r="C132" s="26" t="s">
        <v>28</v>
      </c>
      <c r="D132" s="31"/>
      <c r="E132" s="31"/>
      <c r="F132" s="24" t="str">
        <f>IF(E20="","",E20)</f>
        <v>Vyplň údaj</v>
      </c>
      <c r="G132" s="31"/>
      <c r="H132" s="31"/>
      <c r="I132" s="26" t="s">
        <v>32</v>
      </c>
      <c r="J132" s="29" t="str">
        <f>E26</f>
        <v xml:space="preserve"> </v>
      </c>
      <c r="K132" s="31"/>
      <c r="L132" s="4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10.35" customHeight="1">
      <c r="A133" s="31"/>
      <c r="B133" s="32"/>
      <c r="C133" s="31"/>
      <c r="D133" s="31"/>
      <c r="E133" s="31"/>
      <c r="F133" s="31"/>
      <c r="G133" s="31"/>
      <c r="H133" s="31"/>
      <c r="I133" s="31"/>
      <c r="J133" s="31"/>
      <c r="K133" s="31"/>
      <c r="L133" s="4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11" customFormat="1" ht="29.25" customHeight="1">
      <c r="A134" s="125"/>
      <c r="B134" s="126"/>
      <c r="C134" s="127" t="s">
        <v>148</v>
      </c>
      <c r="D134" s="128" t="s">
        <v>60</v>
      </c>
      <c r="E134" s="128" t="s">
        <v>56</v>
      </c>
      <c r="F134" s="128" t="s">
        <v>57</v>
      </c>
      <c r="G134" s="128" t="s">
        <v>149</v>
      </c>
      <c r="H134" s="128" t="s">
        <v>150</v>
      </c>
      <c r="I134" s="128" t="s">
        <v>151</v>
      </c>
      <c r="J134" s="128" t="s">
        <v>119</v>
      </c>
      <c r="K134" s="129" t="s">
        <v>152</v>
      </c>
      <c r="L134" s="130"/>
      <c r="M134" s="61" t="s">
        <v>1</v>
      </c>
      <c r="N134" s="62" t="s">
        <v>39</v>
      </c>
      <c r="O134" s="62" t="s">
        <v>153</v>
      </c>
      <c r="P134" s="62" t="s">
        <v>154</v>
      </c>
      <c r="Q134" s="62" t="s">
        <v>155</v>
      </c>
      <c r="R134" s="62" t="s">
        <v>156</v>
      </c>
      <c r="S134" s="62" t="s">
        <v>157</v>
      </c>
      <c r="T134" s="63" t="s">
        <v>158</v>
      </c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</row>
    <row r="135" spans="1:65" s="2" customFormat="1" ht="22.9" customHeight="1">
      <c r="A135" s="31"/>
      <c r="B135" s="32"/>
      <c r="C135" s="68" t="s">
        <v>159</v>
      </c>
      <c r="D135" s="31"/>
      <c r="E135" s="31"/>
      <c r="F135" s="31"/>
      <c r="G135" s="31"/>
      <c r="H135" s="31"/>
      <c r="I135" s="31"/>
      <c r="J135" s="131">
        <f>BK135</f>
        <v>0</v>
      </c>
      <c r="K135" s="31"/>
      <c r="L135" s="32"/>
      <c r="M135" s="64"/>
      <c r="N135" s="55"/>
      <c r="O135" s="65"/>
      <c r="P135" s="132">
        <f>P136</f>
        <v>0</v>
      </c>
      <c r="Q135" s="65"/>
      <c r="R135" s="132">
        <f>R136</f>
        <v>0</v>
      </c>
      <c r="S135" s="65"/>
      <c r="T135" s="133">
        <f>T136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T135" s="16" t="s">
        <v>74</v>
      </c>
      <c r="AU135" s="16" t="s">
        <v>121</v>
      </c>
      <c r="BK135" s="134">
        <f>BK136</f>
        <v>0</v>
      </c>
    </row>
    <row r="136" spans="1:65" s="12" customFormat="1" ht="25.9" customHeight="1">
      <c r="B136" s="135"/>
      <c r="D136" s="136" t="s">
        <v>74</v>
      </c>
      <c r="E136" s="137" t="s">
        <v>749</v>
      </c>
      <c r="F136" s="137" t="s">
        <v>750</v>
      </c>
      <c r="I136" s="138"/>
      <c r="J136" s="139">
        <f>BK136</f>
        <v>0</v>
      </c>
      <c r="L136" s="135"/>
      <c r="M136" s="140"/>
      <c r="N136" s="141"/>
      <c r="O136" s="141"/>
      <c r="P136" s="142">
        <f>P137+P150+P157+P179+P186</f>
        <v>0</v>
      </c>
      <c r="Q136" s="141"/>
      <c r="R136" s="142">
        <f>R137+R150+R157+R179+R186</f>
        <v>0</v>
      </c>
      <c r="S136" s="141"/>
      <c r="T136" s="143">
        <f>T137+T150+T157+T179+T186</f>
        <v>0</v>
      </c>
      <c r="AR136" s="136" t="s">
        <v>84</v>
      </c>
      <c r="AT136" s="144" t="s">
        <v>74</v>
      </c>
      <c r="AU136" s="144" t="s">
        <v>75</v>
      </c>
      <c r="AY136" s="136" t="s">
        <v>162</v>
      </c>
      <c r="BK136" s="145">
        <f>BK137+BK150+BK157+BK179+BK186</f>
        <v>0</v>
      </c>
    </row>
    <row r="137" spans="1:65" s="12" customFormat="1" ht="22.9" customHeight="1">
      <c r="B137" s="135"/>
      <c r="D137" s="136" t="s">
        <v>74</v>
      </c>
      <c r="E137" s="146" t="s">
        <v>1442</v>
      </c>
      <c r="F137" s="146" t="s">
        <v>1443</v>
      </c>
      <c r="I137" s="138"/>
      <c r="J137" s="147">
        <f>BK137</f>
        <v>0</v>
      </c>
      <c r="L137" s="135"/>
      <c r="M137" s="140"/>
      <c r="N137" s="141"/>
      <c r="O137" s="141"/>
      <c r="P137" s="142">
        <f>P138+P143+P146</f>
        <v>0</v>
      </c>
      <c r="Q137" s="141"/>
      <c r="R137" s="142">
        <f>R138+R143+R146</f>
        <v>0</v>
      </c>
      <c r="S137" s="141"/>
      <c r="T137" s="143">
        <f>T138+T143+T146</f>
        <v>0</v>
      </c>
      <c r="AR137" s="136" t="s">
        <v>84</v>
      </c>
      <c r="AT137" s="144" t="s">
        <v>74</v>
      </c>
      <c r="AU137" s="144" t="s">
        <v>82</v>
      </c>
      <c r="AY137" s="136" t="s">
        <v>162</v>
      </c>
      <c r="BK137" s="145">
        <f>BK138+BK143+BK146</f>
        <v>0</v>
      </c>
    </row>
    <row r="138" spans="1:65" s="12" customFormat="1" ht="20.85" customHeight="1">
      <c r="B138" s="135"/>
      <c r="D138" s="136" t="s">
        <v>74</v>
      </c>
      <c r="E138" s="146" t="s">
        <v>1444</v>
      </c>
      <c r="F138" s="146" t="s">
        <v>1445</v>
      </c>
      <c r="I138" s="138"/>
      <c r="J138" s="147">
        <f>BK138</f>
        <v>0</v>
      </c>
      <c r="L138" s="135"/>
      <c r="M138" s="140"/>
      <c r="N138" s="141"/>
      <c r="O138" s="141"/>
      <c r="P138" s="142">
        <f>SUM(P139:P142)</f>
        <v>0</v>
      </c>
      <c r="Q138" s="141"/>
      <c r="R138" s="142">
        <f>SUM(R139:R142)</f>
        <v>0</v>
      </c>
      <c r="S138" s="141"/>
      <c r="T138" s="143">
        <f>SUM(T139:T142)</f>
        <v>0</v>
      </c>
      <c r="AR138" s="136" t="s">
        <v>84</v>
      </c>
      <c r="AT138" s="144" t="s">
        <v>74</v>
      </c>
      <c r="AU138" s="144" t="s">
        <v>84</v>
      </c>
      <c r="AY138" s="136" t="s">
        <v>162</v>
      </c>
      <c r="BK138" s="145">
        <f>SUM(BK139:BK142)</f>
        <v>0</v>
      </c>
    </row>
    <row r="139" spans="1:65" s="2" customFormat="1" ht="24.2" customHeight="1">
      <c r="A139" s="31"/>
      <c r="B139" s="148"/>
      <c r="C139" s="149" t="s">
        <v>82</v>
      </c>
      <c r="D139" s="149" t="s">
        <v>164</v>
      </c>
      <c r="E139" s="150" t="s">
        <v>1446</v>
      </c>
      <c r="F139" s="151" t="s">
        <v>1447</v>
      </c>
      <c r="G139" s="152" t="s">
        <v>371</v>
      </c>
      <c r="H139" s="153">
        <v>30</v>
      </c>
      <c r="I139" s="154"/>
      <c r="J139" s="155">
        <f>ROUND(I139*H139,2)</f>
        <v>0</v>
      </c>
      <c r="K139" s="151" t="s">
        <v>557</v>
      </c>
      <c r="L139" s="32"/>
      <c r="M139" s="156" t="s">
        <v>1</v>
      </c>
      <c r="N139" s="157" t="s">
        <v>40</v>
      </c>
      <c r="O139" s="57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0" t="s">
        <v>247</v>
      </c>
      <c r="AT139" s="160" t="s">
        <v>164</v>
      </c>
      <c r="AU139" s="160" t="s">
        <v>184</v>
      </c>
      <c r="AY139" s="16" t="s">
        <v>162</v>
      </c>
      <c r="BE139" s="161">
        <f>IF(N139="základní",J139,0)</f>
        <v>0</v>
      </c>
      <c r="BF139" s="161">
        <f>IF(N139="snížená",J139,0)</f>
        <v>0</v>
      </c>
      <c r="BG139" s="161">
        <f>IF(N139="zákl. přenesená",J139,0)</f>
        <v>0</v>
      </c>
      <c r="BH139" s="161">
        <f>IF(N139="sníž. přenesená",J139,0)</f>
        <v>0</v>
      </c>
      <c r="BI139" s="161">
        <f>IF(N139="nulová",J139,0)</f>
        <v>0</v>
      </c>
      <c r="BJ139" s="16" t="s">
        <v>82</v>
      </c>
      <c r="BK139" s="161">
        <f>ROUND(I139*H139,2)</f>
        <v>0</v>
      </c>
      <c r="BL139" s="16" t="s">
        <v>247</v>
      </c>
      <c r="BM139" s="160" t="s">
        <v>1448</v>
      </c>
    </row>
    <row r="140" spans="1:65" s="2" customFormat="1" ht="24.2" customHeight="1">
      <c r="A140" s="31"/>
      <c r="B140" s="148"/>
      <c r="C140" s="149" t="s">
        <v>84</v>
      </c>
      <c r="D140" s="149" t="s">
        <v>164</v>
      </c>
      <c r="E140" s="150" t="s">
        <v>1449</v>
      </c>
      <c r="F140" s="151" t="s">
        <v>1450</v>
      </c>
      <c r="G140" s="152" t="s">
        <v>371</v>
      </c>
      <c r="H140" s="153">
        <v>4</v>
      </c>
      <c r="I140" s="154"/>
      <c r="J140" s="155">
        <f>ROUND(I140*H140,2)</f>
        <v>0</v>
      </c>
      <c r="K140" s="151" t="s">
        <v>557</v>
      </c>
      <c r="L140" s="32"/>
      <c r="M140" s="156" t="s">
        <v>1</v>
      </c>
      <c r="N140" s="157" t="s">
        <v>40</v>
      </c>
      <c r="O140" s="57"/>
      <c r="P140" s="158">
        <f>O140*H140</f>
        <v>0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0" t="s">
        <v>247</v>
      </c>
      <c r="AT140" s="160" t="s">
        <v>164</v>
      </c>
      <c r="AU140" s="160" t="s">
        <v>184</v>
      </c>
      <c r="AY140" s="16" t="s">
        <v>162</v>
      </c>
      <c r="BE140" s="161">
        <f>IF(N140="základní",J140,0)</f>
        <v>0</v>
      </c>
      <c r="BF140" s="161">
        <f>IF(N140="snížená",J140,0)</f>
        <v>0</v>
      </c>
      <c r="BG140" s="161">
        <f>IF(N140="zákl. přenesená",J140,0)</f>
        <v>0</v>
      </c>
      <c r="BH140" s="161">
        <f>IF(N140="sníž. přenesená",J140,0)</f>
        <v>0</v>
      </c>
      <c r="BI140" s="161">
        <f>IF(N140="nulová",J140,0)</f>
        <v>0</v>
      </c>
      <c r="BJ140" s="16" t="s">
        <v>82</v>
      </c>
      <c r="BK140" s="161">
        <f>ROUND(I140*H140,2)</f>
        <v>0</v>
      </c>
      <c r="BL140" s="16" t="s">
        <v>247</v>
      </c>
      <c r="BM140" s="160" t="s">
        <v>1451</v>
      </c>
    </row>
    <row r="141" spans="1:65" s="2" customFormat="1" ht="24.2" customHeight="1">
      <c r="A141" s="31"/>
      <c r="B141" s="148"/>
      <c r="C141" s="149" t="s">
        <v>184</v>
      </c>
      <c r="D141" s="149" t="s">
        <v>164</v>
      </c>
      <c r="E141" s="150" t="s">
        <v>1452</v>
      </c>
      <c r="F141" s="151" t="s">
        <v>1453</v>
      </c>
      <c r="G141" s="152" t="s">
        <v>371</v>
      </c>
      <c r="H141" s="153">
        <v>8</v>
      </c>
      <c r="I141" s="154"/>
      <c r="J141" s="155">
        <f>ROUND(I141*H141,2)</f>
        <v>0</v>
      </c>
      <c r="K141" s="151" t="s">
        <v>557</v>
      </c>
      <c r="L141" s="32"/>
      <c r="M141" s="156" t="s">
        <v>1</v>
      </c>
      <c r="N141" s="157" t="s">
        <v>40</v>
      </c>
      <c r="O141" s="57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0" t="s">
        <v>247</v>
      </c>
      <c r="AT141" s="160" t="s">
        <v>164</v>
      </c>
      <c r="AU141" s="160" t="s">
        <v>184</v>
      </c>
      <c r="AY141" s="16" t="s">
        <v>162</v>
      </c>
      <c r="BE141" s="161">
        <f>IF(N141="základní",J141,0)</f>
        <v>0</v>
      </c>
      <c r="BF141" s="161">
        <f>IF(N141="snížená",J141,0)</f>
        <v>0</v>
      </c>
      <c r="BG141" s="161">
        <f>IF(N141="zákl. přenesená",J141,0)</f>
        <v>0</v>
      </c>
      <c r="BH141" s="161">
        <f>IF(N141="sníž. přenesená",J141,0)</f>
        <v>0</v>
      </c>
      <c r="BI141" s="161">
        <f>IF(N141="nulová",J141,0)</f>
        <v>0</v>
      </c>
      <c r="BJ141" s="16" t="s">
        <v>82</v>
      </c>
      <c r="BK141" s="161">
        <f>ROUND(I141*H141,2)</f>
        <v>0</v>
      </c>
      <c r="BL141" s="16" t="s">
        <v>247</v>
      </c>
      <c r="BM141" s="160" t="s">
        <v>1454</v>
      </c>
    </row>
    <row r="142" spans="1:65" s="2" customFormat="1" ht="24.2" customHeight="1">
      <c r="A142" s="31"/>
      <c r="B142" s="148"/>
      <c r="C142" s="149" t="s">
        <v>168</v>
      </c>
      <c r="D142" s="149" t="s">
        <v>164</v>
      </c>
      <c r="E142" s="150" t="s">
        <v>1455</v>
      </c>
      <c r="F142" s="151" t="s">
        <v>1456</v>
      </c>
      <c r="G142" s="152" t="s">
        <v>371</v>
      </c>
      <c r="H142" s="153">
        <v>2</v>
      </c>
      <c r="I142" s="154"/>
      <c r="J142" s="155">
        <f>ROUND(I142*H142,2)</f>
        <v>0</v>
      </c>
      <c r="K142" s="151" t="s">
        <v>557</v>
      </c>
      <c r="L142" s="32"/>
      <c r="M142" s="156" t="s">
        <v>1</v>
      </c>
      <c r="N142" s="157" t="s">
        <v>40</v>
      </c>
      <c r="O142" s="57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0" t="s">
        <v>247</v>
      </c>
      <c r="AT142" s="160" t="s">
        <v>164</v>
      </c>
      <c r="AU142" s="160" t="s">
        <v>184</v>
      </c>
      <c r="AY142" s="16" t="s">
        <v>162</v>
      </c>
      <c r="BE142" s="161">
        <f>IF(N142="základní",J142,0)</f>
        <v>0</v>
      </c>
      <c r="BF142" s="161">
        <f>IF(N142="snížená",J142,0)</f>
        <v>0</v>
      </c>
      <c r="BG142" s="161">
        <f>IF(N142="zákl. přenesená",J142,0)</f>
        <v>0</v>
      </c>
      <c r="BH142" s="161">
        <f>IF(N142="sníž. přenesená",J142,0)</f>
        <v>0</v>
      </c>
      <c r="BI142" s="161">
        <f>IF(N142="nulová",J142,0)</f>
        <v>0</v>
      </c>
      <c r="BJ142" s="16" t="s">
        <v>82</v>
      </c>
      <c r="BK142" s="161">
        <f>ROUND(I142*H142,2)</f>
        <v>0</v>
      </c>
      <c r="BL142" s="16" t="s">
        <v>247</v>
      </c>
      <c r="BM142" s="160" t="s">
        <v>1457</v>
      </c>
    </row>
    <row r="143" spans="1:65" s="12" customFormat="1" ht="20.85" customHeight="1">
      <c r="B143" s="135"/>
      <c r="D143" s="136" t="s">
        <v>74</v>
      </c>
      <c r="E143" s="146" t="s">
        <v>1458</v>
      </c>
      <c r="F143" s="146" t="s">
        <v>1459</v>
      </c>
      <c r="I143" s="138"/>
      <c r="J143" s="147">
        <f>BK143</f>
        <v>0</v>
      </c>
      <c r="L143" s="135"/>
      <c r="M143" s="140"/>
      <c r="N143" s="141"/>
      <c r="O143" s="141"/>
      <c r="P143" s="142">
        <f>SUM(P144:P145)</f>
        <v>0</v>
      </c>
      <c r="Q143" s="141"/>
      <c r="R143" s="142">
        <f>SUM(R144:R145)</f>
        <v>0</v>
      </c>
      <c r="S143" s="141"/>
      <c r="T143" s="143">
        <f>SUM(T144:T145)</f>
        <v>0</v>
      </c>
      <c r="AR143" s="136" t="s">
        <v>84</v>
      </c>
      <c r="AT143" s="144" t="s">
        <v>74</v>
      </c>
      <c r="AU143" s="144" t="s">
        <v>84</v>
      </c>
      <c r="AY143" s="136" t="s">
        <v>162</v>
      </c>
      <c r="BK143" s="145">
        <f>SUM(BK144:BK145)</f>
        <v>0</v>
      </c>
    </row>
    <row r="144" spans="1:65" s="2" customFormat="1" ht="24.2" customHeight="1">
      <c r="A144" s="31"/>
      <c r="B144" s="148"/>
      <c r="C144" s="149" t="s">
        <v>194</v>
      </c>
      <c r="D144" s="149" t="s">
        <v>164</v>
      </c>
      <c r="E144" s="150" t="s">
        <v>1460</v>
      </c>
      <c r="F144" s="151" t="s">
        <v>1461</v>
      </c>
      <c r="G144" s="152" t="s">
        <v>329</v>
      </c>
      <c r="H144" s="153">
        <v>1</v>
      </c>
      <c r="I144" s="154"/>
      <c r="J144" s="155">
        <f>ROUND(I144*H144,2)</f>
        <v>0</v>
      </c>
      <c r="K144" s="151" t="s">
        <v>557</v>
      </c>
      <c r="L144" s="32"/>
      <c r="M144" s="156" t="s">
        <v>1</v>
      </c>
      <c r="N144" s="157" t="s">
        <v>40</v>
      </c>
      <c r="O144" s="57"/>
      <c r="P144" s="158">
        <f>O144*H144</f>
        <v>0</v>
      </c>
      <c r="Q144" s="158">
        <v>0</v>
      </c>
      <c r="R144" s="158">
        <f>Q144*H144</f>
        <v>0</v>
      </c>
      <c r="S144" s="158">
        <v>0</v>
      </c>
      <c r="T144" s="159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0" t="s">
        <v>247</v>
      </c>
      <c r="AT144" s="160" t="s">
        <v>164</v>
      </c>
      <c r="AU144" s="160" t="s">
        <v>184</v>
      </c>
      <c r="AY144" s="16" t="s">
        <v>162</v>
      </c>
      <c r="BE144" s="161">
        <f>IF(N144="základní",J144,0)</f>
        <v>0</v>
      </c>
      <c r="BF144" s="161">
        <f>IF(N144="snížená",J144,0)</f>
        <v>0</v>
      </c>
      <c r="BG144" s="161">
        <f>IF(N144="zákl. přenesená",J144,0)</f>
        <v>0</v>
      </c>
      <c r="BH144" s="161">
        <f>IF(N144="sníž. přenesená",J144,0)</f>
        <v>0</v>
      </c>
      <c r="BI144" s="161">
        <f>IF(N144="nulová",J144,0)</f>
        <v>0</v>
      </c>
      <c r="BJ144" s="16" t="s">
        <v>82</v>
      </c>
      <c r="BK144" s="161">
        <f>ROUND(I144*H144,2)</f>
        <v>0</v>
      </c>
      <c r="BL144" s="16" t="s">
        <v>247</v>
      </c>
      <c r="BM144" s="160" t="s">
        <v>1462</v>
      </c>
    </row>
    <row r="145" spans="1:65" s="2" customFormat="1" ht="16.5" customHeight="1">
      <c r="A145" s="31"/>
      <c r="B145" s="148"/>
      <c r="C145" s="149" t="s">
        <v>199</v>
      </c>
      <c r="D145" s="149" t="s">
        <v>164</v>
      </c>
      <c r="E145" s="150" t="s">
        <v>1463</v>
      </c>
      <c r="F145" s="151" t="s">
        <v>1464</v>
      </c>
      <c r="G145" s="152" t="s">
        <v>329</v>
      </c>
      <c r="H145" s="153">
        <v>1</v>
      </c>
      <c r="I145" s="154"/>
      <c r="J145" s="155">
        <f>ROUND(I145*H145,2)</f>
        <v>0</v>
      </c>
      <c r="K145" s="151" t="s">
        <v>557</v>
      </c>
      <c r="L145" s="32"/>
      <c r="M145" s="156" t="s">
        <v>1</v>
      </c>
      <c r="N145" s="157" t="s">
        <v>40</v>
      </c>
      <c r="O145" s="57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0" t="s">
        <v>247</v>
      </c>
      <c r="AT145" s="160" t="s">
        <v>164</v>
      </c>
      <c r="AU145" s="160" t="s">
        <v>184</v>
      </c>
      <c r="AY145" s="16" t="s">
        <v>162</v>
      </c>
      <c r="BE145" s="161">
        <f>IF(N145="základní",J145,0)</f>
        <v>0</v>
      </c>
      <c r="BF145" s="161">
        <f>IF(N145="snížená",J145,0)</f>
        <v>0</v>
      </c>
      <c r="BG145" s="161">
        <f>IF(N145="zákl. přenesená",J145,0)</f>
        <v>0</v>
      </c>
      <c r="BH145" s="161">
        <f>IF(N145="sníž. přenesená",J145,0)</f>
        <v>0</v>
      </c>
      <c r="BI145" s="161">
        <f>IF(N145="nulová",J145,0)</f>
        <v>0</v>
      </c>
      <c r="BJ145" s="16" t="s">
        <v>82</v>
      </c>
      <c r="BK145" s="161">
        <f>ROUND(I145*H145,2)</f>
        <v>0</v>
      </c>
      <c r="BL145" s="16" t="s">
        <v>247</v>
      </c>
      <c r="BM145" s="160" t="s">
        <v>1465</v>
      </c>
    </row>
    <row r="146" spans="1:65" s="12" customFormat="1" ht="20.85" customHeight="1">
      <c r="B146" s="135"/>
      <c r="D146" s="136" t="s">
        <v>74</v>
      </c>
      <c r="E146" s="146" t="s">
        <v>1466</v>
      </c>
      <c r="F146" s="146" t="s">
        <v>1467</v>
      </c>
      <c r="I146" s="138"/>
      <c r="J146" s="147">
        <f>BK146</f>
        <v>0</v>
      </c>
      <c r="L146" s="135"/>
      <c r="M146" s="140"/>
      <c r="N146" s="141"/>
      <c r="O146" s="141"/>
      <c r="P146" s="142">
        <f>SUM(P147:P149)</f>
        <v>0</v>
      </c>
      <c r="Q146" s="141"/>
      <c r="R146" s="142">
        <f>SUM(R147:R149)</f>
        <v>0</v>
      </c>
      <c r="S146" s="141"/>
      <c r="T146" s="143">
        <f>SUM(T147:T149)</f>
        <v>0</v>
      </c>
      <c r="AR146" s="136" t="s">
        <v>84</v>
      </c>
      <c r="AT146" s="144" t="s">
        <v>74</v>
      </c>
      <c r="AU146" s="144" t="s">
        <v>84</v>
      </c>
      <c r="AY146" s="136" t="s">
        <v>162</v>
      </c>
      <c r="BK146" s="145">
        <f>SUM(BK147:BK149)</f>
        <v>0</v>
      </c>
    </row>
    <row r="147" spans="1:65" s="2" customFormat="1" ht="16.5" customHeight="1">
      <c r="A147" s="31"/>
      <c r="B147" s="148"/>
      <c r="C147" s="149" t="s">
        <v>203</v>
      </c>
      <c r="D147" s="149" t="s">
        <v>164</v>
      </c>
      <c r="E147" s="150" t="s">
        <v>1468</v>
      </c>
      <c r="F147" s="151" t="s">
        <v>1469</v>
      </c>
      <c r="G147" s="152" t="s">
        <v>329</v>
      </c>
      <c r="H147" s="153">
        <v>2</v>
      </c>
      <c r="I147" s="154"/>
      <c r="J147" s="155">
        <f>ROUND(I147*H147,2)</f>
        <v>0</v>
      </c>
      <c r="K147" s="151" t="s">
        <v>557</v>
      </c>
      <c r="L147" s="32"/>
      <c r="M147" s="156" t="s">
        <v>1</v>
      </c>
      <c r="N147" s="157" t="s">
        <v>40</v>
      </c>
      <c r="O147" s="57"/>
      <c r="P147" s="158">
        <f>O147*H147</f>
        <v>0</v>
      </c>
      <c r="Q147" s="158">
        <v>0</v>
      </c>
      <c r="R147" s="158">
        <f>Q147*H147</f>
        <v>0</v>
      </c>
      <c r="S147" s="158">
        <v>0</v>
      </c>
      <c r="T147" s="159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0" t="s">
        <v>247</v>
      </c>
      <c r="AT147" s="160" t="s">
        <v>164</v>
      </c>
      <c r="AU147" s="160" t="s">
        <v>184</v>
      </c>
      <c r="AY147" s="16" t="s">
        <v>162</v>
      </c>
      <c r="BE147" s="161">
        <f>IF(N147="základní",J147,0)</f>
        <v>0</v>
      </c>
      <c r="BF147" s="161">
        <f>IF(N147="snížená",J147,0)</f>
        <v>0</v>
      </c>
      <c r="BG147" s="161">
        <f>IF(N147="zákl. přenesená",J147,0)</f>
        <v>0</v>
      </c>
      <c r="BH147" s="161">
        <f>IF(N147="sníž. přenesená",J147,0)</f>
        <v>0</v>
      </c>
      <c r="BI147" s="161">
        <f>IF(N147="nulová",J147,0)</f>
        <v>0</v>
      </c>
      <c r="BJ147" s="16" t="s">
        <v>82</v>
      </c>
      <c r="BK147" s="161">
        <f>ROUND(I147*H147,2)</f>
        <v>0</v>
      </c>
      <c r="BL147" s="16" t="s">
        <v>247</v>
      </c>
      <c r="BM147" s="160" t="s">
        <v>1470</v>
      </c>
    </row>
    <row r="148" spans="1:65" s="2" customFormat="1" ht="16.5" customHeight="1">
      <c r="A148" s="31"/>
      <c r="B148" s="148"/>
      <c r="C148" s="149" t="s">
        <v>208</v>
      </c>
      <c r="D148" s="149" t="s">
        <v>164</v>
      </c>
      <c r="E148" s="150" t="s">
        <v>1471</v>
      </c>
      <c r="F148" s="151" t="s">
        <v>1472</v>
      </c>
      <c r="G148" s="152" t="s">
        <v>329</v>
      </c>
      <c r="H148" s="153">
        <v>2</v>
      </c>
      <c r="I148" s="154"/>
      <c r="J148" s="155">
        <f>ROUND(I148*H148,2)</f>
        <v>0</v>
      </c>
      <c r="K148" s="151" t="s">
        <v>557</v>
      </c>
      <c r="L148" s="32"/>
      <c r="M148" s="156" t="s">
        <v>1</v>
      </c>
      <c r="N148" s="157" t="s">
        <v>40</v>
      </c>
      <c r="O148" s="57"/>
      <c r="P148" s="158">
        <f>O148*H148</f>
        <v>0</v>
      </c>
      <c r="Q148" s="158">
        <v>0</v>
      </c>
      <c r="R148" s="158">
        <f>Q148*H148</f>
        <v>0</v>
      </c>
      <c r="S148" s="158">
        <v>0</v>
      </c>
      <c r="T148" s="159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0" t="s">
        <v>247</v>
      </c>
      <c r="AT148" s="160" t="s">
        <v>164</v>
      </c>
      <c r="AU148" s="160" t="s">
        <v>184</v>
      </c>
      <c r="AY148" s="16" t="s">
        <v>162</v>
      </c>
      <c r="BE148" s="161">
        <f>IF(N148="základní",J148,0)</f>
        <v>0</v>
      </c>
      <c r="BF148" s="161">
        <f>IF(N148="snížená",J148,0)</f>
        <v>0</v>
      </c>
      <c r="BG148" s="161">
        <f>IF(N148="zákl. přenesená",J148,0)</f>
        <v>0</v>
      </c>
      <c r="BH148" s="161">
        <f>IF(N148="sníž. přenesená",J148,0)</f>
        <v>0</v>
      </c>
      <c r="BI148" s="161">
        <f>IF(N148="nulová",J148,0)</f>
        <v>0</v>
      </c>
      <c r="BJ148" s="16" t="s">
        <v>82</v>
      </c>
      <c r="BK148" s="161">
        <f>ROUND(I148*H148,2)</f>
        <v>0</v>
      </c>
      <c r="BL148" s="16" t="s">
        <v>247</v>
      </c>
      <c r="BM148" s="160" t="s">
        <v>1473</v>
      </c>
    </row>
    <row r="149" spans="1:65" s="2" customFormat="1" ht="16.5" customHeight="1">
      <c r="A149" s="31"/>
      <c r="B149" s="148"/>
      <c r="C149" s="149" t="s">
        <v>212</v>
      </c>
      <c r="D149" s="149" t="s">
        <v>164</v>
      </c>
      <c r="E149" s="150" t="s">
        <v>1474</v>
      </c>
      <c r="F149" s="151" t="s">
        <v>1475</v>
      </c>
      <c r="G149" s="152" t="s">
        <v>329</v>
      </c>
      <c r="H149" s="153">
        <v>1</v>
      </c>
      <c r="I149" s="154"/>
      <c r="J149" s="155">
        <f>ROUND(I149*H149,2)</f>
        <v>0</v>
      </c>
      <c r="K149" s="151" t="s">
        <v>557</v>
      </c>
      <c r="L149" s="32"/>
      <c r="M149" s="156" t="s">
        <v>1</v>
      </c>
      <c r="N149" s="157" t="s">
        <v>40</v>
      </c>
      <c r="O149" s="57"/>
      <c r="P149" s="158">
        <f>O149*H149</f>
        <v>0</v>
      </c>
      <c r="Q149" s="158">
        <v>0</v>
      </c>
      <c r="R149" s="158">
        <f>Q149*H149</f>
        <v>0</v>
      </c>
      <c r="S149" s="158">
        <v>0</v>
      </c>
      <c r="T149" s="159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0" t="s">
        <v>247</v>
      </c>
      <c r="AT149" s="160" t="s">
        <v>164</v>
      </c>
      <c r="AU149" s="160" t="s">
        <v>184</v>
      </c>
      <c r="AY149" s="16" t="s">
        <v>162</v>
      </c>
      <c r="BE149" s="161">
        <f>IF(N149="základní",J149,0)</f>
        <v>0</v>
      </c>
      <c r="BF149" s="161">
        <f>IF(N149="snížená",J149,0)</f>
        <v>0</v>
      </c>
      <c r="BG149" s="161">
        <f>IF(N149="zákl. přenesená",J149,0)</f>
        <v>0</v>
      </c>
      <c r="BH149" s="161">
        <f>IF(N149="sníž. přenesená",J149,0)</f>
        <v>0</v>
      </c>
      <c r="BI149" s="161">
        <f>IF(N149="nulová",J149,0)</f>
        <v>0</v>
      </c>
      <c r="BJ149" s="16" t="s">
        <v>82</v>
      </c>
      <c r="BK149" s="161">
        <f>ROUND(I149*H149,2)</f>
        <v>0</v>
      </c>
      <c r="BL149" s="16" t="s">
        <v>247</v>
      </c>
      <c r="BM149" s="160" t="s">
        <v>1476</v>
      </c>
    </row>
    <row r="150" spans="1:65" s="12" customFormat="1" ht="22.9" customHeight="1">
      <c r="B150" s="135"/>
      <c r="D150" s="136" t="s">
        <v>74</v>
      </c>
      <c r="E150" s="146" t="s">
        <v>1477</v>
      </c>
      <c r="F150" s="146" t="s">
        <v>1478</v>
      </c>
      <c r="I150" s="138"/>
      <c r="J150" s="147">
        <f>BK150</f>
        <v>0</v>
      </c>
      <c r="L150" s="135"/>
      <c r="M150" s="140"/>
      <c r="N150" s="141"/>
      <c r="O150" s="141"/>
      <c r="P150" s="142">
        <f>P151+P155</f>
        <v>0</v>
      </c>
      <c r="Q150" s="141"/>
      <c r="R150" s="142">
        <f>R151+R155</f>
        <v>0</v>
      </c>
      <c r="S150" s="141"/>
      <c r="T150" s="143">
        <f>T151+T155</f>
        <v>0</v>
      </c>
      <c r="AR150" s="136" t="s">
        <v>84</v>
      </c>
      <c r="AT150" s="144" t="s">
        <v>74</v>
      </c>
      <c r="AU150" s="144" t="s">
        <v>82</v>
      </c>
      <c r="AY150" s="136" t="s">
        <v>162</v>
      </c>
      <c r="BK150" s="145">
        <f>BK151+BK155</f>
        <v>0</v>
      </c>
    </row>
    <row r="151" spans="1:65" s="12" customFormat="1" ht="20.85" customHeight="1">
      <c r="B151" s="135"/>
      <c r="D151" s="136" t="s">
        <v>74</v>
      </c>
      <c r="E151" s="146" t="s">
        <v>1479</v>
      </c>
      <c r="F151" s="146" t="s">
        <v>1445</v>
      </c>
      <c r="I151" s="138"/>
      <c r="J151" s="147">
        <f>BK151</f>
        <v>0</v>
      </c>
      <c r="L151" s="135"/>
      <c r="M151" s="140"/>
      <c r="N151" s="141"/>
      <c r="O151" s="141"/>
      <c r="P151" s="142">
        <f>SUM(P152:P154)</f>
        <v>0</v>
      </c>
      <c r="Q151" s="141"/>
      <c r="R151" s="142">
        <f>SUM(R152:R154)</f>
        <v>0</v>
      </c>
      <c r="S151" s="141"/>
      <c r="T151" s="143">
        <f>SUM(T152:T154)</f>
        <v>0</v>
      </c>
      <c r="AR151" s="136" t="s">
        <v>84</v>
      </c>
      <c r="AT151" s="144" t="s">
        <v>74</v>
      </c>
      <c r="AU151" s="144" t="s">
        <v>84</v>
      </c>
      <c r="AY151" s="136" t="s">
        <v>162</v>
      </c>
      <c r="BK151" s="145">
        <f>SUM(BK152:BK154)</f>
        <v>0</v>
      </c>
    </row>
    <row r="152" spans="1:65" s="2" customFormat="1" ht="24.2" customHeight="1">
      <c r="A152" s="31"/>
      <c r="B152" s="148"/>
      <c r="C152" s="149" t="s">
        <v>218</v>
      </c>
      <c r="D152" s="149" t="s">
        <v>164</v>
      </c>
      <c r="E152" s="150" t="s">
        <v>1446</v>
      </c>
      <c r="F152" s="151" t="s">
        <v>1447</v>
      </c>
      <c r="G152" s="152" t="s">
        <v>371</v>
      </c>
      <c r="H152" s="153">
        <v>50</v>
      </c>
      <c r="I152" s="154"/>
      <c r="J152" s="155">
        <f>ROUND(I152*H152,2)</f>
        <v>0</v>
      </c>
      <c r="K152" s="151" t="s">
        <v>557</v>
      </c>
      <c r="L152" s="32"/>
      <c r="M152" s="156" t="s">
        <v>1</v>
      </c>
      <c r="N152" s="157" t="s">
        <v>40</v>
      </c>
      <c r="O152" s="57"/>
      <c r="P152" s="158">
        <f>O152*H152</f>
        <v>0</v>
      </c>
      <c r="Q152" s="158">
        <v>0</v>
      </c>
      <c r="R152" s="158">
        <f>Q152*H152</f>
        <v>0</v>
      </c>
      <c r="S152" s="158">
        <v>0</v>
      </c>
      <c r="T152" s="159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0" t="s">
        <v>247</v>
      </c>
      <c r="AT152" s="160" t="s">
        <v>164</v>
      </c>
      <c r="AU152" s="160" t="s">
        <v>184</v>
      </c>
      <c r="AY152" s="16" t="s">
        <v>162</v>
      </c>
      <c r="BE152" s="161">
        <f>IF(N152="základní",J152,0)</f>
        <v>0</v>
      </c>
      <c r="BF152" s="161">
        <f>IF(N152="snížená",J152,0)</f>
        <v>0</v>
      </c>
      <c r="BG152" s="161">
        <f>IF(N152="zákl. přenesená",J152,0)</f>
        <v>0</v>
      </c>
      <c r="BH152" s="161">
        <f>IF(N152="sníž. přenesená",J152,0)</f>
        <v>0</v>
      </c>
      <c r="BI152" s="161">
        <f>IF(N152="nulová",J152,0)</f>
        <v>0</v>
      </c>
      <c r="BJ152" s="16" t="s">
        <v>82</v>
      </c>
      <c r="BK152" s="161">
        <f>ROUND(I152*H152,2)</f>
        <v>0</v>
      </c>
      <c r="BL152" s="16" t="s">
        <v>247</v>
      </c>
      <c r="BM152" s="160" t="s">
        <v>1480</v>
      </c>
    </row>
    <row r="153" spans="1:65" s="2" customFormat="1" ht="24.2" customHeight="1">
      <c r="A153" s="31"/>
      <c r="B153" s="148"/>
      <c r="C153" s="149" t="s">
        <v>222</v>
      </c>
      <c r="D153" s="149" t="s">
        <v>164</v>
      </c>
      <c r="E153" s="150" t="s">
        <v>1481</v>
      </c>
      <c r="F153" s="151" t="s">
        <v>1482</v>
      </c>
      <c r="G153" s="152" t="s">
        <v>371</v>
      </c>
      <c r="H153" s="153">
        <v>5</v>
      </c>
      <c r="I153" s="154"/>
      <c r="J153" s="155">
        <f>ROUND(I153*H153,2)</f>
        <v>0</v>
      </c>
      <c r="K153" s="151" t="s">
        <v>557</v>
      </c>
      <c r="L153" s="32"/>
      <c r="M153" s="156" t="s">
        <v>1</v>
      </c>
      <c r="N153" s="157" t="s">
        <v>40</v>
      </c>
      <c r="O153" s="57"/>
      <c r="P153" s="158">
        <f>O153*H153</f>
        <v>0</v>
      </c>
      <c r="Q153" s="158">
        <v>0</v>
      </c>
      <c r="R153" s="158">
        <f>Q153*H153</f>
        <v>0</v>
      </c>
      <c r="S153" s="158">
        <v>0</v>
      </c>
      <c r="T153" s="159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60" t="s">
        <v>247</v>
      </c>
      <c r="AT153" s="160" t="s">
        <v>164</v>
      </c>
      <c r="AU153" s="160" t="s">
        <v>184</v>
      </c>
      <c r="AY153" s="16" t="s">
        <v>162</v>
      </c>
      <c r="BE153" s="161">
        <f>IF(N153="základní",J153,0)</f>
        <v>0</v>
      </c>
      <c r="BF153" s="161">
        <f>IF(N153="snížená",J153,0)</f>
        <v>0</v>
      </c>
      <c r="BG153" s="161">
        <f>IF(N153="zákl. přenesená",J153,0)</f>
        <v>0</v>
      </c>
      <c r="BH153" s="161">
        <f>IF(N153="sníž. přenesená",J153,0)</f>
        <v>0</v>
      </c>
      <c r="BI153" s="161">
        <f>IF(N153="nulová",J153,0)</f>
        <v>0</v>
      </c>
      <c r="BJ153" s="16" t="s">
        <v>82</v>
      </c>
      <c r="BK153" s="161">
        <f>ROUND(I153*H153,2)</f>
        <v>0</v>
      </c>
      <c r="BL153" s="16" t="s">
        <v>247</v>
      </c>
      <c r="BM153" s="160" t="s">
        <v>1483</v>
      </c>
    </row>
    <row r="154" spans="1:65" s="2" customFormat="1" ht="24.2" customHeight="1">
      <c r="A154" s="31"/>
      <c r="B154" s="148"/>
      <c r="C154" s="149" t="s">
        <v>8</v>
      </c>
      <c r="D154" s="149" t="s">
        <v>164</v>
      </c>
      <c r="E154" s="150" t="s">
        <v>1484</v>
      </c>
      <c r="F154" s="151" t="s">
        <v>1485</v>
      </c>
      <c r="G154" s="152" t="s">
        <v>371</v>
      </c>
      <c r="H154" s="153">
        <v>55</v>
      </c>
      <c r="I154" s="154"/>
      <c r="J154" s="155">
        <f>ROUND(I154*H154,2)</f>
        <v>0</v>
      </c>
      <c r="K154" s="151" t="s">
        <v>557</v>
      </c>
      <c r="L154" s="32"/>
      <c r="M154" s="156" t="s">
        <v>1</v>
      </c>
      <c r="N154" s="157" t="s">
        <v>40</v>
      </c>
      <c r="O154" s="57"/>
      <c r="P154" s="158">
        <f>O154*H154</f>
        <v>0</v>
      </c>
      <c r="Q154" s="158">
        <v>0</v>
      </c>
      <c r="R154" s="158">
        <f>Q154*H154</f>
        <v>0</v>
      </c>
      <c r="S154" s="158">
        <v>0</v>
      </c>
      <c r="T154" s="159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0" t="s">
        <v>247</v>
      </c>
      <c r="AT154" s="160" t="s">
        <v>164</v>
      </c>
      <c r="AU154" s="160" t="s">
        <v>184</v>
      </c>
      <c r="AY154" s="16" t="s">
        <v>162</v>
      </c>
      <c r="BE154" s="161">
        <f>IF(N154="základní",J154,0)</f>
        <v>0</v>
      </c>
      <c r="BF154" s="161">
        <f>IF(N154="snížená",J154,0)</f>
        <v>0</v>
      </c>
      <c r="BG154" s="161">
        <f>IF(N154="zákl. přenesená",J154,0)</f>
        <v>0</v>
      </c>
      <c r="BH154" s="161">
        <f>IF(N154="sníž. přenesená",J154,0)</f>
        <v>0</v>
      </c>
      <c r="BI154" s="161">
        <f>IF(N154="nulová",J154,0)</f>
        <v>0</v>
      </c>
      <c r="BJ154" s="16" t="s">
        <v>82</v>
      </c>
      <c r="BK154" s="161">
        <f>ROUND(I154*H154,2)</f>
        <v>0</v>
      </c>
      <c r="BL154" s="16" t="s">
        <v>247</v>
      </c>
      <c r="BM154" s="160" t="s">
        <v>1486</v>
      </c>
    </row>
    <row r="155" spans="1:65" s="12" customFormat="1" ht="20.85" customHeight="1">
      <c r="B155" s="135"/>
      <c r="D155" s="136" t="s">
        <v>74</v>
      </c>
      <c r="E155" s="146" t="s">
        <v>1487</v>
      </c>
      <c r="F155" s="146" t="s">
        <v>1488</v>
      </c>
      <c r="I155" s="138"/>
      <c r="J155" s="147">
        <f>BK155</f>
        <v>0</v>
      </c>
      <c r="L155" s="135"/>
      <c r="M155" s="140"/>
      <c r="N155" s="141"/>
      <c r="O155" s="141"/>
      <c r="P155" s="142">
        <f>P156</f>
        <v>0</v>
      </c>
      <c r="Q155" s="141"/>
      <c r="R155" s="142">
        <f>R156</f>
        <v>0</v>
      </c>
      <c r="S155" s="141"/>
      <c r="T155" s="143">
        <f>T156</f>
        <v>0</v>
      </c>
      <c r="AR155" s="136" t="s">
        <v>84</v>
      </c>
      <c r="AT155" s="144" t="s">
        <v>74</v>
      </c>
      <c r="AU155" s="144" t="s">
        <v>84</v>
      </c>
      <c r="AY155" s="136" t="s">
        <v>162</v>
      </c>
      <c r="BK155" s="145">
        <f>BK156</f>
        <v>0</v>
      </c>
    </row>
    <row r="156" spans="1:65" s="2" customFormat="1" ht="21.75" customHeight="1">
      <c r="A156" s="31"/>
      <c r="B156" s="148"/>
      <c r="C156" s="149" t="s">
        <v>232</v>
      </c>
      <c r="D156" s="149" t="s">
        <v>164</v>
      </c>
      <c r="E156" s="150" t="s">
        <v>1489</v>
      </c>
      <c r="F156" s="151" t="s">
        <v>1490</v>
      </c>
      <c r="G156" s="152" t="s">
        <v>329</v>
      </c>
      <c r="H156" s="153">
        <v>4</v>
      </c>
      <c r="I156" s="154"/>
      <c r="J156" s="155">
        <f>ROUND(I156*H156,2)</f>
        <v>0</v>
      </c>
      <c r="K156" s="151" t="s">
        <v>557</v>
      </c>
      <c r="L156" s="32"/>
      <c r="M156" s="156" t="s">
        <v>1</v>
      </c>
      <c r="N156" s="157" t="s">
        <v>40</v>
      </c>
      <c r="O156" s="57"/>
      <c r="P156" s="158">
        <f>O156*H156</f>
        <v>0</v>
      </c>
      <c r="Q156" s="158">
        <v>0</v>
      </c>
      <c r="R156" s="158">
        <f>Q156*H156</f>
        <v>0</v>
      </c>
      <c r="S156" s="158">
        <v>0</v>
      </c>
      <c r="T156" s="159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60" t="s">
        <v>247</v>
      </c>
      <c r="AT156" s="160" t="s">
        <v>164</v>
      </c>
      <c r="AU156" s="160" t="s">
        <v>184</v>
      </c>
      <c r="AY156" s="16" t="s">
        <v>162</v>
      </c>
      <c r="BE156" s="161">
        <f>IF(N156="základní",J156,0)</f>
        <v>0</v>
      </c>
      <c r="BF156" s="161">
        <f>IF(N156="snížená",J156,0)</f>
        <v>0</v>
      </c>
      <c r="BG156" s="161">
        <f>IF(N156="zákl. přenesená",J156,0)</f>
        <v>0</v>
      </c>
      <c r="BH156" s="161">
        <f>IF(N156="sníž. přenesená",J156,0)</f>
        <v>0</v>
      </c>
      <c r="BI156" s="161">
        <f>IF(N156="nulová",J156,0)</f>
        <v>0</v>
      </c>
      <c r="BJ156" s="16" t="s">
        <v>82</v>
      </c>
      <c r="BK156" s="161">
        <f>ROUND(I156*H156,2)</f>
        <v>0</v>
      </c>
      <c r="BL156" s="16" t="s">
        <v>247</v>
      </c>
      <c r="BM156" s="160" t="s">
        <v>1491</v>
      </c>
    </row>
    <row r="157" spans="1:65" s="12" customFormat="1" ht="22.9" customHeight="1">
      <c r="B157" s="135"/>
      <c r="D157" s="136" t="s">
        <v>74</v>
      </c>
      <c r="E157" s="146" t="s">
        <v>1492</v>
      </c>
      <c r="F157" s="146" t="s">
        <v>1493</v>
      </c>
      <c r="I157" s="138"/>
      <c r="J157" s="147">
        <f>BK157</f>
        <v>0</v>
      </c>
      <c r="L157" s="135"/>
      <c r="M157" s="140"/>
      <c r="N157" s="141"/>
      <c r="O157" s="141"/>
      <c r="P157" s="142">
        <f>P158+P161+P171+P175</f>
        <v>0</v>
      </c>
      <c r="Q157" s="141"/>
      <c r="R157" s="142">
        <f>R158+R161+R171+R175</f>
        <v>0</v>
      </c>
      <c r="S157" s="141"/>
      <c r="T157" s="143">
        <f>T158+T161+T171+T175</f>
        <v>0</v>
      </c>
      <c r="AR157" s="136" t="s">
        <v>84</v>
      </c>
      <c r="AT157" s="144" t="s">
        <v>74</v>
      </c>
      <c r="AU157" s="144" t="s">
        <v>82</v>
      </c>
      <c r="AY157" s="136" t="s">
        <v>162</v>
      </c>
      <c r="BK157" s="145">
        <f>BK158+BK161+BK171+BK175</f>
        <v>0</v>
      </c>
    </row>
    <row r="158" spans="1:65" s="12" customFormat="1" ht="20.85" customHeight="1">
      <c r="B158" s="135"/>
      <c r="D158" s="136" t="s">
        <v>74</v>
      </c>
      <c r="E158" s="146" t="s">
        <v>1494</v>
      </c>
      <c r="F158" s="146" t="s">
        <v>1488</v>
      </c>
      <c r="I158" s="138"/>
      <c r="J158" s="147">
        <f>BK158</f>
        <v>0</v>
      </c>
      <c r="L158" s="135"/>
      <c r="M158" s="140"/>
      <c r="N158" s="141"/>
      <c r="O158" s="141"/>
      <c r="P158" s="142">
        <f>SUM(P159:P160)</f>
        <v>0</v>
      </c>
      <c r="Q158" s="141"/>
      <c r="R158" s="142">
        <f>SUM(R159:R160)</f>
        <v>0</v>
      </c>
      <c r="S158" s="141"/>
      <c r="T158" s="143">
        <f>SUM(T159:T160)</f>
        <v>0</v>
      </c>
      <c r="AR158" s="136" t="s">
        <v>84</v>
      </c>
      <c r="AT158" s="144" t="s">
        <v>74</v>
      </c>
      <c r="AU158" s="144" t="s">
        <v>84</v>
      </c>
      <c r="AY158" s="136" t="s">
        <v>162</v>
      </c>
      <c r="BK158" s="145">
        <f>SUM(BK159:BK160)</f>
        <v>0</v>
      </c>
    </row>
    <row r="159" spans="1:65" s="2" customFormat="1" ht="37.9" customHeight="1">
      <c r="A159" s="31"/>
      <c r="B159" s="148"/>
      <c r="C159" s="149" t="s">
        <v>237</v>
      </c>
      <c r="D159" s="149" t="s">
        <v>164</v>
      </c>
      <c r="E159" s="150" t="s">
        <v>1495</v>
      </c>
      <c r="F159" s="151" t="s">
        <v>1496</v>
      </c>
      <c r="G159" s="152" t="s">
        <v>329</v>
      </c>
      <c r="H159" s="153">
        <v>1</v>
      </c>
      <c r="I159" s="154"/>
      <c r="J159" s="155">
        <f>ROUND(I159*H159,2)</f>
        <v>0</v>
      </c>
      <c r="K159" s="151" t="s">
        <v>557</v>
      </c>
      <c r="L159" s="32"/>
      <c r="M159" s="156" t="s">
        <v>1</v>
      </c>
      <c r="N159" s="157" t="s">
        <v>40</v>
      </c>
      <c r="O159" s="57"/>
      <c r="P159" s="158">
        <f>O159*H159</f>
        <v>0</v>
      </c>
      <c r="Q159" s="158">
        <v>0</v>
      </c>
      <c r="R159" s="158">
        <f>Q159*H159</f>
        <v>0</v>
      </c>
      <c r="S159" s="158">
        <v>0</v>
      </c>
      <c r="T159" s="159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0" t="s">
        <v>247</v>
      </c>
      <c r="AT159" s="160" t="s">
        <v>164</v>
      </c>
      <c r="AU159" s="160" t="s">
        <v>184</v>
      </c>
      <c r="AY159" s="16" t="s">
        <v>162</v>
      </c>
      <c r="BE159" s="161">
        <f>IF(N159="základní",J159,0)</f>
        <v>0</v>
      </c>
      <c r="BF159" s="161">
        <f>IF(N159="snížená",J159,0)</f>
        <v>0</v>
      </c>
      <c r="BG159" s="161">
        <f>IF(N159="zákl. přenesená",J159,0)</f>
        <v>0</v>
      </c>
      <c r="BH159" s="161">
        <f>IF(N159="sníž. přenesená",J159,0)</f>
        <v>0</v>
      </c>
      <c r="BI159" s="161">
        <f>IF(N159="nulová",J159,0)</f>
        <v>0</v>
      </c>
      <c r="BJ159" s="16" t="s">
        <v>82</v>
      </c>
      <c r="BK159" s="161">
        <f>ROUND(I159*H159,2)</f>
        <v>0</v>
      </c>
      <c r="BL159" s="16" t="s">
        <v>247</v>
      </c>
      <c r="BM159" s="160" t="s">
        <v>1497</v>
      </c>
    </row>
    <row r="160" spans="1:65" s="2" customFormat="1" ht="37.9" customHeight="1">
      <c r="A160" s="31"/>
      <c r="B160" s="148"/>
      <c r="C160" s="149" t="s">
        <v>243</v>
      </c>
      <c r="D160" s="149" t="s">
        <v>164</v>
      </c>
      <c r="E160" s="150" t="s">
        <v>1498</v>
      </c>
      <c r="F160" s="151" t="s">
        <v>1499</v>
      </c>
      <c r="G160" s="152" t="s">
        <v>329</v>
      </c>
      <c r="H160" s="153">
        <v>2</v>
      </c>
      <c r="I160" s="154"/>
      <c r="J160" s="155">
        <f>ROUND(I160*H160,2)</f>
        <v>0</v>
      </c>
      <c r="K160" s="151" t="s">
        <v>557</v>
      </c>
      <c r="L160" s="32"/>
      <c r="M160" s="156" t="s">
        <v>1</v>
      </c>
      <c r="N160" s="157" t="s">
        <v>40</v>
      </c>
      <c r="O160" s="57"/>
      <c r="P160" s="158">
        <f>O160*H160</f>
        <v>0</v>
      </c>
      <c r="Q160" s="158">
        <v>0</v>
      </c>
      <c r="R160" s="158">
        <f>Q160*H160</f>
        <v>0</v>
      </c>
      <c r="S160" s="158">
        <v>0</v>
      </c>
      <c r="T160" s="159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0" t="s">
        <v>247</v>
      </c>
      <c r="AT160" s="160" t="s">
        <v>164</v>
      </c>
      <c r="AU160" s="160" t="s">
        <v>184</v>
      </c>
      <c r="AY160" s="16" t="s">
        <v>162</v>
      </c>
      <c r="BE160" s="161">
        <f>IF(N160="základní",J160,0)</f>
        <v>0</v>
      </c>
      <c r="BF160" s="161">
        <f>IF(N160="snížená",J160,0)</f>
        <v>0</v>
      </c>
      <c r="BG160" s="161">
        <f>IF(N160="zákl. přenesená",J160,0)</f>
        <v>0</v>
      </c>
      <c r="BH160" s="161">
        <f>IF(N160="sníž. přenesená",J160,0)</f>
        <v>0</v>
      </c>
      <c r="BI160" s="161">
        <f>IF(N160="nulová",J160,0)</f>
        <v>0</v>
      </c>
      <c r="BJ160" s="16" t="s">
        <v>82</v>
      </c>
      <c r="BK160" s="161">
        <f>ROUND(I160*H160,2)</f>
        <v>0</v>
      </c>
      <c r="BL160" s="16" t="s">
        <v>247</v>
      </c>
      <c r="BM160" s="160" t="s">
        <v>1500</v>
      </c>
    </row>
    <row r="161" spans="1:65" s="12" customFormat="1" ht="20.85" customHeight="1">
      <c r="B161" s="135"/>
      <c r="D161" s="136" t="s">
        <v>74</v>
      </c>
      <c r="E161" s="146" t="s">
        <v>1501</v>
      </c>
      <c r="F161" s="146" t="s">
        <v>1459</v>
      </c>
      <c r="I161" s="138"/>
      <c r="J161" s="147">
        <f>BK161</f>
        <v>0</v>
      </c>
      <c r="L161" s="135"/>
      <c r="M161" s="140"/>
      <c r="N161" s="141"/>
      <c r="O161" s="141"/>
      <c r="P161" s="142">
        <f>SUM(P162:P170)</f>
        <v>0</v>
      </c>
      <c r="Q161" s="141"/>
      <c r="R161" s="142">
        <f>SUM(R162:R170)</f>
        <v>0</v>
      </c>
      <c r="S161" s="141"/>
      <c r="T161" s="143">
        <f>SUM(T162:T170)</f>
        <v>0</v>
      </c>
      <c r="AR161" s="136" t="s">
        <v>84</v>
      </c>
      <c r="AT161" s="144" t="s">
        <v>74</v>
      </c>
      <c r="AU161" s="144" t="s">
        <v>84</v>
      </c>
      <c r="AY161" s="136" t="s">
        <v>162</v>
      </c>
      <c r="BK161" s="145">
        <f>SUM(BK162:BK170)</f>
        <v>0</v>
      </c>
    </row>
    <row r="162" spans="1:65" s="2" customFormat="1" ht="16.5" customHeight="1">
      <c r="A162" s="31"/>
      <c r="B162" s="148"/>
      <c r="C162" s="149" t="s">
        <v>247</v>
      </c>
      <c r="D162" s="149" t="s">
        <v>164</v>
      </c>
      <c r="E162" s="150" t="s">
        <v>1502</v>
      </c>
      <c r="F162" s="151" t="s">
        <v>1503</v>
      </c>
      <c r="G162" s="152" t="s">
        <v>329</v>
      </c>
      <c r="H162" s="153">
        <v>3</v>
      </c>
      <c r="I162" s="154"/>
      <c r="J162" s="155">
        <f t="shared" ref="J162:J170" si="0">ROUND(I162*H162,2)</f>
        <v>0</v>
      </c>
      <c r="K162" s="151" t="s">
        <v>557</v>
      </c>
      <c r="L162" s="32"/>
      <c r="M162" s="156" t="s">
        <v>1</v>
      </c>
      <c r="N162" s="157" t="s">
        <v>40</v>
      </c>
      <c r="O162" s="57"/>
      <c r="P162" s="158">
        <f t="shared" ref="P162:P170" si="1">O162*H162</f>
        <v>0</v>
      </c>
      <c r="Q162" s="158">
        <v>0</v>
      </c>
      <c r="R162" s="158">
        <f t="shared" ref="R162:R170" si="2">Q162*H162</f>
        <v>0</v>
      </c>
      <c r="S162" s="158">
        <v>0</v>
      </c>
      <c r="T162" s="159">
        <f t="shared" ref="T162:T170" si="3"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60" t="s">
        <v>247</v>
      </c>
      <c r="AT162" s="160" t="s">
        <v>164</v>
      </c>
      <c r="AU162" s="160" t="s">
        <v>184</v>
      </c>
      <c r="AY162" s="16" t="s">
        <v>162</v>
      </c>
      <c r="BE162" s="161">
        <f t="shared" ref="BE162:BE170" si="4">IF(N162="základní",J162,0)</f>
        <v>0</v>
      </c>
      <c r="BF162" s="161">
        <f t="shared" ref="BF162:BF170" si="5">IF(N162="snížená",J162,0)</f>
        <v>0</v>
      </c>
      <c r="BG162" s="161">
        <f t="shared" ref="BG162:BG170" si="6">IF(N162="zákl. přenesená",J162,0)</f>
        <v>0</v>
      </c>
      <c r="BH162" s="161">
        <f t="shared" ref="BH162:BH170" si="7">IF(N162="sníž. přenesená",J162,0)</f>
        <v>0</v>
      </c>
      <c r="BI162" s="161">
        <f t="shared" ref="BI162:BI170" si="8">IF(N162="nulová",J162,0)</f>
        <v>0</v>
      </c>
      <c r="BJ162" s="16" t="s">
        <v>82</v>
      </c>
      <c r="BK162" s="161">
        <f t="shared" ref="BK162:BK170" si="9">ROUND(I162*H162,2)</f>
        <v>0</v>
      </c>
      <c r="BL162" s="16" t="s">
        <v>247</v>
      </c>
      <c r="BM162" s="160" t="s">
        <v>1504</v>
      </c>
    </row>
    <row r="163" spans="1:65" s="2" customFormat="1" ht="16.5" customHeight="1">
      <c r="A163" s="31"/>
      <c r="B163" s="148"/>
      <c r="C163" s="149" t="s">
        <v>251</v>
      </c>
      <c r="D163" s="149" t="s">
        <v>164</v>
      </c>
      <c r="E163" s="150" t="s">
        <v>1505</v>
      </c>
      <c r="F163" s="151" t="s">
        <v>1506</v>
      </c>
      <c r="G163" s="152" t="s">
        <v>329</v>
      </c>
      <c r="H163" s="153">
        <v>5</v>
      </c>
      <c r="I163" s="154"/>
      <c r="J163" s="155">
        <f t="shared" si="0"/>
        <v>0</v>
      </c>
      <c r="K163" s="151" t="s">
        <v>557</v>
      </c>
      <c r="L163" s="32"/>
      <c r="M163" s="156" t="s">
        <v>1</v>
      </c>
      <c r="N163" s="157" t="s">
        <v>40</v>
      </c>
      <c r="O163" s="57"/>
      <c r="P163" s="158">
        <f t="shared" si="1"/>
        <v>0</v>
      </c>
      <c r="Q163" s="158">
        <v>0</v>
      </c>
      <c r="R163" s="158">
        <f t="shared" si="2"/>
        <v>0</v>
      </c>
      <c r="S163" s="158">
        <v>0</v>
      </c>
      <c r="T163" s="159">
        <f t="shared" si="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60" t="s">
        <v>247</v>
      </c>
      <c r="AT163" s="160" t="s">
        <v>164</v>
      </c>
      <c r="AU163" s="160" t="s">
        <v>184</v>
      </c>
      <c r="AY163" s="16" t="s">
        <v>162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6" t="s">
        <v>82</v>
      </c>
      <c r="BK163" s="161">
        <f t="shared" si="9"/>
        <v>0</v>
      </c>
      <c r="BL163" s="16" t="s">
        <v>247</v>
      </c>
      <c r="BM163" s="160" t="s">
        <v>1507</v>
      </c>
    </row>
    <row r="164" spans="1:65" s="2" customFormat="1" ht="16.5" customHeight="1">
      <c r="A164" s="31"/>
      <c r="B164" s="148"/>
      <c r="C164" s="149" t="s">
        <v>257</v>
      </c>
      <c r="D164" s="149" t="s">
        <v>164</v>
      </c>
      <c r="E164" s="150" t="s">
        <v>1508</v>
      </c>
      <c r="F164" s="151" t="s">
        <v>1509</v>
      </c>
      <c r="G164" s="152" t="s">
        <v>329</v>
      </c>
      <c r="H164" s="153">
        <v>2</v>
      </c>
      <c r="I164" s="154"/>
      <c r="J164" s="155">
        <f t="shared" si="0"/>
        <v>0</v>
      </c>
      <c r="K164" s="151" t="s">
        <v>557</v>
      </c>
      <c r="L164" s="32"/>
      <c r="M164" s="156" t="s">
        <v>1</v>
      </c>
      <c r="N164" s="157" t="s">
        <v>40</v>
      </c>
      <c r="O164" s="57"/>
      <c r="P164" s="158">
        <f t="shared" si="1"/>
        <v>0</v>
      </c>
      <c r="Q164" s="158">
        <v>0</v>
      </c>
      <c r="R164" s="158">
        <f t="shared" si="2"/>
        <v>0</v>
      </c>
      <c r="S164" s="158">
        <v>0</v>
      </c>
      <c r="T164" s="159">
        <f t="shared" si="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60" t="s">
        <v>247</v>
      </c>
      <c r="AT164" s="160" t="s">
        <v>164</v>
      </c>
      <c r="AU164" s="160" t="s">
        <v>184</v>
      </c>
      <c r="AY164" s="16" t="s">
        <v>162</v>
      </c>
      <c r="BE164" s="161">
        <f t="shared" si="4"/>
        <v>0</v>
      </c>
      <c r="BF164" s="161">
        <f t="shared" si="5"/>
        <v>0</v>
      </c>
      <c r="BG164" s="161">
        <f t="shared" si="6"/>
        <v>0</v>
      </c>
      <c r="BH164" s="161">
        <f t="shared" si="7"/>
        <v>0</v>
      </c>
      <c r="BI164" s="161">
        <f t="shared" si="8"/>
        <v>0</v>
      </c>
      <c r="BJ164" s="16" t="s">
        <v>82</v>
      </c>
      <c r="BK164" s="161">
        <f t="shared" si="9"/>
        <v>0</v>
      </c>
      <c r="BL164" s="16" t="s">
        <v>247</v>
      </c>
      <c r="BM164" s="160" t="s">
        <v>1510</v>
      </c>
    </row>
    <row r="165" spans="1:65" s="2" customFormat="1" ht="16.5" customHeight="1">
      <c r="A165" s="31"/>
      <c r="B165" s="148"/>
      <c r="C165" s="149" t="s">
        <v>262</v>
      </c>
      <c r="D165" s="149" t="s">
        <v>164</v>
      </c>
      <c r="E165" s="150" t="s">
        <v>1511</v>
      </c>
      <c r="F165" s="151" t="s">
        <v>1512</v>
      </c>
      <c r="G165" s="152" t="s">
        <v>329</v>
      </c>
      <c r="H165" s="153">
        <v>1</v>
      </c>
      <c r="I165" s="154"/>
      <c r="J165" s="155">
        <f t="shared" si="0"/>
        <v>0</v>
      </c>
      <c r="K165" s="151" t="s">
        <v>557</v>
      </c>
      <c r="L165" s="32"/>
      <c r="M165" s="156" t="s">
        <v>1</v>
      </c>
      <c r="N165" s="157" t="s">
        <v>40</v>
      </c>
      <c r="O165" s="57"/>
      <c r="P165" s="158">
        <f t="shared" si="1"/>
        <v>0</v>
      </c>
      <c r="Q165" s="158">
        <v>0</v>
      </c>
      <c r="R165" s="158">
        <f t="shared" si="2"/>
        <v>0</v>
      </c>
      <c r="S165" s="158">
        <v>0</v>
      </c>
      <c r="T165" s="159">
        <f t="shared" si="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60" t="s">
        <v>247</v>
      </c>
      <c r="AT165" s="160" t="s">
        <v>164</v>
      </c>
      <c r="AU165" s="160" t="s">
        <v>184</v>
      </c>
      <c r="AY165" s="16" t="s">
        <v>162</v>
      </c>
      <c r="BE165" s="161">
        <f t="shared" si="4"/>
        <v>0</v>
      </c>
      <c r="BF165" s="161">
        <f t="shared" si="5"/>
        <v>0</v>
      </c>
      <c r="BG165" s="161">
        <f t="shared" si="6"/>
        <v>0</v>
      </c>
      <c r="BH165" s="161">
        <f t="shared" si="7"/>
        <v>0</v>
      </c>
      <c r="BI165" s="161">
        <f t="shared" si="8"/>
        <v>0</v>
      </c>
      <c r="BJ165" s="16" t="s">
        <v>82</v>
      </c>
      <c r="BK165" s="161">
        <f t="shared" si="9"/>
        <v>0</v>
      </c>
      <c r="BL165" s="16" t="s">
        <v>247</v>
      </c>
      <c r="BM165" s="160" t="s">
        <v>1513</v>
      </c>
    </row>
    <row r="166" spans="1:65" s="2" customFormat="1" ht="21.75" customHeight="1">
      <c r="A166" s="31"/>
      <c r="B166" s="148"/>
      <c r="C166" s="149" t="s">
        <v>267</v>
      </c>
      <c r="D166" s="149" t="s">
        <v>164</v>
      </c>
      <c r="E166" s="150" t="s">
        <v>1514</v>
      </c>
      <c r="F166" s="151" t="s">
        <v>1515</v>
      </c>
      <c r="G166" s="152" t="s">
        <v>329</v>
      </c>
      <c r="H166" s="153">
        <v>2</v>
      </c>
      <c r="I166" s="154"/>
      <c r="J166" s="155">
        <f t="shared" si="0"/>
        <v>0</v>
      </c>
      <c r="K166" s="151" t="s">
        <v>557</v>
      </c>
      <c r="L166" s="32"/>
      <c r="M166" s="156" t="s">
        <v>1</v>
      </c>
      <c r="N166" s="157" t="s">
        <v>40</v>
      </c>
      <c r="O166" s="57"/>
      <c r="P166" s="158">
        <f t="shared" si="1"/>
        <v>0</v>
      </c>
      <c r="Q166" s="158">
        <v>0</v>
      </c>
      <c r="R166" s="158">
        <f t="shared" si="2"/>
        <v>0</v>
      </c>
      <c r="S166" s="158">
        <v>0</v>
      </c>
      <c r="T166" s="159">
        <f t="shared" si="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60" t="s">
        <v>247</v>
      </c>
      <c r="AT166" s="160" t="s">
        <v>164</v>
      </c>
      <c r="AU166" s="160" t="s">
        <v>184</v>
      </c>
      <c r="AY166" s="16" t="s">
        <v>162</v>
      </c>
      <c r="BE166" s="161">
        <f t="shared" si="4"/>
        <v>0</v>
      </c>
      <c r="BF166" s="161">
        <f t="shared" si="5"/>
        <v>0</v>
      </c>
      <c r="BG166" s="161">
        <f t="shared" si="6"/>
        <v>0</v>
      </c>
      <c r="BH166" s="161">
        <f t="shared" si="7"/>
        <v>0</v>
      </c>
      <c r="BI166" s="161">
        <f t="shared" si="8"/>
        <v>0</v>
      </c>
      <c r="BJ166" s="16" t="s">
        <v>82</v>
      </c>
      <c r="BK166" s="161">
        <f t="shared" si="9"/>
        <v>0</v>
      </c>
      <c r="BL166" s="16" t="s">
        <v>247</v>
      </c>
      <c r="BM166" s="160" t="s">
        <v>1516</v>
      </c>
    </row>
    <row r="167" spans="1:65" s="2" customFormat="1" ht="21.75" customHeight="1">
      <c r="A167" s="31"/>
      <c r="B167" s="148"/>
      <c r="C167" s="149" t="s">
        <v>7</v>
      </c>
      <c r="D167" s="149" t="s">
        <v>164</v>
      </c>
      <c r="E167" s="150" t="s">
        <v>1517</v>
      </c>
      <c r="F167" s="151" t="s">
        <v>1518</v>
      </c>
      <c r="G167" s="152" t="s">
        <v>329</v>
      </c>
      <c r="H167" s="153">
        <v>2</v>
      </c>
      <c r="I167" s="154"/>
      <c r="J167" s="155">
        <f t="shared" si="0"/>
        <v>0</v>
      </c>
      <c r="K167" s="151" t="s">
        <v>557</v>
      </c>
      <c r="L167" s="32"/>
      <c r="M167" s="156" t="s">
        <v>1</v>
      </c>
      <c r="N167" s="157" t="s">
        <v>40</v>
      </c>
      <c r="O167" s="57"/>
      <c r="P167" s="158">
        <f t="shared" si="1"/>
        <v>0</v>
      </c>
      <c r="Q167" s="158">
        <v>0</v>
      </c>
      <c r="R167" s="158">
        <f t="shared" si="2"/>
        <v>0</v>
      </c>
      <c r="S167" s="158">
        <v>0</v>
      </c>
      <c r="T167" s="159">
        <f t="shared" si="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0" t="s">
        <v>247</v>
      </c>
      <c r="AT167" s="160" t="s">
        <v>164</v>
      </c>
      <c r="AU167" s="160" t="s">
        <v>184</v>
      </c>
      <c r="AY167" s="16" t="s">
        <v>162</v>
      </c>
      <c r="BE167" s="161">
        <f t="shared" si="4"/>
        <v>0</v>
      </c>
      <c r="BF167" s="161">
        <f t="shared" si="5"/>
        <v>0</v>
      </c>
      <c r="BG167" s="161">
        <f t="shared" si="6"/>
        <v>0</v>
      </c>
      <c r="BH167" s="161">
        <f t="shared" si="7"/>
        <v>0</v>
      </c>
      <c r="BI167" s="161">
        <f t="shared" si="8"/>
        <v>0</v>
      </c>
      <c r="BJ167" s="16" t="s">
        <v>82</v>
      </c>
      <c r="BK167" s="161">
        <f t="shared" si="9"/>
        <v>0</v>
      </c>
      <c r="BL167" s="16" t="s">
        <v>247</v>
      </c>
      <c r="BM167" s="160" t="s">
        <v>1519</v>
      </c>
    </row>
    <row r="168" spans="1:65" s="2" customFormat="1" ht="16.5" customHeight="1">
      <c r="A168" s="31"/>
      <c r="B168" s="148"/>
      <c r="C168" s="149" t="s">
        <v>282</v>
      </c>
      <c r="D168" s="149" t="s">
        <v>164</v>
      </c>
      <c r="E168" s="150" t="s">
        <v>1520</v>
      </c>
      <c r="F168" s="151" t="s">
        <v>1521</v>
      </c>
      <c r="G168" s="152" t="s">
        <v>329</v>
      </c>
      <c r="H168" s="153">
        <v>2</v>
      </c>
      <c r="I168" s="154"/>
      <c r="J168" s="155">
        <f t="shared" si="0"/>
        <v>0</v>
      </c>
      <c r="K168" s="151" t="s">
        <v>557</v>
      </c>
      <c r="L168" s="32"/>
      <c r="M168" s="156" t="s">
        <v>1</v>
      </c>
      <c r="N168" s="157" t="s">
        <v>40</v>
      </c>
      <c r="O168" s="57"/>
      <c r="P168" s="158">
        <f t="shared" si="1"/>
        <v>0</v>
      </c>
      <c r="Q168" s="158">
        <v>0</v>
      </c>
      <c r="R168" s="158">
        <f t="shared" si="2"/>
        <v>0</v>
      </c>
      <c r="S168" s="158">
        <v>0</v>
      </c>
      <c r="T168" s="159">
        <f t="shared" si="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60" t="s">
        <v>247</v>
      </c>
      <c r="AT168" s="160" t="s">
        <v>164</v>
      </c>
      <c r="AU168" s="160" t="s">
        <v>184</v>
      </c>
      <c r="AY168" s="16" t="s">
        <v>162</v>
      </c>
      <c r="BE168" s="161">
        <f t="shared" si="4"/>
        <v>0</v>
      </c>
      <c r="BF168" s="161">
        <f t="shared" si="5"/>
        <v>0</v>
      </c>
      <c r="BG168" s="161">
        <f t="shared" si="6"/>
        <v>0</v>
      </c>
      <c r="BH168" s="161">
        <f t="shared" si="7"/>
        <v>0</v>
      </c>
      <c r="BI168" s="161">
        <f t="shared" si="8"/>
        <v>0</v>
      </c>
      <c r="BJ168" s="16" t="s">
        <v>82</v>
      </c>
      <c r="BK168" s="161">
        <f t="shared" si="9"/>
        <v>0</v>
      </c>
      <c r="BL168" s="16" t="s">
        <v>247</v>
      </c>
      <c r="BM168" s="160" t="s">
        <v>1522</v>
      </c>
    </row>
    <row r="169" spans="1:65" s="2" customFormat="1" ht="16.5" customHeight="1">
      <c r="A169" s="31"/>
      <c r="B169" s="148"/>
      <c r="C169" s="149" t="s">
        <v>286</v>
      </c>
      <c r="D169" s="149" t="s">
        <v>164</v>
      </c>
      <c r="E169" s="150" t="s">
        <v>1523</v>
      </c>
      <c r="F169" s="151" t="s">
        <v>1524</v>
      </c>
      <c r="G169" s="152" t="s">
        <v>329</v>
      </c>
      <c r="H169" s="153">
        <v>1</v>
      </c>
      <c r="I169" s="154"/>
      <c r="J169" s="155">
        <f t="shared" si="0"/>
        <v>0</v>
      </c>
      <c r="K169" s="151" t="s">
        <v>557</v>
      </c>
      <c r="L169" s="32"/>
      <c r="M169" s="156" t="s">
        <v>1</v>
      </c>
      <c r="N169" s="157" t="s">
        <v>40</v>
      </c>
      <c r="O169" s="57"/>
      <c r="P169" s="158">
        <f t="shared" si="1"/>
        <v>0</v>
      </c>
      <c r="Q169" s="158">
        <v>0</v>
      </c>
      <c r="R169" s="158">
        <f t="shared" si="2"/>
        <v>0</v>
      </c>
      <c r="S169" s="158">
        <v>0</v>
      </c>
      <c r="T169" s="159">
        <f t="shared" si="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0" t="s">
        <v>247</v>
      </c>
      <c r="AT169" s="160" t="s">
        <v>164</v>
      </c>
      <c r="AU169" s="160" t="s">
        <v>184</v>
      </c>
      <c r="AY169" s="16" t="s">
        <v>162</v>
      </c>
      <c r="BE169" s="161">
        <f t="shared" si="4"/>
        <v>0</v>
      </c>
      <c r="BF169" s="161">
        <f t="shared" si="5"/>
        <v>0</v>
      </c>
      <c r="BG169" s="161">
        <f t="shared" si="6"/>
        <v>0</v>
      </c>
      <c r="BH169" s="161">
        <f t="shared" si="7"/>
        <v>0</v>
      </c>
      <c r="BI169" s="161">
        <f t="shared" si="8"/>
        <v>0</v>
      </c>
      <c r="BJ169" s="16" t="s">
        <v>82</v>
      </c>
      <c r="BK169" s="161">
        <f t="shared" si="9"/>
        <v>0</v>
      </c>
      <c r="BL169" s="16" t="s">
        <v>247</v>
      </c>
      <c r="BM169" s="160" t="s">
        <v>1525</v>
      </c>
    </row>
    <row r="170" spans="1:65" s="2" customFormat="1" ht="21.75" customHeight="1">
      <c r="A170" s="31"/>
      <c r="B170" s="148"/>
      <c r="C170" s="149" t="s">
        <v>291</v>
      </c>
      <c r="D170" s="149" t="s">
        <v>164</v>
      </c>
      <c r="E170" s="150" t="s">
        <v>1526</v>
      </c>
      <c r="F170" s="151" t="s">
        <v>1527</v>
      </c>
      <c r="G170" s="152" t="s">
        <v>329</v>
      </c>
      <c r="H170" s="153">
        <v>8</v>
      </c>
      <c r="I170" s="154"/>
      <c r="J170" s="155">
        <f t="shared" si="0"/>
        <v>0</v>
      </c>
      <c r="K170" s="151" t="s">
        <v>557</v>
      </c>
      <c r="L170" s="32"/>
      <c r="M170" s="156" t="s">
        <v>1</v>
      </c>
      <c r="N170" s="157" t="s">
        <v>40</v>
      </c>
      <c r="O170" s="57"/>
      <c r="P170" s="158">
        <f t="shared" si="1"/>
        <v>0</v>
      </c>
      <c r="Q170" s="158">
        <v>0</v>
      </c>
      <c r="R170" s="158">
        <f t="shared" si="2"/>
        <v>0</v>
      </c>
      <c r="S170" s="158">
        <v>0</v>
      </c>
      <c r="T170" s="159">
        <f t="shared" si="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60" t="s">
        <v>247</v>
      </c>
      <c r="AT170" s="160" t="s">
        <v>164</v>
      </c>
      <c r="AU170" s="160" t="s">
        <v>184</v>
      </c>
      <c r="AY170" s="16" t="s">
        <v>162</v>
      </c>
      <c r="BE170" s="161">
        <f t="shared" si="4"/>
        <v>0</v>
      </c>
      <c r="BF170" s="161">
        <f t="shared" si="5"/>
        <v>0</v>
      </c>
      <c r="BG170" s="161">
        <f t="shared" si="6"/>
        <v>0</v>
      </c>
      <c r="BH170" s="161">
        <f t="shared" si="7"/>
        <v>0</v>
      </c>
      <c r="BI170" s="161">
        <f t="shared" si="8"/>
        <v>0</v>
      </c>
      <c r="BJ170" s="16" t="s">
        <v>82</v>
      </c>
      <c r="BK170" s="161">
        <f t="shared" si="9"/>
        <v>0</v>
      </c>
      <c r="BL170" s="16" t="s">
        <v>247</v>
      </c>
      <c r="BM170" s="160" t="s">
        <v>1528</v>
      </c>
    </row>
    <row r="171" spans="1:65" s="12" customFormat="1" ht="20.85" customHeight="1">
      <c r="B171" s="135"/>
      <c r="D171" s="136" t="s">
        <v>74</v>
      </c>
      <c r="E171" s="146" t="s">
        <v>1529</v>
      </c>
      <c r="F171" s="146" t="s">
        <v>1445</v>
      </c>
      <c r="I171" s="138"/>
      <c r="J171" s="147">
        <f>BK171</f>
        <v>0</v>
      </c>
      <c r="L171" s="135"/>
      <c r="M171" s="140"/>
      <c r="N171" s="141"/>
      <c r="O171" s="141"/>
      <c r="P171" s="142">
        <f>SUM(P172:P174)</f>
        <v>0</v>
      </c>
      <c r="Q171" s="141"/>
      <c r="R171" s="142">
        <f>SUM(R172:R174)</f>
        <v>0</v>
      </c>
      <c r="S171" s="141"/>
      <c r="T171" s="143">
        <f>SUM(T172:T174)</f>
        <v>0</v>
      </c>
      <c r="AR171" s="136" t="s">
        <v>84</v>
      </c>
      <c r="AT171" s="144" t="s">
        <v>74</v>
      </c>
      <c r="AU171" s="144" t="s">
        <v>84</v>
      </c>
      <c r="AY171" s="136" t="s">
        <v>162</v>
      </c>
      <c r="BK171" s="145">
        <f>SUM(BK172:BK174)</f>
        <v>0</v>
      </c>
    </row>
    <row r="172" spans="1:65" s="2" customFormat="1" ht="24.2" customHeight="1">
      <c r="A172" s="31"/>
      <c r="B172" s="148"/>
      <c r="C172" s="149" t="s">
        <v>296</v>
      </c>
      <c r="D172" s="149" t="s">
        <v>164</v>
      </c>
      <c r="E172" s="150" t="s">
        <v>1530</v>
      </c>
      <c r="F172" s="151" t="s">
        <v>1531</v>
      </c>
      <c r="G172" s="152" t="s">
        <v>371</v>
      </c>
      <c r="H172" s="153">
        <v>34</v>
      </c>
      <c r="I172" s="154"/>
      <c r="J172" s="155">
        <f>ROUND(I172*H172,2)</f>
        <v>0</v>
      </c>
      <c r="K172" s="151" t="s">
        <v>557</v>
      </c>
      <c r="L172" s="32"/>
      <c r="M172" s="156" t="s">
        <v>1</v>
      </c>
      <c r="N172" s="157" t="s">
        <v>40</v>
      </c>
      <c r="O172" s="57"/>
      <c r="P172" s="158">
        <f>O172*H172</f>
        <v>0</v>
      </c>
      <c r="Q172" s="158">
        <v>0</v>
      </c>
      <c r="R172" s="158">
        <f>Q172*H172</f>
        <v>0</v>
      </c>
      <c r="S172" s="158">
        <v>0</v>
      </c>
      <c r="T172" s="159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60" t="s">
        <v>247</v>
      </c>
      <c r="AT172" s="160" t="s">
        <v>164</v>
      </c>
      <c r="AU172" s="160" t="s">
        <v>184</v>
      </c>
      <c r="AY172" s="16" t="s">
        <v>162</v>
      </c>
      <c r="BE172" s="161">
        <f>IF(N172="základní",J172,0)</f>
        <v>0</v>
      </c>
      <c r="BF172" s="161">
        <f>IF(N172="snížená",J172,0)</f>
        <v>0</v>
      </c>
      <c r="BG172" s="161">
        <f>IF(N172="zákl. přenesená",J172,0)</f>
        <v>0</v>
      </c>
      <c r="BH172" s="161">
        <f>IF(N172="sníž. přenesená",J172,0)</f>
        <v>0</v>
      </c>
      <c r="BI172" s="161">
        <f>IF(N172="nulová",J172,0)</f>
        <v>0</v>
      </c>
      <c r="BJ172" s="16" t="s">
        <v>82</v>
      </c>
      <c r="BK172" s="161">
        <f>ROUND(I172*H172,2)</f>
        <v>0</v>
      </c>
      <c r="BL172" s="16" t="s">
        <v>247</v>
      </c>
      <c r="BM172" s="160" t="s">
        <v>1532</v>
      </c>
    </row>
    <row r="173" spans="1:65" s="2" customFormat="1" ht="24.2" customHeight="1">
      <c r="A173" s="31"/>
      <c r="B173" s="148"/>
      <c r="C173" s="149" t="s">
        <v>301</v>
      </c>
      <c r="D173" s="149" t="s">
        <v>164</v>
      </c>
      <c r="E173" s="150" t="s">
        <v>1533</v>
      </c>
      <c r="F173" s="151" t="s">
        <v>1534</v>
      </c>
      <c r="G173" s="152" t="s">
        <v>371</v>
      </c>
      <c r="H173" s="153">
        <v>22</v>
      </c>
      <c r="I173" s="154"/>
      <c r="J173" s="155">
        <f>ROUND(I173*H173,2)</f>
        <v>0</v>
      </c>
      <c r="K173" s="151" t="s">
        <v>557</v>
      </c>
      <c r="L173" s="32"/>
      <c r="M173" s="156" t="s">
        <v>1</v>
      </c>
      <c r="N173" s="157" t="s">
        <v>40</v>
      </c>
      <c r="O173" s="57"/>
      <c r="P173" s="158">
        <f>O173*H173</f>
        <v>0</v>
      </c>
      <c r="Q173" s="158">
        <v>0</v>
      </c>
      <c r="R173" s="158">
        <f>Q173*H173</f>
        <v>0</v>
      </c>
      <c r="S173" s="158">
        <v>0</v>
      </c>
      <c r="T173" s="159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0" t="s">
        <v>247</v>
      </c>
      <c r="AT173" s="160" t="s">
        <v>164</v>
      </c>
      <c r="AU173" s="160" t="s">
        <v>184</v>
      </c>
      <c r="AY173" s="16" t="s">
        <v>162</v>
      </c>
      <c r="BE173" s="161">
        <f>IF(N173="základní",J173,0)</f>
        <v>0</v>
      </c>
      <c r="BF173" s="161">
        <f>IF(N173="snížená",J173,0)</f>
        <v>0</v>
      </c>
      <c r="BG173" s="161">
        <f>IF(N173="zákl. přenesená",J173,0)</f>
        <v>0</v>
      </c>
      <c r="BH173" s="161">
        <f>IF(N173="sníž. přenesená",J173,0)</f>
        <v>0</v>
      </c>
      <c r="BI173" s="161">
        <f>IF(N173="nulová",J173,0)</f>
        <v>0</v>
      </c>
      <c r="BJ173" s="16" t="s">
        <v>82</v>
      </c>
      <c r="BK173" s="161">
        <f>ROUND(I173*H173,2)</f>
        <v>0</v>
      </c>
      <c r="BL173" s="16" t="s">
        <v>247</v>
      </c>
      <c r="BM173" s="160" t="s">
        <v>1535</v>
      </c>
    </row>
    <row r="174" spans="1:65" s="2" customFormat="1" ht="24.2" customHeight="1">
      <c r="A174" s="31"/>
      <c r="B174" s="148"/>
      <c r="C174" s="149" t="s">
        <v>309</v>
      </c>
      <c r="D174" s="149" t="s">
        <v>164</v>
      </c>
      <c r="E174" s="150" t="s">
        <v>1536</v>
      </c>
      <c r="F174" s="151" t="s">
        <v>1537</v>
      </c>
      <c r="G174" s="152" t="s">
        <v>371</v>
      </c>
      <c r="H174" s="153">
        <v>11</v>
      </c>
      <c r="I174" s="154"/>
      <c r="J174" s="155">
        <f>ROUND(I174*H174,2)</f>
        <v>0</v>
      </c>
      <c r="K174" s="151" t="s">
        <v>557</v>
      </c>
      <c r="L174" s="32"/>
      <c r="M174" s="156" t="s">
        <v>1</v>
      </c>
      <c r="N174" s="157" t="s">
        <v>40</v>
      </c>
      <c r="O174" s="57"/>
      <c r="P174" s="158">
        <f>O174*H174</f>
        <v>0</v>
      </c>
      <c r="Q174" s="158">
        <v>0</v>
      </c>
      <c r="R174" s="158">
        <f>Q174*H174</f>
        <v>0</v>
      </c>
      <c r="S174" s="158">
        <v>0</v>
      </c>
      <c r="T174" s="159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60" t="s">
        <v>247</v>
      </c>
      <c r="AT174" s="160" t="s">
        <v>164</v>
      </c>
      <c r="AU174" s="160" t="s">
        <v>184</v>
      </c>
      <c r="AY174" s="16" t="s">
        <v>162</v>
      </c>
      <c r="BE174" s="161">
        <f>IF(N174="základní",J174,0)</f>
        <v>0</v>
      </c>
      <c r="BF174" s="161">
        <f>IF(N174="snížená",J174,0)</f>
        <v>0</v>
      </c>
      <c r="BG174" s="161">
        <f>IF(N174="zákl. přenesená",J174,0)</f>
        <v>0</v>
      </c>
      <c r="BH174" s="161">
        <f>IF(N174="sníž. přenesená",J174,0)</f>
        <v>0</v>
      </c>
      <c r="BI174" s="161">
        <f>IF(N174="nulová",J174,0)</f>
        <v>0</v>
      </c>
      <c r="BJ174" s="16" t="s">
        <v>82</v>
      </c>
      <c r="BK174" s="161">
        <f>ROUND(I174*H174,2)</f>
        <v>0</v>
      </c>
      <c r="BL174" s="16" t="s">
        <v>247</v>
      </c>
      <c r="BM174" s="160" t="s">
        <v>1538</v>
      </c>
    </row>
    <row r="175" spans="1:65" s="12" customFormat="1" ht="20.85" customHeight="1">
      <c r="B175" s="135"/>
      <c r="D175" s="136" t="s">
        <v>74</v>
      </c>
      <c r="E175" s="146" t="s">
        <v>1539</v>
      </c>
      <c r="F175" s="146" t="s">
        <v>1540</v>
      </c>
      <c r="I175" s="138"/>
      <c r="J175" s="147">
        <f>BK175</f>
        <v>0</v>
      </c>
      <c r="L175" s="135"/>
      <c r="M175" s="140"/>
      <c r="N175" s="141"/>
      <c r="O175" s="141"/>
      <c r="P175" s="142">
        <f>SUM(P176:P178)</f>
        <v>0</v>
      </c>
      <c r="Q175" s="141"/>
      <c r="R175" s="142">
        <f>SUM(R176:R178)</f>
        <v>0</v>
      </c>
      <c r="S175" s="141"/>
      <c r="T175" s="143">
        <f>SUM(T176:T178)</f>
        <v>0</v>
      </c>
      <c r="AR175" s="136" t="s">
        <v>84</v>
      </c>
      <c r="AT175" s="144" t="s">
        <v>74</v>
      </c>
      <c r="AU175" s="144" t="s">
        <v>84</v>
      </c>
      <c r="AY175" s="136" t="s">
        <v>162</v>
      </c>
      <c r="BK175" s="145">
        <f>SUM(BK176:BK178)</f>
        <v>0</v>
      </c>
    </row>
    <row r="176" spans="1:65" s="2" customFormat="1" ht="21.75" customHeight="1">
      <c r="A176" s="31"/>
      <c r="B176" s="148"/>
      <c r="C176" s="149" t="s">
        <v>314</v>
      </c>
      <c r="D176" s="149" t="s">
        <v>164</v>
      </c>
      <c r="E176" s="150" t="s">
        <v>1541</v>
      </c>
      <c r="F176" s="151" t="s">
        <v>1542</v>
      </c>
      <c r="G176" s="152" t="s">
        <v>371</v>
      </c>
      <c r="H176" s="153">
        <v>18</v>
      </c>
      <c r="I176" s="154"/>
      <c r="J176" s="155">
        <f>ROUND(I176*H176,2)</f>
        <v>0</v>
      </c>
      <c r="K176" s="151" t="s">
        <v>557</v>
      </c>
      <c r="L176" s="32"/>
      <c r="M176" s="156" t="s">
        <v>1</v>
      </c>
      <c r="N176" s="157" t="s">
        <v>40</v>
      </c>
      <c r="O176" s="57"/>
      <c r="P176" s="158">
        <f>O176*H176</f>
        <v>0</v>
      </c>
      <c r="Q176" s="158">
        <v>0</v>
      </c>
      <c r="R176" s="158">
        <f>Q176*H176</f>
        <v>0</v>
      </c>
      <c r="S176" s="158">
        <v>0</v>
      </c>
      <c r="T176" s="159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60" t="s">
        <v>247</v>
      </c>
      <c r="AT176" s="160" t="s">
        <v>164</v>
      </c>
      <c r="AU176" s="160" t="s">
        <v>184</v>
      </c>
      <c r="AY176" s="16" t="s">
        <v>162</v>
      </c>
      <c r="BE176" s="161">
        <f>IF(N176="základní",J176,0)</f>
        <v>0</v>
      </c>
      <c r="BF176" s="161">
        <f>IF(N176="snížená",J176,0)</f>
        <v>0</v>
      </c>
      <c r="BG176" s="161">
        <f>IF(N176="zákl. přenesená",J176,0)</f>
        <v>0</v>
      </c>
      <c r="BH176" s="161">
        <f>IF(N176="sníž. přenesená",J176,0)</f>
        <v>0</v>
      </c>
      <c r="BI176" s="161">
        <f>IF(N176="nulová",J176,0)</f>
        <v>0</v>
      </c>
      <c r="BJ176" s="16" t="s">
        <v>82</v>
      </c>
      <c r="BK176" s="161">
        <f>ROUND(I176*H176,2)</f>
        <v>0</v>
      </c>
      <c r="BL176" s="16" t="s">
        <v>247</v>
      </c>
      <c r="BM176" s="160" t="s">
        <v>1543</v>
      </c>
    </row>
    <row r="177" spans="1:65" s="2" customFormat="1" ht="21.75" customHeight="1">
      <c r="A177" s="31"/>
      <c r="B177" s="148"/>
      <c r="C177" s="149" t="s">
        <v>319</v>
      </c>
      <c r="D177" s="149" t="s">
        <v>164</v>
      </c>
      <c r="E177" s="150" t="s">
        <v>1544</v>
      </c>
      <c r="F177" s="151" t="s">
        <v>1545</v>
      </c>
      <c r="G177" s="152" t="s">
        <v>371</v>
      </c>
      <c r="H177" s="153">
        <v>11</v>
      </c>
      <c r="I177" s="154"/>
      <c r="J177" s="155">
        <f>ROUND(I177*H177,2)</f>
        <v>0</v>
      </c>
      <c r="K177" s="151" t="s">
        <v>557</v>
      </c>
      <c r="L177" s="32"/>
      <c r="M177" s="156" t="s">
        <v>1</v>
      </c>
      <c r="N177" s="157" t="s">
        <v>40</v>
      </c>
      <c r="O177" s="57"/>
      <c r="P177" s="158">
        <f>O177*H177</f>
        <v>0</v>
      </c>
      <c r="Q177" s="158">
        <v>0</v>
      </c>
      <c r="R177" s="158">
        <f>Q177*H177</f>
        <v>0</v>
      </c>
      <c r="S177" s="158">
        <v>0</v>
      </c>
      <c r="T177" s="159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0" t="s">
        <v>247</v>
      </c>
      <c r="AT177" s="160" t="s">
        <v>164</v>
      </c>
      <c r="AU177" s="160" t="s">
        <v>184</v>
      </c>
      <c r="AY177" s="16" t="s">
        <v>162</v>
      </c>
      <c r="BE177" s="161">
        <f>IF(N177="základní",J177,0)</f>
        <v>0</v>
      </c>
      <c r="BF177" s="161">
        <f>IF(N177="snížená",J177,0)</f>
        <v>0</v>
      </c>
      <c r="BG177" s="161">
        <f>IF(N177="zákl. přenesená",J177,0)</f>
        <v>0</v>
      </c>
      <c r="BH177" s="161">
        <f>IF(N177="sníž. přenesená",J177,0)</f>
        <v>0</v>
      </c>
      <c r="BI177" s="161">
        <f>IF(N177="nulová",J177,0)</f>
        <v>0</v>
      </c>
      <c r="BJ177" s="16" t="s">
        <v>82</v>
      </c>
      <c r="BK177" s="161">
        <f>ROUND(I177*H177,2)</f>
        <v>0</v>
      </c>
      <c r="BL177" s="16" t="s">
        <v>247</v>
      </c>
      <c r="BM177" s="160" t="s">
        <v>1546</v>
      </c>
    </row>
    <row r="178" spans="1:65" s="2" customFormat="1" ht="21.75" customHeight="1">
      <c r="A178" s="31"/>
      <c r="B178" s="148"/>
      <c r="C178" s="149" t="s">
        <v>326</v>
      </c>
      <c r="D178" s="149" t="s">
        <v>164</v>
      </c>
      <c r="E178" s="150" t="s">
        <v>1547</v>
      </c>
      <c r="F178" s="151" t="s">
        <v>1548</v>
      </c>
      <c r="G178" s="152" t="s">
        <v>371</v>
      </c>
      <c r="H178" s="153">
        <v>4</v>
      </c>
      <c r="I178" s="154"/>
      <c r="J178" s="155">
        <f>ROUND(I178*H178,2)</f>
        <v>0</v>
      </c>
      <c r="K178" s="151" t="s">
        <v>557</v>
      </c>
      <c r="L178" s="32"/>
      <c r="M178" s="156" t="s">
        <v>1</v>
      </c>
      <c r="N178" s="157" t="s">
        <v>40</v>
      </c>
      <c r="O178" s="57"/>
      <c r="P178" s="158">
        <f>O178*H178</f>
        <v>0</v>
      </c>
      <c r="Q178" s="158">
        <v>0</v>
      </c>
      <c r="R178" s="158">
        <f>Q178*H178</f>
        <v>0</v>
      </c>
      <c r="S178" s="158">
        <v>0</v>
      </c>
      <c r="T178" s="159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0" t="s">
        <v>247</v>
      </c>
      <c r="AT178" s="160" t="s">
        <v>164</v>
      </c>
      <c r="AU178" s="160" t="s">
        <v>184</v>
      </c>
      <c r="AY178" s="16" t="s">
        <v>162</v>
      </c>
      <c r="BE178" s="161">
        <f>IF(N178="základní",J178,0)</f>
        <v>0</v>
      </c>
      <c r="BF178" s="161">
        <f>IF(N178="snížená",J178,0)</f>
        <v>0</v>
      </c>
      <c r="BG178" s="161">
        <f>IF(N178="zákl. přenesená",J178,0)</f>
        <v>0</v>
      </c>
      <c r="BH178" s="161">
        <f>IF(N178="sníž. přenesená",J178,0)</f>
        <v>0</v>
      </c>
      <c r="BI178" s="161">
        <f>IF(N178="nulová",J178,0)</f>
        <v>0</v>
      </c>
      <c r="BJ178" s="16" t="s">
        <v>82</v>
      </c>
      <c r="BK178" s="161">
        <f>ROUND(I178*H178,2)</f>
        <v>0</v>
      </c>
      <c r="BL178" s="16" t="s">
        <v>247</v>
      </c>
      <c r="BM178" s="160" t="s">
        <v>1549</v>
      </c>
    </row>
    <row r="179" spans="1:65" s="12" customFormat="1" ht="22.9" customHeight="1">
      <c r="B179" s="135"/>
      <c r="D179" s="136" t="s">
        <v>74</v>
      </c>
      <c r="E179" s="146" t="s">
        <v>1550</v>
      </c>
      <c r="F179" s="146" t="s">
        <v>163</v>
      </c>
      <c r="I179" s="138"/>
      <c r="J179" s="147">
        <f>BK179</f>
        <v>0</v>
      </c>
      <c r="L179" s="135"/>
      <c r="M179" s="140"/>
      <c r="N179" s="141"/>
      <c r="O179" s="141"/>
      <c r="P179" s="142">
        <f>SUM(P180:P185)</f>
        <v>0</v>
      </c>
      <c r="Q179" s="141"/>
      <c r="R179" s="142">
        <f>SUM(R180:R185)</f>
        <v>0</v>
      </c>
      <c r="S179" s="141"/>
      <c r="T179" s="143">
        <f>SUM(T180:T185)</f>
        <v>0</v>
      </c>
      <c r="AR179" s="136" t="s">
        <v>82</v>
      </c>
      <c r="AT179" s="144" t="s">
        <v>74</v>
      </c>
      <c r="AU179" s="144" t="s">
        <v>82</v>
      </c>
      <c r="AY179" s="136" t="s">
        <v>162</v>
      </c>
      <c r="BK179" s="145">
        <f>SUM(BK180:BK185)</f>
        <v>0</v>
      </c>
    </row>
    <row r="180" spans="1:65" s="2" customFormat="1" ht="24.2" customHeight="1">
      <c r="A180" s="31"/>
      <c r="B180" s="148"/>
      <c r="C180" s="149" t="s">
        <v>331</v>
      </c>
      <c r="D180" s="149" t="s">
        <v>164</v>
      </c>
      <c r="E180" s="150" t="s">
        <v>1551</v>
      </c>
      <c r="F180" s="151" t="s">
        <v>1552</v>
      </c>
      <c r="G180" s="152" t="s">
        <v>179</v>
      </c>
      <c r="H180" s="153">
        <v>25</v>
      </c>
      <c r="I180" s="154"/>
      <c r="J180" s="155">
        <f t="shared" ref="J180:J185" si="10">ROUND(I180*H180,2)</f>
        <v>0</v>
      </c>
      <c r="K180" s="151" t="s">
        <v>557</v>
      </c>
      <c r="L180" s="32"/>
      <c r="M180" s="156" t="s">
        <v>1</v>
      </c>
      <c r="N180" s="157" t="s">
        <v>40</v>
      </c>
      <c r="O180" s="57"/>
      <c r="P180" s="158">
        <f t="shared" ref="P180:P185" si="11">O180*H180</f>
        <v>0</v>
      </c>
      <c r="Q180" s="158">
        <v>0</v>
      </c>
      <c r="R180" s="158">
        <f t="shared" ref="R180:R185" si="12">Q180*H180</f>
        <v>0</v>
      </c>
      <c r="S180" s="158">
        <v>0</v>
      </c>
      <c r="T180" s="159">
        <f t="shared" ref="T180:T185" si="13"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60" t="s">
        <v>168</v>
      </c>
      <c r="AT180" s="160" t="s">
        <v>164</v>
      </c>
      <c r="AU180" s="160" t="s">
        <v>84</v>
      </c>
      <c r="AY180" s="16" t="s">
        <v>162</v>
      </c>
      <c r="BE180" s="161">
        <f t="shared" ref="BE180:BE185" si="14">IF(N180="základní",J180,0)</f>
        <v>0</v>
      </c>
      <c r="BF180" s="161">
        <f t="shared" ref="BF180:BF185" si="15">IF(N180="snížená",J180,0)</f>
        <v>0</v>
      </c>
      <c r="BG180" s="161">
        <f t="shared" ref="BG180:BG185" si="16">IF(N180="zákl. přenesená",J180,0)</f>
        <v>0</v>
      </c>
      <c r="BH180" s="161">
        <f t="shared" ref="BH180:BH185" si="17">IF(N180="sníž. přenesená",J180,0)</f>
        <v>0</v>
      </c>
      <c r="BI180" s="161">
        <f t="shared" ref="BI180:BI185" si="18">IF(N180="nulová",J180,0)</f>
        <v>0</v>
      </c>
      <c r="BJ180" s="16" t="s">
        <v>82</v>
      </c>
      <c r="BK180" s="161">
        <f t="shared" ref="BK180:BK185" si="19">ROUND(I180*H180,2)</f>
        <v>0</v>
      </c>
      <c r="BL180" s="16" t="s">
        <v>168</v>
      </c>
      <c r="BM180" s="160" t="s">
        <v>1553</v>
      </c>
    </row>
    <row r="181" spans="1:65" s="2" customFormat="1" ht="24.2" customHeight="1">
      <c r="A181" s="31"/>
      <c r="B181" s="148"/>
      <c r="C181" s="149" t="s">
        <v>335</v>
      </c>
      <c r="D181" s="149" t="s">
        <v>164</v>
      </c>
      <c r="E181" s="150" t="s">
        <v>1554</v>
      </c>
      <c r="F181" s="151" t="s">
        <v>1555</v>
      </c>
      <c r="G181" s="152" t="s">
        <v>179</v>
      </c>
      <c r="H181" s="153">
        <v>25</v>
      </c>
      <c r="I181" s="154"/>
      <c r="J181" s="155">
        <f t="shared" si="10"/>
        <v>0</v>
      </c>
      <c r="K181" s="151" t="s">
        <v>557</v>
      </c>
      <c r="L181" s="32"/>
      <c r="M181" s="156" t="s">
        <v>1</v>
      </c>
      <c r="N181" s="157" t="s">
        <v>40</v>
      </c>
      <c r="O181" s="57"/>
      <c r="P181" s="158">
        <f t="shared" si="11"/>
        <v>0</v>
      </c>
      <c r="Q181" s="158">
        <v>0</v>
      </c>
      <c r="R181" s="158">
        <f t="shared" si="12"/>
        <v>0</v>
      </c>
      <c r="S181" s="158">
        <v>0</v>
      </c>
      <c r="T181" s="159">
        <f t="shared" si="1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0" t="s">
        <v>168</v>
      </c>
      <c r="AT181" s="160" t="s">
        <v>164</v>
      </c>
      <c r="AU181" s="160" t="s">
        <v>84</v>
      </c>
      <c r="AY181" s="16" t="s">
        <v>162</v>
      </c>
      <c r="BE181" s="161">
        <f t="shared" si="14"/>
        <v>0</v>
      </c>
      <c r="BF181" s="161">
        <f t="shared" si="15"/>
        <v>0</v>
      </c>
      <c r="BG181" s="161">
        <f t="shared" si="16"/>
        <v>0</v>
      </c>
      <c r="BH181" s="161">
        <f t="shared" si="17"/>
        <v>0</v>
      </c>
      <c r="BI181" s="161">
        <f t="shared" si="18"/>
        <v>0</v>
      </c>
      <c r="BJ181" s="16" t="s">
        <v>82</v>
      </c>
      <c r="BK181" s="161">
        <f t="shared" si="19"/>
        <v>0</v>
      </c>
      <c r="BL181" s="16" t="s">
        <v>168</v>
      </c>
      <c r="BM181" s="160" t="s">
        <v>1556</v>
      </c>
    </row>
    <row r="182" spans="1:65" s="2" customFormat="1" ht="16.5" customHeight="1">
      <c r="A182" s="31"/>
      <c r="B182" s="148"/>
      <c r="C182" s="149" t="s">
        <v>339</v>
      </c>
      <c r="D182" s="149" t="s">
        <v>164</v>
      </c>
      <c r="E182" s="150" t="s">
        <v>1557</v>
      </c>
      <c r="F182" s="151" t="s">
        <v>1558</v>
      </c>
      <c r="G182" s="152" t="s">
        <v>179</v>
      </c>
      <c r="H182" s="153">
        <v>4</v>
      </c>
      <c r="I182" s="154"/>
      <c r="J182" s="155">
        <f t="shared" si="10"/>
        <v>0</v>
      </c>
      <c r="K182" s="151" t="s">
        <v>557</v>
      </c>
      <c r="L182" s="32"/>
      <c r="M182" s="156" t="s">
        <v>1</v>
      </c>
      <c r="N182" s="157" t="s">
        <v>40</v>
      </c>
      <c r="O182" s="57"/>
      <c r="P182" s="158">
        <f t="shared" si="11"/>
        <v>0</v>
      </c>
      <c r="Q182" s="158">
        <v>0</v>
      </c>
      <c r="R182" s="158">
        <f t="shared" si="12"/>
        <v>0</v>
      </c>
      <c r="S182" s="158">
        <v>0</v>
      </c>
      <c r="T182" s="159">
        <f t="shared" si="1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0" t="s">
        <v>168</v>
      </c>
      <c r="AT182" s="160" t="s">
        <v>164</v>
      </c>
      <c r="AU182" s="160" t="s">
        <v>84</v>
      </c>
      <c r="AY182" s="16" t="s">
        <v>162</v>
      </c>
      <c r="BE182" s="161">
        <f t="shared" si="14"/>
        <v>0</v>
      </c>
      <c r="BF182" s="161">
        <f t="shared" si="15"/>
        <v>0</v>
      </c>
      <c r="BG182" s="161">
        <f t="shared" si="16"/>
        <v>0</v>
      </c>
      <c r="BH182" s="161">
        <f t="shared" si="17"/>
        <v>0</v>
      </c>
      <c r="BI182" s="161">
        <f t="shared" si="18"/>
        <v>0</v>
      </c>
      <c r="BJ182" s="16" t="s">
        <v>82</v>
      </c>
      <c r="BK182" s="161">
        <f t="shared" si="19"/>
        <v>0</v>
      </c>
      <c r="BL182" s="16" t="s">
        <v>168</v>
      </c>
      <c r="BM182" s="160" t="s">
        <v>1559</v>
      </c>
    </row>
    <row r="183" spans="1:65" s="2" customFormat="1" ht="16.5" customHeight="1">
      <c r="A183" s="31"/>
      <c r="B183" s="148"/>
      <c r="C183" s="149" t="s">
        <v>344</v>
      </c>
      <c r="D183" s="149" t="s">
        <v>164</v>
      </c>
      <c r="E183" s="150" t="s">
        <v>1560</v>
      </c>
      <c r="F183" s="151" t="s">
        <v>1561</v>
      </c>
      <c r="G183" s="152" t="s">
        <v>179</v>
      </c>
      <c r="H183" s="153">
        <v>11</v>
      </c>
      <c r="I183" s="154"/>
      <c r="J183" s="155">
        <f t="shared" si="10"/>
        <v>0</v>
      </c>
      <c r="K183" s="151" t="s">
        <v>557</v>
      </c>
      <c r="L183" s="32"/>
      <c r="M183" s="156" t="s">
        <v>1</v>
      </c>
      <c r="N183" s="157" t="s">
        <v>40</v>
      </c>
      <c r="O183" s="57"/>
      <c r="P183" s="158">
        <f t="shared" si="11"/>
        <v>0</v>
      </c>
      <c r="Q183" s="158">
        <v>0</v>
      </c>
      <c r="R183" s="158">
        <f t="shared" si="12"/>
        <v>0</v>
      </c>
      <c r="S183" s="158">
        <v>0</v>
      </c>
      <c r="T183" s="159">
        <f t="shared" si="1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0" t="s">
        <v>168</v>
      </c>
      <c r="AT183" s="160" t="s">
        <v>164</v>
      </c>
      <c r="AU183" s="160" t="s">
        <v>84</v>
      </c>
      <c r="AY183" s="16" t="s">
        <v>162</v>
      </c>
      <c r="BE183" s="161">
        <f t="shared" si="14"/>
        <v>0</v>
      </c>
      <c r="BF183" s="161">
        <f t="shared" si="15"/>
        <v>0</v>
      </c>
      <c r="BG183" s="161">
        <f t="shared" si="16"/>
        <v>0</v>
      </c>
      <c r="BH183" s="161">
        <f t="shared" si="17"/>
        <v>0</v>
      </c>
      <c r="BI183" s="161">
        <f t="shared" si="18"/>
        <v>0</v>
      </c>
      <c r="BJ183" s="16" t="s">
        <v>82</v>
      </c>
      <c r="BK183" s="161">
        <f t="shared" si="19"/>
        <v>0</v>
      </c>
      <c r="BL183" s="16" t="s">
        <v>168</v>
      </c>
      <c r="BM183" s="160" t="s">
        <v>1562</v>
      </c>
    </row>
    <row r="184" spans="1:65" s="2" customFormat="1" ht="16.5" customHeight="1">
      <c r="A184" s="31"/>
      <c r="B184" s="148"/>
      <c r="C184" s="149" t="s">
        <v>349</v>
      </c>
      <c r="D184" s="149" t="s">
        <v>164</v>
      </c>
      <c r="E184" s="150" t="s">
        <v>1563</v>
      </c>
      <c r="F184" s="151" t="s">
        <v>1564</v>
      </c>
      <c r="G184" s="152" t="s">
        <v>229</v>
      </c>
      <c r="H184" s="153">
        <v>0.5</v>
      </c>
      <c r="I184" s="154"/>
      <c r="J184" s="155">
        <f t="shared" si="10"/>
        <v>0</v>
      </c>
      <c r="K184" s="151" t="s">
        <v>557</v>
      </c>
      <c r="L184" s="32"/>
      <c r="M184" s="156" t="s">
        <v>1</v>
      </c>
      <c r="N184" s="157" t="s">
        <v>40</v>
      </c>
      <c r="O184" s="57"/>
      <c r="P184" s="158">
        <f t="shared" si="11"/>
        <v>0</v>
      </c>
      <c r="Q184" s="158">
        <v>0</v>
      </c>
      <c r="R184" s="158">
        <f t="shared" si="12"/>
        <v>0</v>
      </c>
      <c r="S184" s="158">
        <v>0</v>
      </c>
      <c r="T184" s="159">
        <f t="shared" si="1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0" t="s">
        <v>168</v>
      </c>
      <c r="AT184" s="160" t="s">
        <v>164</v>
      </c>
      <c r="AU184" s="160" t="s">
        <v>84</v>
      </c>
      <c r="AY184" s="16" t="s">
        <v>162</v>
      </c>
      <c r="BE184" s="161">
        <f t="shared" si="14"/>
        <v>0</v>
      </c>
      <c r="BF184" s="161">
        <f t="shared" si="15"/>
        <v>0</v>
      </c>
      <c r="BG184" s="161">
        <f t="shared" si="16"/>
        <v>0</v>
      </c>
      <c r="BH184" s="161">
        <f t="shared" si="17"/>
        <v>0</v>
      </c>
      <c r="BI184" s="161">
        <f t="shared" si="18"/>
        <v>0</v>
      </c>
      <c r="BJ184" s="16" t="s">
        <v>82</v>
      </c>
      <c r="BK184" s="161">
        <f t="shared" si="19"/>
        <v>0</v>
      </c>
      <c r="BL184" s="16" t="s">
        <v>168</v>
      </c>
      <c r="BM184" s="160" t="s">
        <v>1565</v>
      </c>
    </row>
    <row r="185" spans="1:65" s="2" customFormat="1" ht="16.5" customHeight="1">
      <c r="A185" s="31"/>
      <c r="B185" s="148"/>
      <c r="C185" s="149" t="s">
        <v>353</v>
      </c>
      <c r="D185" s="149" t="s">
        <v>164</v>
      </c>
      <c r="E185" s="150" t="s">
        <v>1566</v>
      </c>
      <c r="F185" s="151" t="s">
        <v>1567</v>
      </c>
      <c r="G185" s="152" t="s">
        <v>179</v>
      </c>
      <c r="H185" s="153">
        <v>14</v>
      </c>
      <c r="I185" s="154"/>
      <c r="J185" s="155">
        <f t="shared" si="10"/>
        <v>0</v>
      </c>
      <c r="K185" s="151" t="s">
        <v>557</v>
      </c>
      <c r="L185" s="32"/>
      <c r="M185" s="156" t="s">
        <v>1</v>
      </c>
      <c r="N185" s="157" t="s">
        <v>40</v>
      </c>
      <c r="O185" s="57"/>
      <c r="P185" s="158">
        <f t="shared" si="11"/>
        <v>0</v>
      </c>
      <c r="Q185" s="158">
        <v>0</v>
      </c>
      <c r="R185" s="158">
        <f t="shared" si="12"/>
        <v>0</v>
      </c>
      <c r="S185" s="158">
        <v>0</v>
      </c>
      <c r="T185" s="159">
        <f t="shared" si="1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60" t="s">
        <v>168</v>
      </c>
      <c r="AT185" s="160" t="s">
        <v>164</v>
      </c>
      <c r="AU185" s="160" t="s">
        <v>84</v>
      </c>
      <c r="AY185" s="16" t="s">
        <v>162</v>
      </c>
      <c r="BE185" s="161">
        <f t="shared" si="14"/>
        <v>0</v>
      </c>
      <c r="BF185" s="161">
        <f t="shared" si="15"/>
        <v>0</v>
      </c>
      <c r="BG185" s="161">
        <f t="shared" si="16"/>
        <v>0</v>
      </c>
      <c r="BH185" s="161">
        <f t="shared" si="17"/>
        <v>0</v>
      </c>
      <c r="BI185" s="161">
        <f t="shared" si="18"/>
        <v>0</v>
      </c>
      <c r="BJ185" s="16" t="s">
        <v>82</v>
      </c>
      <c r="BK185" s="161">
        <f t="shared" si="19"/>
        <v>0</v>
      </c>
      <c r="BL185" s="16" t="s">
        <v>168</v>
      </c>
      <c r="BM185" s="160" t="s">
        <v>1568</v>
      </c>
    </row>
    <row r="186" spans="1:65" s="12" customFormat="1" ht="22.9" customHeight="1">
      <c r="B186" s="135"/>
      <c r="D186" s="136" t="s">
        <v>74</v>
      </c>
      <c r="E186" s="146" t="s">
        <v>1569</v>
      </c>
      <c r="F186" s="146" t="s">
        <v>1570</v>
      </c>
      <c r="I186" s="138"/>
      <c r="J186" s="147">
        <f>BK186</f>
        <v>0</v>
      </c>
      <c r="L186" s="135"/>
      <c r="M186" s="140"/>
      <c r="N186" s="141"/>
      <c r="O186" s="141"/>
      <c r="P186" s="142">
        <f>SUM(P187:P195)</f>
        <v>0</v>
      </c>
      <c r="Q186" s="141"/>
      <c r="R186" s="142">
        <f>SUM(R187:R195)</f>
        <v>0</v>
      </c>
      <c r="S186" s="141"/>
      <c r="T186" s="143">
        <f>SUM(T187:T195)</f>
        <v>0</v>
      </c>
      <c r="AR186" s="136" t="s">
        <v>168</v>
      </c>
      <c r="AT186" s="144" t="s">
        <v>74</v>
      </c>
      <c r="AU186" s="144" t="s">
        <v>82</v>
      </c>
      <c r="AY186" s="136" t="s">
        <v>162</v>
      </c>
      <c r="BK186" s="145">
        <f>SUM(BK187:BK195)</f>
        <v>0</v>
      </c>
    </row>
    <row r="187" spans="1:65" s="2" customFormat="1" ht="16.5" customHeight="1">
      <c r="A187" s="31"/>
      <c r="B187" s="148"/>
      <c r="C187" s="149" t="s">
        <v>357</v>
      </c>
      <c r="D187" s="149" t="s">
        <v>164</v>
      </c>
      <c r="E187" s="150" t="s">
        <v>1571</v>
      </c>
      <c r="F187" s="151" t="s">
        <v>1572</v>
      </c>
      <c r="G187" s="152" t="s">
        <v>329</v>
      </c>
      <c r="H187" s="153">
        <v>1</v>
      </c>
      <c r="I187" s="154"/>
      <c r="J187" s="155">
        <f t="shared" ref="J187:J195" si="20">ROUND(I187*H187,2)</f>
        <v>0</v>
      </c>
      <c r="K187" s="151" t="s">
        <v>557</v>
      </c>
      <c r="L187" s="32"/>
      <c r="M187" s="156" t="s">
        <v>1</v>
      </c>
      <c r="N187" s="157" t="s">
        <v>40</v>
      </c>
      <c r="O187" s="57"/>
      <c r="P187" s="158">
        <f t="shared" ref="P187:P195" si="21">O187*H187</f>
        <v>0</v>
      </c>
      <c r="Q187" s="158">
        <v>0</v>
      </c>
      <c r="R187" s="158">
        <f t="shared" ref="R187:R195" si="22">Q187*H187</f>
        <v>0</v>
      </c>
      <c r="S187" s="158">
        <v>0</v>
      </c>
      <c r="T187" s="159">
        <f t="shared" ref="T187:T195" si="23"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0" t="s">
        <v>1573</v>
      </c>
      <c r="AT187" s="160" t="s">
        <v>164</v>
      </c>
      <c r="AU187" s="160" t="s">
        <v>84</v>
      </c>
      <c r="AY187" s="16" t="s">
        <v>162</v>
      </c>
      <c r="BE187" s="161">
        <f t="shared" ref="BE187:BE195" si="24">IF(N187="základní",J187,0)</f>
        <v>0</v>
      </c>
      <c r="BF187" s="161">
        <f t="shared" ref="BF187:BF195" si="25">IF(N187="snížená",J187,0)</f>
        <v>0</v>
      </c>
      <c r="BG187" s="161">
        <f t="shared" ref="BG187:BG195" si="26">IF(N187="zákl. přenesená",J187,0)</f>
        <v>0</v>
      </c>
      <c r="BH187" s="161">
        <f t="shared" ref="BH187:BH195" si="27">IF(N187="sníž. přenesená",J187,0)</f>
        <v>0</v>
      </c>
      <c r="BI187" s="161">
        <f t="shared" ref="BI187:BI195" si="28">IF(N187="nulová",J187,0)</f>
        <v>0</v>
      </c>
      <c r="BJ187" s="16" t="s">
        <v>82</v>
      </c>
      <c r="BK187" s="161">
        <f t="shared" ref="BK187:BK195" si="29">ROUND(I187*H187,2)</f>
        <v>0</v>
      </c>
      <c r="BL187" s="16" t="s">
        <v>1573</v>
      </c>
      <c r="BM187" s="160" t="s">
        <v>1574</v>
      </c>
    </row>
    <row r="188" spans="1:65" s="2" customFormat="1" ht="24.2" customHeight="1">
      <c r="A188" s="31"/>
      <c r="B188" s="148"/>
      <c r="C188" s="149" t="s">
        <v>362</v>
      </c>
      <c r="D188" s="149" t="s">
        <v>164</v>
      </c>
      <c r="E188" s="150" t="s">
        <v>1575</v>
      </c>
      <c r="F188" s="151" t="s">
        <v>1576</v>
      </c>
      <c r="G188" s="152" t="s">
        <v>329</v>
      </c>
      <c r="H188" s="153">
        <v>1</v>
      </c>
      <c r="I188" s="154"/>
      <c r="J188" s="155">
        <f t="shared" si="20"/>
        <v>0</v>
      </c>
      <c r="K188" s="151" t="s">
        <v>557</v>
      </c>
      <c r="L188" s="32"/>
      <c r="M188" s="156" t="s">
        <v>1</v>
      </c>
      <c r="N188" s="157" t="s">
        <v>40</v>
      </c>
      <c r="O188" s="57"/>
      <c r="P188" s="158">
        <f t="shared" si="21"/>
        <v>0</v>
      </c>
      <c r="Q188" s="158">
        <v>0</v>
      </c>
      <c r="R188" s="158">
        <f t="shared" si="22"/>
        <v>0</v>
      </c>
      <c r="S188" s="158">
        <v>0</v>
      </c>
      <c r="T188" s="159">
        <f t="shared" si="2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60" t="s">
        <v>1573</v>
      </c>
      <c r="AT188" s="160" t="s">
        <v>164</v>
      </c>
      <c r="AU188" s="160" t="s">
        <v>84</v>
      </c>
      <c r="AY188" s="16" t="s">
        <v>162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6" t="s">
        <v>82</v>
      </c>
      <c r="BK188" s="161">
        <f t="shared" si="29"/>
        <v>0</v>
      </c>
      <c r="BL188" s="16" t="s">
        <v>1573</v>
      </c>
      <c r="BM188" s="160" t="s">
        <v>1577</v>
      </c>
    </row>
    <row r="189" spans="1:65" s="2" customFormat="1" ht="24.2" customHeight="1">
      <c r="A189" s="31"/>
      <c r="B189" s="148"/>
      <c r="C189" s="149" t="s">
        <v>368</v>
      </c>
      <c r="D189" s="149" t="s">
        <v>164</v>
      </c>
      <c r="E189" s="150" t="s">
        <v>1578</v>
      </c>
      <c r="F189" s="151" t="s">
        <v>1579</v>
      </c>
      <c r="G189" s="152" t="s">
        <v>329</v>
      </c>
      <c r="H189" s="153">
        <v>1</v>
      </c>
      <c r="I189" s="154"/>
      <c r="J189" s="155">
        <f t="shared" si="20"/>
        <v>0</v>
      </c>
      <c r="K189" s="151" t="s">
        <v>557</v>
      </c>
      <c r="L189" s="32"/>
      <c r="M189" s="156" t="s">
        <v>1</v>
      </c>
      <c r="N189" s="157" t="s">
        <v>40</v>
      </c>
      <c r="O189" s="57"/>
      <c r="P189" s="158">
        <f t="shared" si="21"/>
        <v>0</v>
      </c>
      <c r="Q189" s="158">
        <v>0</v>
      </c>
      <c r="R189" s="158">
        <f t="shared" si="22"/>
        <v>0</v>
      </c>
      <c r="S189" s="158">
        <v>0</v>
      </c>
      <c r="T189" s="159">
        <f t="shared" si="2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60" t="s">
        <v>1573</v>
      </c>
      <c r="AT189" s="160" t="s">
        <v>164</v>
      </c>
      <c r="AU189" s="160" t="s">
        <v>84</v>
      </c>
      <c r="AY189" s="16" t="s">
        <v>162</v>
      </c>
      <c r="BE189" s="161">
        <f t="shared" si="24"/>
        <v>0</v>
      </c>
      <c r="BF189" s="161">
        <f t="shared" si="25"/>
        <v>0</v>
      </c>
      <c r="BG189" s="161">
        <f t="shared" si="26"/>
        <v>0</v>
      </c>
      <c r="BH189" s="161">
        <f t="shared" si="27"/>
        <v>0</v>
      </c>
      <c r="BI189" s="161">
        <f t="shared" si="28"/>
        <v>0</v>
      </c>
      <c r="BJ189" s="16" t="s">
        <v>82</v>
      </c>
      <c r="BK189" s="161">
        <f t="shared" si="29"/>
        <v>0</v>
      </c>
      <c r="BL189" s="16" t="s">
        <v>1573</v>
      </c>
      <c r="BM189" s="160" t="s">
        <v>1580</v>
      </c>
    </row>
    <row r="190" spans="1:65" s="2" customFormat="1" ht="16.5" customHeight="1">
      <c r="A190" s="31"/>
      <c r="B190" s="148"/>
      <c r="C190" s="149" t="s">
        <v>375</v>
      </c>
      <c r="D190" s="149" t="s">
        <v>164</v>
      </c>
      <c r="E190" s="150" t="s">
        <v>1581</v>
      </c>
      <c r="F190" s="151" t="s">
        <v>1582</v>
      </c>
      <c r="G190" s="152" t="s">
        <v>329</v>
      </c>
      <c r="H190" s="153">
        <v>1</v>
      </c>
      <c r="I190" s="154"/>
      <c r="J190" s="155">
        <f t="shared" si="20"/>
        <v>0</v>
      </c>
      <c r="K190" s="151" t="s">
        <v>557</v>
      </c>
      <c r="L190" s="32"/>
      <c r="M190" s="156" t="s">
        <v>1</v>
      </c>
      <c r="N190" s="157" t="s">
        <v>40</v>
      </c>
      <c r="O190" s="57"/>
      <c r="P190" s="158">
        <f t="shared" si="21"/>
        <v>0</v>
      </c>
      <c r="Q190" s="158">
        <v>0</v>
      </c>
      <c r="R190" s="158">
        <f t="shared" si="22"/>
        <v>0</v>
      </c>
      <c r="S190" s="158">
        <v>0</v>
      </c>
      <c r="T190" s="159">
        <f t="shared" si="2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60" t="s">
        <v>1573</v>
      </c>
      <c r="AT190" s="160" t="s">
        <v>164</v>
      </c>
      <c r="AU190" s="160" t="s">
        <v>84</v>
      </c>
      <c r="AY190" s="16" t="s">
        <v>162</v>
      </c>
      <c r="BE190" s="161">
        <f t="shared" si="24"/>
        <v>0</v>
      </c>
      <c r="BF190" s="161">
        <f t="shared" si="25"/>
        <v>0</v>
      </c>
      <c r="BG190" s="161">
        <f t="shared" si="26"/>
        <v>0</v>
      </c>
      <c r="BH190" s="161">
        <f t="shared" si="27"/>
        <v>0</v>
      </c>
      <c r="BI190" s="161">
        <f t="shared" si="28"/>
        <v>0</v>
      </c>
      <c r="BJ190" s="16" t="s">
        <v>82</v>
      </c>
      <c r="BK190" s="161">
        <f t="shared" si="29"/>
        <v>0</v>
      </c>
      <c r="BL190" s="16" t="s">
        <v>1573</v>
      </c>
      <c r="BM190" s="160" t="s">
        <v>1583</v>
      </c>
    </row>
    <row r="191" spans="1:65" s="2" customFormat="1" ht="16.5" customHeight="1">
      <c r="A191" s="31"/>
      <c r="B191" s="148"/>
      <c r="C191" s="149" t="s">
        <v>381</v>
      </c>
      <c r="D191" s="149" t="s">
        <v>164</v>
      </c>
      <c r="E191" s="150" t="s">
        <v>1584</v>
      </c>
      <c r="F191" s="151" t="s">
        <v>1585</v>
      </c>
      <c r="G191" s="152" t="s">
        <v>371</v>
      </c>
      <c r="H191" s="153">
        <v>65</v>
      </c>
      <c r="I191" s="154"/>
      <c r="J191" s="155">
        <f t="shared" si="20"/>
        <v>0</v>
      </c>
      <c r="K191" s="151" t="s">
        <v>557</v>
      </c>
      <c r="L191" s="32"/>
      <c r="M191" s="156" t="s">
        <v>1</v>
      </c>
      <c r="N191" s="157" t="s">
        <v>40</v>
      </c>
      <c r="O191" s="57"/>
      <c r="P191" s="158">
        <f t="shared" si="21"/>
        <v>0</v>
      </c>
      <c r="Q191" s="158">
        <v>0</v>
      </c>
      <c r="R191" s="158">
        <f t="shared" si="22"/>
        <v>0</v>
      </c>
      <c r="S191" s="158">
        <v>0</v>
      </c>
      <c r="T191" s="159">
        <f t="shared" si="2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60" t="s">
        <v>1573</v>
      </c>
      <c r="AT191" s="160" t="s">
        <v>164</v>
      </c>
      <c r="AU191" s="160" t="s">
        <v>84</v>
      </c>
      <c r="AY191" s="16" t="s">
        <v>162</v>
      </c>
      <c r="BE191" s="161">
        <f t="shared" si="24"/>
        <v>0</v>
      </c>
      <c r="BF191" s="161">
        <f t="shared" si="25"/>
        <v>0</v>
      </c>
      <c r="BG191" s="161">
        <f t="shared" si="26"/>
        <v>0</v>
      </c>
      <c r="BH191" s="161">
        <f t="shared" si="27"/>
        <v>0</v>
      </c>
      <c r="BI191" s="161">
        <f t="shared" si="28"/>
        <v>0</v>
      </c>
      <c r="BJ191" s="16" t="s">
        <v>82</v>
      </c>
      <c r="BK191" s="161">
        <f t="shared" si="29"/>
        <v>0</v>
      </c>
      <c r="BL191" s="16" t="s">
        <v>1573</v>
      </c>
      <c r="BM191" s="160" t="s">
        <v>1586</v>
      </c>
    </row>
    <row r="192" spans="1:65" s="2" customFormat="1" ht="21.75" customHeight="1">
      <c r="A192" s="31"/>
      <c r="B192" s="148"/>
      <c r="C192" s="149" t="s">
        <v>387</v>
      </c>
      <c r="D192" s="149" t="s">
        <v>164</v>
      </c>
      <c r="E192" s="150" t="s">
        <v>1587</v>
      </c>
      <c r="F192" s="151" t="s">
        <v>1588</v>
      </c>
      <c r="G192" s="152" t="s">
        <v>329</v>
      </c>
      <c r="H192" s="153">
        <v>1</v>
      </c>
      <c r="I192" s="154"/>
      <c r="J192" s="155">
        <f t="shared" si="20"/>
        <v>0</v>
      </c>
      <c r="K192" s="151" t="s">
        <v>557</v>
      </c>
      <c r="L192" s="32"/>
      <c r="M192" s="156" t="s">
        <v>1</v>
      </c>
      <c r="N192" s="157" t="s">
        <v>40</v>
      </c>
      <c r="O192" s="57"/>
      <c r="P192" s="158">
        <f t="shared" si="21"/>
        <v>0</v>
      </c>
      <c r="Q192" s="158">
        <v>0</v>
      </c>
      <c r="R192" s="158">
        <f t="shared" si="22"/>
        <v>0</v>
      </c>
      <c r="S192" s="158">
        <v>0</v>
      </c>
      <c r="T192" s="159">
        <f t="shared" si="2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60" t="s">
        <v>1573</v>
      </c>
      <c r="AT192" s="160" t="s">
        <v>164</v>
      </c>
      <c r="AU192" s="160" t="s">
        <v>84</v>
      </c>
      <c r="AY192" s="16" t="s">
        <v>162</v>
      </c>
      <c r="BE192" s="161">
        <f t="shared" si="24"/>
        <v>0</v>
      </c>
      <c r="BF192" s="161">
        <f t="shared" si="25"/>
        <v>0</v>
      </c>
      <c r="BG192" s="161">
        <f t="shared" si="26"/>
        <v>0</v>
      </c>
      <c r="BH192" s="161">
        <f t="shared" si="27"/>
        <v>0</v>
      </c>
      <c r="BI192" s="161">
        <f t="shared" si="28"/>
        <v>0</v>
      </c>
      <c r="BJ192" s="16" t="s">
        <v>82</v>
      </c>
      <c r="BK192" s="161">
        <f t="shared" si="29"/>
        <v>0</v>
      </c>
      <c r="BL192" s="16" t="s">
        <v>1573</v>
      </c>
      <c r="BM192" s="160" t="s">
        <v>1589</v>
      </c>
    </row>
    <row r="193" spans="1:65" s="2" customFormat="1" ht="16.5" customHeight="1">
      <c r="A193" s="31"/>
      <c r="B193" s="148"/>
      <c r="C193" s="149" t="s">
        <v>393</v>
      </c>
      <c r="D193" s="149" t="s">
        <v>164</v>
      </c>
      <c r="E193" s="150" t="s">
        <v>1590</v>
      </c>
      <c r="F193" s="151" t="s">
        <v>1591</v>
      </c>
      <c r="G193" s="152" t="s">
        <v>371</v>
      </c>
      <c r="H193" s="153">
        <v>103</v>
      </c>
      <c r="I193" s="154"/>
      <c r="J193" s="155">
        <f t="shared" si="20"/>
        <v>0</v>
      </c>
      <c r="K193" s="151" t="s">
        <v>557</v>
      </c>
      <c r="L193" s="32"/>
      <c r="M193" s="156" t="s">
        <v>1</v>
      </c>
      <c r="N193" s="157" t="s">
        <v>40</v>
      </c>
      <c r="O193" s="57"/>
      <c r="P193" s="158">
        <f t="shared" si="21"/>
        <v>0</v>
      </c>
      <c r="Q193" s="158">
        <v>0</v>
      </c>
      <c r="R193" s="158">
        <f t="shared" si="22"/>
        <v>0</v>
      </c>
      <c r="S193" s="158">
        <v>0</v>
      </c>
      <c r="T193" s="159">
        <f t="shared" si="2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60" t="s">
        <v>1573</v>
      </c>
      <c r="AT193" s="160" t="s">
        <v>164</v>
      </c>
      <c r="AU193" s="160" t="s">
        <v>84</v>
      </c>
      <c r="AY193" s="16" t="s">
        <v>162</v>
      </c>
      <c r="BE193" s="161">
        <f t="shared" si="24"/>
        <v>0</v>
      </c>
      <c r="BF193" s="161">
        <f t="shared" si="25"/>
        <v>0</v>
      </c>
      <c r="BG193" s="161">
        <f t="shared" si="26"/>
        <v>0</v>
      </c>
      <c r="BH193" s="161">
        <f t="shared" si="27"/>
        <v>0</v>
      </c>
      <c r="BI193" s="161">
        <f t="shared" si="28"/>
        <v>0</v>
      </c>
      <c r="BJ193" s="16" t="s">
        <v>82</v>
      </c>
      <c r="BK193" s="161">
        <f t="shared" si="29"/>
        <v>0</v>
      </c>
      <c r="BL193" s="16" t="s">
        <v>1573</v>
      </c>
      <c r="BM193" s="160" t="s">
        <v>1592</v>
      </c>
    </row>
    <row r="194" spans="1:65" s="2" customFormat="1" ht="44.25" customHeight="1">
      <c r="A194" s="31"/>
      <c r="B194" s="148"/>
      <c r="C194" s="149" t="s">
        <v>397</v>
      </c>
      <c r="D194" s="149" t="s">
        <v>164</v>
      </c>
      <c r="E194" s="150" t="s">
        <v>1593</v>
      </c>
      <c r="F194" s="151" t="s">
        <v>1594</v>
      </c>
      <c r="G194" s="152" t="s">
        <v>329</v>
      </c>
      <c r="H194" s="153">
        <v>3</v>
      </c>
      <c r="I194" s="154"/>
      <c r="J194" s="155">
        <f t="shared" si="20"/>
        <v>0</v>
      </c>
      <c r="K194" s="151" t="s">
        <v>557</v>
      </c>
      <c r="L194" s="32"/>
      <c r="M194" s="156" t="s">
        <v>1</v>
      </c>
      <c r="N194" s="157" t="s">
        <v>40</v>
      </c>
      <c r="O194" s="57"/>
      <c r="P194" s="158">
        <f t="shared" si="21"/>
        <v>0</v>
      </c>
      <c r="Q194" s="158">
        <v>0</v>
      </c>
      <c r="R194" s="158">
        <f t="shared" si="22"/>
        <v>0</v>
      </c>
      <c r="S194" s="158">
        <v>0</v>
      </c>
      <c r="T194" s="159">
        <f t="shared" si="2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60" t="s">
        <v>1573</v>
      </c>
      <c r="AT194" s="160" t="s">
        <v>164</v>
      </c>
      <c r="AU194" s="160" t="s">
        <v>84</v>
      </c>
      <c r="AY194" s="16" t="s">
        <v>162</v>
      </c>
      <c r="BE194" s="161">
        <f t="shared" si="24"/>
        <v>0</v>
      </c>
      <c r="BF194" s="161">
        <f t="shared" si="25"/>
        <v>0</v>
      </c>
      <c r="BG194" s="161">
        <f t="shared" si="26"/>
        <v>0</v>
      </c>
      <c r="BH194" s="161">
        <f t="shared" si="27"/>
        <v>0</v>
      </c>
      <c r="BI194" s="161">
        <f t="shared" si="28"/>
        <v>0</v>
      </c>
      <c r="BJ194" s="16" t="s">
        <v>82</v>
      </c>
      <c r="BK194" s="161">
        <f t="shared" si="29"/>
        <v>0</v>
      </c>
      <c r="BL194" s="16" t="s">
        <v>1573</v>
      </c>
      <c r="BM194" s="160" t="s">
        <v>1595</v>
      </c>
    </row>
    <row r="195" spans="1:65" s="2" customFormat="1" ht="16.5" customHeight="1">
      <c r="A195" s="31"/>
      <c r="B195" s="148"/>
      <c r="C195" s="149" t="s">
        <v>403</v>
      </c>
      <c r="D195" s="149" t="s">
        <v>164</v>
      </c>
      <c r="E195" s="150" t="s">
        <v>1596</v>
      </c>
      <c r="F195" s="151" t="s">
        <v>1597</v>
      </c>
      <c r="G195" s="152" t="s">
        <v>1598</v>
      </c>
      <c r="H195" s="153">
        <v>1</v>
      </c>
      <c r="I195" s="154"/>
      <c r="J195" s="155">
        <f t="shared" si="20"/>
        <v>0</v>
      </c>
      <c r="K195" s="151" t="s">
        <v>557</v>
      </c>
      <c r="L195" s="32"/>
      <c r="M195" s="193" t="s">
        <v>1</v>
      </c>
      <c r="N195" s="194" t="s">
        <v>40</v>
      </c>
      <c r="O195" s="195"/>
      <c r="P195" s="196">
        <f t="shared" si="21"/>
        <v>0</v>
      </c>
      <c r="Q195" s="196">
        <v>0</v>
      </c>
      <c r="R195" s="196">
        <f t="shared" si="22"/>
        <v>0</v>
      </c>
      <c r="S195" s="196">
        <v>0</v>
      </c>
      <c r="T195" s="197">
        <f t="shared" si="2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60" t="s">
        <v>1573</v>
      </c>
      <c r="AT195" s="160" t="s">
        <v>164</v>
      </c>
      <c r="AU195" s="160" t="s">
        <v>84</v>
      </c>
      <c r="AY195" s="16" t="s">
        <v>162</v>
      </c>
      <c r="BE195" s="161">
        <f t="shared" si="24"/>
        <v>0</v>
      </c>
      <c r="BF195" s="161">
        <f t="shared" si="25"/>
        <v>0</v>
      </c>
      <c r="BG195" s="161">
        <f t="shared" si="26"/>
        <v>0</v>
      </c>
      <c r="BH195" s="161">
        <f t="shared" si="27"/>
        <v>0</v>
      </c>
      <c r="BI195" s="161">
        <f t="shared" si="28"/>
        <v>0</v>
      </c>
      <c r="BJ195" s="16" t="s">
        <v>82</v>
      </c>
      <c r="BK195" s="161">
        <f t="shared" si="29"/>
        <v>0</v>
      </c>
      <c r="BL195" s="16" t="s">
        <v>1573</v>
      </c>
      <c r="BM195" s="160" t="s">
        <v>1599</v>
      </c>
    </row>
    <row r="196" spans="1:65" s="2" customFormat="1" ht="6.95" customHeight="1">
      <c r="A196" s="31"/>
      <c r="B196" s="46"/>
      <c r="C196" s="47"/>
      <c r="D196" s="47"/>
      <c r="E196" s="47"/>
      <c r="F196" s="47"/>
      <c r="G196" s="47"/>
      <c r="H196" s="47"/>
      <c r="I196" s="47"/>
      <c r="J196" s="47"/>
      <c r="K196" s="47"/>
      <c r="L196" s="32"/>
      <c r="M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</row>
  </sheetData>
  <autoFilter ref="C134:K195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7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6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6" t="s">
        <v>95</v>
      </c>
    </row>
    <row r="3" spans="1:46" s="1" customFormat="1" ht="6.95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5" hidden="1" customHeight="1">
      <c r="B4" s="19"/>
      <c r="D4" s="20" t="s">
        <v>109</v>
      </c>
      <c r="L4" s="19"/>
      <c r="M4" s="98" t="s">
        <v>10</v>
      </c>
      <c r="AT4" s="16" t="s">
        <v>3</v>
      </c>
    </row>
    <row r="5" spans="1:46" s="1" customFormat="1" ht="6.95" hidden="1" customHeight="1">
      <c r="B5" s="19"/>
      <c r="L5" s="19"/>
    </row>
    <row r="6" spans="1:46" s="1" customFormat="1" ht="12" hidden="1" customHeight="1">
      <c r="B6" s="19"/>
      <c r="D6" s="26" t="s">
        <v>16</v>
      </c>
      <c r="L6" s="19"/>
    </row>
    <row r="7" spans="1:46" s="1" customFormat="1" ht="26.25" hidden="1" customHeight="1">
      <c r="B7" s="19"/>
      <c r="E7" s="250" t="str">
        <f>'Rekapitulace stavby'!K6</f>
        <v>Stavební úpravy, přístavba a nástavba za účelem změny užívání na obecní klubovnu Čtyřkoly, parc. č. st. 1209, 522-2, k.ú</v>
      </c>
      <c r="F7" s="251"/>
      <c r="G7" s="251"/>
      <c r="H7" s="251"/>
      <c r="L7" s="19"/>
    </row>
    <row r="8" spans="1:46" s="1" customFormat="1" ht="12" hidden="1" customHeight="1">
      <c r="B8" s="19"/>
      <c r="D8" s="26" t="s">
        <v>113</v>
      </c>
      <c r="L8" s="19"/>
    </row>
    <row r="9" spans="1:46" s="2" customFormat="1" ht="16.5" hidden="1" customHeight="1">
      <c r="A9" s="31"/>
      <c r="B9" s="32"/>
      <c r="C9" s="31"/>
      <c r="D9" s="31"/>
      <c r="E9" s="250" t="s">
        <v>114</v>
      </c>
      <c r="F9" s="249"/>
      <c r="G9" s="249"/>
      <c r="H9" s="249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hidden="1" customHeight="1">
      <c r="A10" s="31"/>
      <c r="B10" s="32"/>
      <c r="C10" s="31"/>
      <c r="D10" s="26" t="s">
        <v>115</v>
      </c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6.5" hidden="1" customHeight="1">
      <c r="A11" s="31"/>
      <c r="B11" s="32"/>
      <c r="C11" s="31"/>
      <c r="D11" s="31"/>
      <c r="E11" s="240" t="s">
        <v>1600</v>
      </c>
      <c r="F11" s="249"/>
      <c r="G11" s="249"/>
      <c r="H11" s="249"/>
      <c r="I11" s="31"/>
      <c r="J11" s="31"/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idden="1">
      <c r="A12" s="31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2" hidden="1" customHeight="1">
      <c r="A13" s="31"/>
      <c r="B13" s="32"/>
      <c r="C13" s="31"/>
      <c r="D13" s="26" t="s">
        <v>18</v>
      </c>
      <c r="E13" s="31"/>
      <c r="F13" s="24" t="s">
        <v>1</v>
      </c>
      <c r="G13" s="31"/>
      <c r="H13" s="31"/>
      <c r="I13" s="26" t="s">
        <v>19</v>
      </c>
      <c r="J13" s="24" t="s">
        <v>1</v>
      </c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2"/>
      <c r="C14" s="31"/>
      <c r="D14" s="26" t="s">
        <v>20</v>
      </c>
      <c r="E14" s="31"/>
      <c r="F14" s="24" t="s">
        <v>21</v>
      </c>
      <c r="G14" s="31"/>
      <c r="H14" s="31"/>
      <c r="I14" s="26" t="s">
        <v>22</v>
      </c>
      <c r="J14" s="54" t="str">
        <f>'Rekapitulace stavby'!AN8</f>
        <v>10. 1. 2024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0.9" hidden="1" customHeight="1">
      <c r="A15" s="31"/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2" hidden="1" customHeight="1">
      <c r="A16" s="31"/>
      <c r="B16" s="32"/>
      <c r="C16" s="31"/>
      <c r="D16" s="26" t="s">
        <v>24</v>
      </c>
      <c r="E16" s="31"/>
      <c r="F16" s="31"/>
      <c r="G16" s="31"/>
      <c r="H16" s="31"/>
      <c r="I16" s="26" t="s">
        <v>25</v>
      </c>
      <c r="J16" s="24" t="s">
        <v>1</v>
      </c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hidden="1" customHeight="1">
      <c r="A17" s="31"/>
      <c r="B17" s="32"/>
      <c r="C17" s="31"/>
      <c r="D17" s="31"/>
      <c r="E17" s="24" t="s">
        <v>26</v>
      </c>
      <c r="F17" s="31"/>
      <c r="G17" s="31"/>
      <c r="H17" s="31"/>
      <c r="I17" s="26" t="s">
        <v>27</v>
      </c>
      <c r="J17" s="24" t="s">
        <v>1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6.95" hidden="1" customHeight="1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hidden="1" customHeight="1">
      <c r="A19" s="31"/>
      <c r="B19" s="32"/>
      <c r="C19" s="31"/>
      <c r="D19" s="26" t="s">
        <v>28</v>
      </c>
      <c r="E19" s="31"/>
      <c r="F19" s="31"/>
      <c r="G19" s="31"/>
      <c r="H19" s="31"/>
      <c r="I19" s="26" t="s">
        <v>25</v>
      </c>
      <c r="J19" s="27" t="str">
        <f>'Rekapitulace stavby'!AN13</f>
        <v>Vyplň údaj</v>
      </c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hidden="1" customHeight="1">
      <c r="A20" s="31"/>
      <c r="B20" s="32"/>
      <c r="C20" s="31"/>
      <c r="D20" s="31"/>
      <c r="E20" s="252" t="str">
        <f>'Rekapitulace stavby'!E14</f>
        <v>Vyplň údaj</v>
      </c>
      <c r="F20" s="218"/>
      <c r="G20" s="218"/>
      <c r="H20" s="218"/>
      <c r="I20" s="26" t="s">
        <v>27</v>
      </c>
      <c r="J20" s="27" t="str">
        <f>'Rekapitulace stavby'!AN14</f>
        <v>Vyplň údaj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6.95" hidden="1" customHeight="1">
      <c r="A21" s="31"/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hidden="1" customHeight="1">
      <c r="A22" s="31"/>
      <c r="B22" s="32"/>
      <c r="C22" s="31"/>
      <c r="D22" s="26" t="s">
        <v>30</v>
      </c>
      <c r="E22" s="31"/>
      <c r="F22" s="31"/>
      <c r="G22" s="31"/>
      <c r="H22" s="31"/>
      <c r="I22" s="26" t="s">
        <v>25</v>
      </c>
      <c r="J22" s="24" t="s">
        <v>1</v>
      </c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hidden="1" customHeight="1">
      <c r="A23" s="31"/>
      <c r="B23" s="32"/>
      <c r="C23" s="31"/>
      <c r="D23" s="31"/>
      <c r="E23" s="24" t="s">
        <v>31</v>
      </c>
      <c r="F23" s="31"/>
      <c r="G23" s="31"/>
      <c r="H23" s="31"/>
      <c r="I23" s="26" t="s">
        <v>27</v>
      </c>
      <c r="J23" s="24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6.95" hidden="1" customHeight="1">
      <c r="A24" s="31"/>
      <c r="B24" s="32"/>
      <c r="C24" s="31"/>
      <c r="D24" s="31"/>
      <c r="E24" s="31"/>
      <c r="F24" s="31"/>
      <c r="G24" s="31"/>
      <c r="H24" s="31"/>
      <c r="I24" s="31"/>
      <c r="J24" s="31"/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hidden="1" customHeight="1">
      <c r="A25" s="31"/>
      <c r="B25" s="32"/>
      <c r="C25" s="31"/>
      <c r="D25" s="26" t="s">
        <v>32</v>
      </c>
      <c r="E25" s="31"/>
      <c r="F25" s="31"/>
      <c r="G25" s="31"/>
      <c r="H25" s="31"/>
      <c r="I25" s="26" t="s">
        <v>25</v>
      </c>
      <c r="J25" s="24" t="str">
        <f>IF('Rekapitulace stavby'!AN19="","",'Rekapitulace stavby'!AN19)</f>
        <v/>
      </c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hidden="1" customHeight="1">
      <c r="A26" s="31"/>
      <c r="B26" s="32"/>
      <c r="C26" s="31"/>
      <c r="D26" s="31"/>
      <c r="E26" s="24" t="str">
        <f>IF('Rekapitulace stavby'!E20="","",'Rekapitulace stavby'!E20)</f>
        <v xml:space="preserve"> </v>
      </c>
      <c r="F26" s="31"/>
      <c r="G26" s="31"/>
      <c r="H26" s="31"/>
      <c r="I26" s="26" t="s">
        <v>27</v>
      </c>
      <c r="J26" s="24" t="str">
        <f>IF('Rekapitulace stavby'!AN20="","",'Rekapitulace stavby'!AN20)</f>
        <v/>
      </c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hidden="1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4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hidden="1" customHeight="1">
      <c r="A28" s="31"/>
      <c r="B28" s="32"/>
      <c r="C28" s="31"/>
      <c r="D28" s="26" t="s">
        <v>34</v>
      </c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hidden="1" customHeight="1">
      <c r="A29" s="99"/>
      <c r="B29" s="100"/>
      <c r="C29" s="99"/>
      <c r="D29" s="99"/>
      <c r="E29" s="222" t="s">
        <v>1</v>
      </c>
      <c r="F29" s="222"/>
      <c r="G29" s="222"/>
      <c r="H29" s="222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hidden="1" customHeight="1">
      <c r="A32" s="31"/>
      <c r="B32" s="32"/>
      <c r="C32" s="31"/>
      <c r="D32" s="102" t="s">
        <v>35</v>
      </c>
      <c r="E32" s="31"/>
      <c r="F32" s="31"/>
      <c r="G32" s="31"/>
      <c r="H32" s="31"/>
      <c r="I32" s="31"/>
      <c r="J32" s="70">
        <f>ROUND(J129,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hidden="1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5" t="s">
        <v>38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103" t="s">
        <v>39</v>
      </c>
      <c r="E35" s="26" t="s">
        <v>40</v>
      </c>
      <c r="F35" s="104">
        <f>ROUND((SUM(BE129:BE186)),  2)</f>
        <v>0</v>
      </c>
      <c r="G35" s="31"/>
      <c r="H35" s="31"/>
      <c r="I35" s="105">
        <v>0.21</v>
      </c>
      <c r="J35" s="104">
        <f>ROUND(((SUM(BE129:BE186))*I35),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41</v>
      </c>
      <c r="F36" s="104">
        <f>ROUND((SUM(BF129:BF186)),  2)</f>
        <v>0</v>
      </c>
      <c r="G36" s="31"/>
      <c r="H36" s="31"/>
      <c r="I36" s="105">
        <v>0.12</v>
      </c>
      <c r="J36" s="104">
        <f>ROUND(((SUM(BF129:BF186))*I36),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42</v>
      </c>
      <c r="F37" s="104">
        <f>ROUND((SUM(BG129:BG186)),  2)</f>
        <v>0</v>
      </c>
      <c r="G37" s="31"/>
      <c r="H37" s="31"/>
      <c r="I37" s="105">
        <v>0.21</v>
      </c>
      <c r="J37" s="104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6" t="s">
        <v>43</v>
      </c>
      <c r="F38" s="104">
        <f>ROUND((SUM(BH129:BH186)),  2)</f>
        <v>0</v>
      </c>
      <c r="G38" s="31"/>
      <c r="H38" s="31"/>
      <c r="I38" s="105">
        <v>0.12</v>
      </c>
      <c r="J38" s="104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6" t="s">
        <v>44</v>
      </c>
      <c r="F39" s="104">
        <f>ROUND((SUM(BI129:BI186)),  2)</f>
        <v>0</v>
      </c>
      <c r="G39" s="31"/>
      <c r="H39" s="31"/>
      <c r="I39" s="105">
        <v>0</v>
      </c>
      <c r="J39" s="104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hidden="1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hidden="1" customHeight="1">
      <c r="A41" s="31"/>
      <c r="B41" s="32"/>
      <c r="C41" s="106"/>
      <c r="D41" s="107" t="s">
        <v>45</v>
      </c>
      <c r="E41" s="59"/>
      <c r="F41" s="59"/>
      <c r="G41" s="108" t="s">
        <v>46</v>
      </c>
      <c r="H41" s="109" t="s">
        <v>47</v>
      </c>
      <c r="I41" s="59"/>
      <c r="J41" s="110">
        <f>SUM(J32:J39)</f>
        <v>0</v>
      </c>
      <c r="K41" s="111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hidden="1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41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41"/>
    </row>
    <row r="51" spans="1:31" hidden="1">
      <c r="B51" s="19"/>
      <c r="L51" s="19"/>
    </row>
    <row r="52" spans="1:31" hidden="1">
      <c r="B52" s="19"/>
      <c r="L52" s="19"/>
    </row>
    <row r="53" spans="1:31" hidden="1">
      <c r="B53" s="19"/>
      <c r="L53" s="19"/>
    </row>
    <row r="54" spans="1:31" hidden="1">
      <c r="B54" s="19"/>
      <c r="L54" s="19"/>
    </row>
    <row r="55" spans="1:31" hidden="1">
      <c r="B55" s="19"/>
      <c r="L55" s="19"/>
    </row>
    <row r="56" spans="1:31" hidden="1">
      <c r="B56" s="19"/>
      <c r="L56" s="19"/>
    </row>
    <row r="57" spans="1:31" hidden="1">
      <c r="B57" s="19"/>
      <c r="L57" s="19"/>
    </row>
    <row r="58" spans="1:31" hidden="1">
      <c r="B58" s="19"/>
      <c r="L58" s="19"/>
    </row>
    <row r="59" spans="1:31" hidden="1">
      <c r="B59" s="19"/>
      <c r="L59" s="19"/>
    </row>
    <row r="60" spans="1:31" hidden="1">
      <c r="B60" s="19"/>
      <c r="L60" s="19"/>
    </row>
    <row r="61" spans="1:31" s="2" customFormat="1" ht="12.75" hidden="1">
      <c r="A61" s="31"/>
      <c r="B61" s="32"/>
      <c r="C61" s="31"/>
      <c r="D61" s="44" t="s">
        <v>50</v>
      </c>
      <c r="E61" s="34"/>
      <c r="F61" s="112" t="s">
        <v>51</v>
      </c>
      <c r="G61" s="44" t="s">
        <v>50</v>
      </c>
      <c r="H61" s="34"/>
      <c r="I61" s="34"/>
      <c r="J61" s="113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idden="1">
      <c r="B62" s="19"/>
      <c r="L62" s="19"/>
    </row>
    <row r="63" spans="1:31" hidden="1">
      <c r="B63" s="19"/>
      <c r="L63" s="19"/>
    </row>
    <row r="64" spans="1:31" hidden="1">
      <c r="B64" s="19"/>
      <c r="L64" s="19"/>
    </row>
    <row r="65" spans="1:31" s="2" customFormat="1" ht="12.75" hidden="1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idden="1">
      <c r="B66" s="19"/>
      <c r="L66" s="19"/>
    </row>
    <row r="67" spans="1:31" hidden="1">
      <c r="B67" s="19"/>
      <c r="L67" s="19"/>
    </row>
    <row r="68" spans="1:31" hidden="1">
      <c r="B68" s="19"/>
      <c r="L68" s="19"/>
    </row>
    <row r="69" spans="1:31" hidden="1">
      <c r="B69" s="19"/>
      <c r="L69" s="19"/>
    </row>
    <row r="70" spans="1:31" hidden="1">
      <c r="B70" s="19"/>
      <c r="L70" s="19"/>
    </row>
    <row r="71" spans="1:31" hidden="1">
      <c r="B71" s="19"/>
      <c r="L71" s="19"/>
    </row>
    <row r="72" spans="1:31" hidden="1">
      <c r="B72" s="19"/>
      <c r="L72" s="19"/>
    </row>
    <row r="73" spans="1:31" hidden="1">
      <c r="B73" s="19"/>
      <c r="L73" s="19"/>
    </row>
    <row r="74" spans="1:31" hidden="1">
      <c r="B74" s="19"/>
      <c r="L74" s="19"/>
    </row>
    <row r="75" spans="1:31" hidden="1">
      <c r="B75" s="19"/>
      <c r="L75" s="19"/>
    </row>
    <row r="76" spans="1:31" s="2" customFormat="1" ht="12.75" hidden="1">
      <c r="A76" s="31"/>
      <c r="B76" s="32"/>
      <c r="C76" s="31"/>
      <c r="D76" s="44" t="s">
        <v>50</v>
      </c>
      <c r="E76" s="34"/>
      <c r="F76" s="112" t="s">
        <v>51</v>
      </c>
      <c r="G76" s="44" t="s">
        <v>50</v>
      </c>
      <c r="H76" s="34"/>
      <c r="I76" s="34"/>
      <c r="J76" s="113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idden="1"/>
    <row r="79" spans="1:31" hidden="1"/>
    <row r="80" spans="1:31" hidden="1"/>
    <row r="81" spans="1:31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s="2" customFormat="1" ht="24.95" customHeight="1">
      <c r="A82" s="31"/>
      <c r="B82" s="32"/>
      <c r="C82" s="20" t="s">
        <v>117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s="2" customFormat="1" ht="12" customHeight="1">
      <c r="A84" s="31"/>
      <c r="B84" s="32"/>
      <c r="C84" s="26" t="s">
        <v>16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s="2" customFormat="1" ht="26.25" customHeight="1">
      <c r="A85" s="31"/>
      <c r="B85" s="32"/>
      <c r="C85" s="31"/>
      <c r="D85" s="31"/>
      <c r="E85" s="250" t="str">
        <f>E7</f>
        <v>Stavební úpravy, přístavba a nástavba za účelem změny užívání na obecní klubovnu Čtyřkoly, parc. č. st. 1209, 522-2, k.ú</v>
      </c>
      <c r="F85" s="251"/>
      <c r="G85" s="251"/>
      <c r="H85" s="251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s="1" customFormat="1" ht="12" customHeight="1">
      <c r="B86" s="19"/>
      <c r="C86" s="26" t="s">
        <v>113</v>
      </c>
      <c r="L86" s="19"/>
    </row>
    <row r="87" spans="1:31" s="2" customFormat="1" ht="16.5" customHeight="1">
      <c r="A87" s="31"/>
      <c r="B87" s="32"/>
      <c r="C87" s="31"/>
      <c r="D87" s="31"/>
      <c r="E87" s="250" t="s">
        <v>114</v>
      </c>
      <c r="F87" s="249"/>
      <c r="G87" s="249"/>
      <c r="H87" s="249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s="2" customFormat="1" ht="12" customHeight="1">
      <c r="A88" s="31"/>
      <c r="B88" s="32"/>
      <c r="C88" s="26" t="s">
        <v>115</v>
      </c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s="2" customFormat="1" ht="16.5" customHeight="1">
      <c r="A89" s="31"/>
      <c r="B89" s="32"/>
      <c r="C89" s="31"/>
      <c r="D89" s="31"/>
      <c r="E89" s="240" t="str">
        <f>E11</f>
        <v>D.1.4.2 - Vytápění</v>
      </c>
      <c r="F89" s="249"/>
      <c r="G89" s="249"/>
      <c r="H89" s="249"/>
      <c r="I89" s="31"/>
      <c r="J89" s="31"/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s="2" customFormat="1" ht="12" customHeight="1">
      <c r="A91" s="31"/>
      <c r="B91" s="32"/>
      <c r="C91" s="26" t="s">
        <v>20</v>
      </c>
      <c r="D91" s="31"/>
      <c r="E91" s="31"/>
      <c r="F91" s="24" t="str">
        <f>F14</f>
        <v>parc. č. st. 1209, 522/2, Čtyřkoly 257 22</v>
      </c>
      <c r="G91" s="31"/>
      <c r="H91" s="31"/>
      <c r="I91" s="26" t="s">
        <v>22</v>
      </c>
      <c r="J91" s="54" t="str">
        <f>IF(J14="","",J14)</f>
        <v>10. 1. 2024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s="2" customFormat="1" ht="6.95" customHeight="1">
      <c r="A92" s="31"/>
      <c r="B92" s="32"/>
      <c r="C92" s="31"/>
      <c r="D92" s="31"/>
      <c r="E92" s="31"/>
      <c r="F92" s="31"/>
      <c r="G92" s="31"/>
      <c r="H92" s="31"/>
      <c r="I92" s="31"/>
      <c r="J92" s="31"/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s="2" customFormat="1" ht="25.7" customHeight="1">
      <c r="A93" s="31"/>
      <c r="B93" s="32"/>
      <c r="C93" s="26" t="s">
        <v>24</v>
      </c>
      <c r="D93" s="31"/>
      <c r="E93" s="31"/>
      <c r="F93" s="24" t="str">
        <f>E17</f>
        <v>Obec Čtyřkoly</v>
      </c>
      <c r="G93" s="31"/>
      <c r="H93" s="31"/>
      <c r="I93" s="26" t="s">
        <v>30</v>
      </c>
      <c r="J93" s="29" t="str">
        <f>E23</f>
        <v>Ing. Eduard Novák, ČKAIT 0012099</v>
      </c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s="2" customFormat="1" ht="15.2" customHeight="1">
      <c r="A94" s="31"/>
      <c r="B94" s="32"/>
      <c r="C94" s="26" t="s">
        <v>28</v>
      </c>
      <c r="D94" s="31"/>
      <c r="E94" s="31"/>
      <c r="F94" s="24" t="str">
        <f>IF(E20="","",E20)</f>
        <v>Vyplň údaj</v>
      </c>
      <c r="G94" s="31"/>
      <c r="H94" s="31"/>
      <c r="I94" s="26" t="s">
        <v>32</v>
      </c>
      <c r="J94" s="29" t="str">
        <f>E26</f>
        <v xml:space="preserve"> </v>
      </c>
      <c r="K94" s="3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s="2" customFormat="1" ht="29.25" customHeight="1">
      <c r="A96" s="31"/>
      <c r="B96" s="32"/>
      <c r="C96" s="114" t="s">
        <v>118</v>
      </c>
      <c r="D96" s="106"/>
      <c r="E96" s="106"/>
      <c r="F96" s="106"/>
      <c r="G96" s="106"/>
      <c r="H96" s="106"/>
      <c r="I96" s="106"/>
      <c r="J96" s="115" t="s">
        <v>119</v>
      </c>
      <c r="K96" s="106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47" s="2" customFormat="1" ht="10.35" customHeight="1">
      <c r="A97" s="31"/>
      <c r="B97" s="32"/>
      <c r="C97" s="31"/>
      <c r="D97" s="31"/>
      <c r="E97" s="31"/>
      <c r="F97" s="31"/>
      <c r="G97" s="31"/>
      <c r="H97" s="31"/>
      <c r="I97" s="31"/>
      <c r="J97" s="31"/>
      <c r="K97" s="31"/>
      <c r="L97" s="4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47" s="2" customFormat="1" ht="22.9" customHeight="1">
      <c r="A98" s="31"/>
      <c r="B98" s="32"/>
      <c r="C98" s="116" t="s">
        <v>120</v>
      </c>
      <c r="D98" s="31"/>
      <c r="E98" s="31"/>
      <c r="F98" s="31"/>
      <c r="G98" s="31"/>
      <c r="H98" s="31"/>
      <c r="I98" s="31"/>
      <c r="J98" s="70">
        <f>J129</f>
        <v>0</v>
      </c>
      <c r="K98" s="31"/>
      <c r="L98" s="4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U98" s="16" t="s">
        <v>121</v>
      </c>
    </row>
    <row r="99" spans="1:47" s="9" customFormat="1" ht="24.95" customHeight="1">
      <c r="B99" s="117"/>
      <c r="D99" s="118" t="s">
        <v>132</v>
      </c>
      <c r="E99" s="119"/>
      <c r="F99" s="119"/>
      <c r="G99" s="119"/>
      <c r="H99" s="119"/>
      <c r="I99" s="119"/>
      <c r="J99" s="120">
        <f>J130</f>
        <v>0</v>
      </c>
      <c r="L99" s="117"/>
    </row>
    <row r="100" spans="1:47" s="10" customFormat="1" ht="19.899999999999999" customHeight="1">
      <c r="B100" s="121"/>
      <c r="D100" s="122" t="s">
        <v>1601</v>
      </c>
      <c r="E100" s="123"/>
      <c r="F100" s="123"/>
      <c r="G100" s="123"/>
      <c r="H100" s="123"/>
      <c r="I100" s="123"/>
      <c r="J100" s="124">
        <f>J131</f>
        <v>0</v>
      </c>
      <c r="L100" s="121"/>
    </row>
    <row r="101" spans="1:47" s="10" customFormat="1" ht="19.899999999999999" customHeight="1">
      <c r="B101" s="121"/>
      <c r="D101" s="122" t="s">
        <v>1602</v>
      </c>
      <c r="E101" s="123"/>
      <c r="F101" s="123"/>
      <c r="G101" s="123"/>
      <c r="H101" s="123"/>
      <c r="I101" s="123"/>
      <c r="J101" s="124">
        <f>J138</f>
        <v>0</v>
      </c>
      <c r="L101" s="121"/>
    </row>
    <row r="102" spans="1:47" s="10" customFormat="1" ht="19.899999999999999" customHeight="1">
      <c r="B102" s="121"/>
      <c r="D102" s="122" t="s">
        <v>1603</v>
      </c>
      <c r="E102" s="123"/>
      <c r="F102" s="123"/>
      <c r="G102" s="123"/>
      <c r="H102" s="123"/>
      <c r="I102" s="123"/>
      <c r="J102" s="124">
        <f>J140</f>
        <v>0</v>
      </c>
      <c r="L102" s="121"/>
    </row>
    <row r="103" spans="1:47" s="10" customFormat="1" ht="19.899999999999999" customHeight="1">
      <c r="B103" s="121"/>
      <c r="D103" s="122" t="s">
        <v>1604</v>
      </c>
      <c r="E103" s="123"/>
      <c r="F103" s="123"/>
      <c r="G103" s="123"/>
      <c r="H103" s="123"/>
      <c r="I103" s="123"/>
      <c r="J103" s="124">
        <f>J153</f>
        <v>0</v>
      </c>
      <c r="L103" s="121"/>
    </row>
    <row r="104" spans="1:47" s="10" customFormat="1" ht="19.899999999999999" customHeight="1">
      <c r="B104" s="121"/>
      <c r="D104" s="122" t="s">
        <v>1605</v>
      </c>
      <c r="E104" s="123"/>
      <c r="F104" s="123"/>
      <c r="G104" s="123"/>
      <c r="H104" s="123"/>
      <c r="I104" s="123"/>
      <c r="J104" s="124">
        <f>J155</f>
        <v>0</v>
      </c>
      <c r="L104" s="121"/>
    </row>
    <row r="105" spans="1:47" s="10" customFormat="1" ht="19.899999999999999" customHeight="1">
      <c r="B105" s="121"/>
      <c r="D105" s="122" t="s">
        <v>1606</v>
      </c>
      <c r="E105" s="123"/>
      <c r="F105" s="123"/>
      <c r="G105" s="123"/>
      <c r="H105" s="123"/>
      <c r="I105" s="123"/>
      <c r="J105" s="124">
        <f>J159</f>
        <v>0</v>
      </c>
      <c r="L105" s="121"/>
    </row>
    <row r="106" spans="1:47" s="10" customFormat="1" ht="19.899999999999999" customHeight="1">
      <c r="B106" s="121"/>
      <c r="D106" s="122" t="s">
        <v>1607</v>
      </c>
      <c r="E106" s="123"/>
      <c r="F106" s="123"/>
      <c r="G106" s="123"/>
      <c r="H106" s="123"/>
      <c r="I106" s="123"/>
      <c r="J106" s="124">
        <f>J161</f>
        <v>0</v>
      </c>
      <c r="L106" s="121"/>
    </row>
    <row r="107" spans="1:47" s="10" customFormat="1" ht="19.899999999999999" customHeight="1">
      <c r="B107" s="121"/>
      <c r="D107" s="122" t="s">
        <v>1608</v>
      </c>
      <c r="E107" s="123"/>
      <c r="F107" s="123"/>
      <c r="G107" s="123"/>
      <c r="H107" s="123"/>
      <c r="I107" s="123"/>
      <c r="J107" s="124">
        <f>J179</f>
        <v>0</v>
      </c>
      <c r="L107" s="121"/>
    </row>
    <row r="108" spans="1:47" s="2" customFormat="1" ht="21.75" customHeight="1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47" s="2" customFormat="1" ht="6.95" customHeight="1">
      <c r="A109" s="31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3" spans="1:31" s="2" customFormat="1" ht="6.95" customHeight="1">
      <c r="A113" s="31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s="2" customFormat="1" ht="24.95" customHeight="1">
      <c r="A114" s="31"/>
      <c r="B114" s="32"/>
      <c r="C114" s="20" t="s">
        <v>147</v>
      </c>
      <c r="D114" s="31"/>
      <c r="E114" s="31"/>
      <c r="F114" s="31"/>
      <c r="G114" s="31"/>
      <c r="H114" s="31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31" s="2" customFormat="1" ht="6.95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31" s="2" customFormat="1" ht="12" customHeight="1">
      <c r="A116" s="31"/>
      <c r="B116" s="32"/>
      <c r="C116" s="26" t="s">
        <v>16</v>
      </c>
      <c r="D116" s="31"/>
      <c r="E116" s="31"/>
      <c r="F116" s="31"/>
      <c r="G116" s="31"/>
      <c r="H116" s="31"/>
      <c r="I116" s="31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26.25" customHeight="1">
      <c r="A117" s="31"/>
      <c r="B117" s="32"/>
      <c r="C117" s="31"/>
      <c r="D117" s="31"/>
      <c r="E117" s="250" t="str">
        <f>E7</f>
        <v>Stavební úpravy, přístavba a nástavba za účelem změny užívání na obecní klubovnu Čtyřkoly, parc. č. st. 1209, 522-2, k.ú</v>
      </c>
      <c r="F117" s="251"/>
      <c r="G117" s="251"/>
      <c r="H117" s="251"/>
      <c r="I117" s="31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1" customFormat="1" ht="12" customHeight="1">
      <c r="B118" s="19"/>
      <c r="C118" s="26" t="s">
        <v>113</v>
      </c>
      <c r="L118" s="19"/>
    </row>
    <row r="119" spans="1:31" s="2" customFormat="1" ht="16.5" customHeight="1">
      <c r="A119" s="31"/>
      <c r="B119" s="32"/>
      <c r="C119" s="31"/>
      <c r="D119" s="31"/>
      <c r="E119" s="250" t="s">
        <v>114</v>
      </c>
      <c r="F119" s="249"/>
      <c r="G119" s="249"/>
      <c r="H119" s="249"/>
      <c r="I119" s="31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2" customHeight="1">
      <c r="A120" s="31"/>
      <c r="B120" s="32"/>
      <c r="C120" s="26" t="s">
        <v>115</v>
      </c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6.5" customHeight="1">
      <c r="A121" s="31"/>
      <c r="B121" s="32"/>
      <c r="C121" s="31"/>
      <c r="D121" s="31"/>
      <c r="E121" s="240" t="str">
        <f>E11</f>
        <v>D.1.4.2 - Vytápění</v>
      </c>
      <c r="F121" s="249"/>
      <c r="G121" s="249"/>
      <c r="H121" s="249"/>
      <c r="I121" s="31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6.9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2" customHeight="1">
      <c r="A123" s="31"/>
      <c r="B123" s="32"/>
      <c r="C123" s="26" t="s">
        <v>20</v>
      </c>
      <c r="D123" s="31"/>
      <c r="E123" s="31"/>
      <c r="F123" s="24" t="str">
        <f>F14</f>
        <v>parc. č. st. 1209, 522/2, Čtyřkoly 257 22</v>
      </c>
      <c r="G123" s="31"/>
      <c r="H123" s="31"/>
      <c r="I123" s="26" t="s">
        <v>22</v>
      </c>
      <c r="J123" s="54" t="str">
        <f>IF(J14="","",J14)</f>
        <v>10. 1. 2024</v>
      </c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5" customHeight="1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25.7" customHeight="1">
      <c r="A125" s="31"/>
      <c r="B125" s="32"/>
      <c r="C125" s="26" t="s">
        <v>24</v>
      </c>
      <c r="D125" s="31"/>
      <c r="E125" s="31"/>
      <c r="F125" s="24" t="str">
        <f>E17</f>
        <v>Obec Čtyřkoly</v>
      </c>
      <c r="G125" s="31"/>
      <c r="H125" s="31"/>
      <c r="I125" s="26" t="s">
        <v>30</v>
      </c>
      <c r="J125" s="29" t="str">
        <f>E23</f>
        <v>Ing. Eduard Novák, ČKAIT 0012099</v>
      </c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5.2" customHeight="1">
      <c r="A126" s="31"/>
      <c r="B126" s="32"/>
      <c r="C126" s="26" t="s">
        <v>28</v>
      </c>
      <c r="D126" s="31"/>
      <c r="E126" s="31"/>
      <c r="F126" s="24" t="str">
        <f>IF(E20="","",E20)</f>
        <v>Vyplň údaj</v>
      </c>
      <c r="G126" s="31"/>
      <c r="H126" s="31"/>
      <c r="I126" s="26" t="s">
        <v>32</v>
      </c>
      <c r="J126" s="29" t="str">
        <f>E26</f>
        <v xml:space="preserve"> </v>
      </c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0.35" customHeight="1">
      <c r="A127" s="31"/>
      <c r="B127" s="32"/>
      <c r="C127" s="31"/>
      <c r="D127" s="31"/>
      <c r="E127" s="31"/>
      <c r="F127" s="31"/>
      <c r="G127" s="31"/>
      <c r="H127" s="31"/>
      <c r="I127" s="31"/>
      <c r="J127" s="31"/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11" customFormat="1" ht="29.25" customHeight="1">
      <c r="A128" s="125"/>
      <c r="B128" s="126"/>
      <c r="C128" s="127" t="s">
        <v>148</v>
      </c>
      <c r="D128" s="128" t="s">
        <v>60</v>
      </c>
      <c r="E128" s="128" t="s">
        <v>56</v>
      </c>
      <c r="F128" s="128" t="s">
        <v>57</v>
      </c>
      <c r="G128" s="128" t="s">
        <v>149</v>
      </c>
      <c r="H128" s="128" t="s">
        <v>150</v>
      </c>
      <c r="I128" s="128" t="s">
        <v>151</v>
      </c>
      <c r="J128" s="128" t="s">
        <v>119</v>
      </c>
      <c r="K128" s="129" t="s">
        <v>152</v>
      </c>
      <c r="L128" s="130"/>
      <c r="M128" s="61" t="s">
        <v>1</v>
      </c>
      <c r="N128" s="62" t="s">
        <v>39</v>
      </c>
      <c r="O128" s="62" t="s">
        <v>153</v>
      </c>
      <c r="P128" s="62" t="s">
        <v>154</v>
      </c>
      <c r="Q128" s="62" t="s">
        <v>155</v>
      </c>
      <c r="R128" s="62" t="s">
        <v>156</v>
      </c>
      <c r="S128" s="62" t="s">
        <v>157</v>
      </c>
      <c r="T128" s="63" t="s">
        <v>158</v>
      </c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</row>
    <row r="129" spans="1:65" s="2" customFormat="1" ht="22.9" customHeight="1">
      <c r="A129" s="31"/>
      <c r="B129" s="32"/>
      <c r="C129" s="68" t="s">
        <v>159</v>
      </c>
      <c r="D129" s="31"/>
      <c r="E129" s="31"/>
      <c r="F129" s="31"/>
      <c r="G129" s="31"/>
      <c r="H129" s="31"/>
      <c r="I129" s="31"/>
      <c r="J129" s="131">
        <f>BK129</f>
        <v>0</v>
      </c>
      <c r="K129" s="31"/>
      <c r="L129" s="32"/>
      <c r="M129" s="64"/>
      <c r="N129" s="55"/>
      <c r="O129" s="65"/>
      <c r="P129" s="132">
        <f>P130</f>
        <v>0</v>
      </c>
      <c r="Q129" s="65"/>
      <c r="R129" s="132">
        <f>R130</f>
        <v>0</v>
      </c>
      <c r="S129" s="65"/>
      <c r="T129" s="133">
        <f>T130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T129" s="16" t="s">
        <v>74</v>
      </c>
      <c r="AU129" s="16" t="s">
        <v>121</v>
      </c>
      <c r="BK129" s="134">
        <f>BK130</f>
        <v>0</v>
      </c>
    </row>
    <row r="130" spans="1:65" s="12" customFormat="1" ht="25.9" customHeight="1">
      <c r="B130" s="135"/>
      <c r="D130" s="136" t="s">
        <v>74</v>
      </c>
      <c r="E130" s="137" t="s">
        <v>749</v>
      </c>
      <c r="F130" s="137" t="s">
        <v>750</v>
      </c>
      <c r="I130" s="138"/>
      <c r="J130" s="139">
        <f>BK130</f>
        <v>0</v>
      </c>
      <c r="L130" s="135"/>
      <c r="M130" s="140"/>
      <c r="N130" s="141"/>
      <c r="O130" s="141"/>
      <c r="P130" s="142">
        <f>P131+P138+P140+P153+P155+P159+P161+P179</f>
        <v>0</v>
      </c>
      <c r="Q130" s="141"/>
      <c r="R130" s="142">
        <f>R131+R138+R140+R153+R155+R159+R161+R179</f>
        <v>0</v>
      </c>
      <c r="S130" s="141"/>
      <c r="T130" s="143">
        <f>T131+T138+T140+T153+T155+T159+T161+T179</f>
        <v>0</v>
      </c>
      <c r="AR130" s="136" t="s">
        <v>84</v>
      </c>
      <c r="AT130" s="144" t="s">
        <v>74</v>
      </c>
      <c r="AU130" s="144" t="s">
        <v>75</v>
      </c>
      <c r="AY130" s="136" t="s">
        <v>162</v>
      </c>
      <c r="BK130" s="145">
        <f>BK131+BK138+BK140+BK153+BK155+BK159+BK161+BK179</f>
        <v>0</v>
      </c>
    </row>
    <row r="131" spans="1:65" s="12" customFormat="1" ht="22.9" customHeight="1">
      <c r="B131" s="135"/>
      <c r="D131" s="136" t="s">
        <v>74</v>
      </c>
      <c r="E131" s="146" t="s">
        <v>1609</v>
      </c>
      <c r="F131" s="146" t="s">
        <v>1488</v>
      </c>
      <c r="I131" s="138"/>
      <c r="J131" s="147">
        <f>BK131</f>
        <v>0</v>
      </c>
      <c r="L131" s="135"/>
      <c r="M131" s="140"/>
      <c r="N131" s="141"/>
      <c r="O131" s="141"/>
      <c r="P131" s="142">
        <f>SUM(P132:P137)</f>
        <v>0</v>
      </c>
      <c r="Q131" s="141"/>
      <c r="R131" s="142">
        <f>SUM(R132:R137)</f>
        <v>0</v>
      </c>
      <c r="S131" s="141"/>
      <c r="T131" s="143">
        <f>SUM(T132:T137)</f>
        <v>0</v>
      </c>
      <c r="AR131" s="136" t="s">
        <v>84</v>
      </c>
      <c r="AT131" s="144" t="s">
        <v>74</v>
      </c>
      <c r="AU131" s="144" t="s">
        <v>82</v>
      </c>
      <c r="AY131" s="136" t="s">
        <v>162</v>
      </c>
      <c r="BK131" s="145">
        <f>SUM(BK132:BK137)</f>
        <v>0</v>
      </c>
    </row>
    <row r="132" spans="1:65" s="2" customFormat="1" ht="55.5" customHeight="1">
      <c r="A132" s="31"/>
      <c r="B132" s="148"/>
      <c r="C132" s="149" t="s">
        <v>82</v>
      </c>
      <c r="D132" s="149" t="s">
        <v>164</v>
      </c>
      <c r="E132" s="150" t="s">
        <v>1610</v>
      </c>
      <c r="F132" s="151" t="s">
        <v>1611</v>
      </c>
      <c r="G132" s="152" t="s">
        <v>329</v>
      </c>
      <c r="H132" s="153">
        <v>1</v>
      </c>
      <c r="I132" s="154"/>
      <c r="J132" s="155">
        <f>ROUND(I132*H132,2)</f>
        <v>0</v>
      </c>
      <c r="K132" s="151" t="s">
        <v>557</v>
      </c>
      <c r="L132" s="32"/>
      <c r="M132" s="156" t="s">
        <v>1</v>
      </c>
      <c r="N132" s="157" t="s">
        <v>40</v>
      </c>
      <c r="O132" s="57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0" t="s">
        <v>247</v>
      </c>
      <c r="AT132" s="160" t="s">
        <v>164</v>
      </c>
      <c r="AU132" s="160" t="s">
        <v>84</v>
      </c>
      <c r="AY132" s="16" t="s">
        <v>162</v>
      </c>
      <c r="BE132" s="161">
        <f>IF(N132="základní",J132,0)</f>
        <v>0</v>
      </c>
      <c r="BF132" s="161">
        <f>IF(N132="snížená",J132,0)</f>
        <v>0</v>
      </c>
      <c r="BG132" s="161">
        <f>IF(N132="zákl. přenesená",J132,0)</f>
        <v>0</v>
      </c>
      <c r="BH132" s="161">
        <f>IF(N132="sníž. přenesená",J132,0)</f>
        <v>0</v>
      </c>
      <c r="BI132" s="161">
        <f>IF(N132="nulová",J132,0)</f>
        <v>0</v>
      </c>
      <c r="BJ132" s="16" t="s">
        <v>82</v>
      </c>
      <c r="BK132" s="161">
        <f>ROUND(I132*H132,2)</f>
        <v>0</v>
      </c>
      <c r="BL132" s="16" t="s">
        <v>247</v>
      </c>
      <c r="BM132" s="160" t="s">
        <v>1612</v>
      </c>
    </row>
    <row r="133" spans="1:65" s="2" customFormat="1" ht="19.5">
      <c r="A133" s="31"/>
      <c r="B133" s="32"/>
      <c r="C133" s="31"/>
      <c r="D133" s="162" t="s">
        <v>170</v>
      </c>
      <c r="E133" s="31"/>
      <c r="F133" s="163" t="s">
        <v>1613</v>
      </c>
      <c r="G133" s="31"/>
      <c r="H133" s="31"/>
      <c r="I133" s="164"/>
      <c r="J133" s="31"/>
      <c r="K133" s="31"/>
      <c r="L133" s="32"/>
      <c r="M133" s="165"/>
      <c r="N133" s="166"/>
      <c r="O133" s="57"/>
      <c r="P133" s="57"/>
      <c r="Q133" s="57"/>
      <c r="R133" s="57"/>
      <c r="S133" s="57"/>
      <c r="T133" s="58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T133" s="16" t="s">
        <v>170</v>
      </c>
      <c r="AU133" s="16" t="s">
        <v>84</v>
      </c>
    </row>
    <row r="134" spans="1:65" s="2" customFormat="1" ht="55.5" customHeight="1">
      <c r="A134" s="31"/>
      <c r="B134" s="148"/>
      <c r="C134" s="149" t="s">
        <v>84</v>
      </c>
      <c r="D134" s="149" t="s">
        <v>164</v>
      </c>
      <c r="E134" s="150" t="s">
        <v>1614</v>
      </c>
      <c r="F134" s="151" t="s">
        <v>1615</v>
      </c>
      <c r="G134" s="152" t="s">
        <v>329</v>
      </c>
      <c r="H134" s="153">
        <v>1</v>
      </c>
      <c r="I134" s="154"/>
      <c r="J134" s="155">
        <f>ROUND(I134*H134,2)</f>
        <v>0</v>
      </c>
      <c r="K134" s="151" t="s">
        <v>557</v>
      </c>
      <c r="L134" s="32"/>
      <c r="M134" s="156" t="s">
        <v>1</v>
      </c>
      <c r="N134" s="157" t="s">
        <v>40</v>
      </c>
      <c r="O134" s="57"/>
      <c r="P134" s="158">
        <f>O134*H134</f>
        <v>0</v>
      </c>
      <c r="Q134" s="158">
        <v>0</v>
      </c>
      <c r="R134" s="158">
        <f>Q134*H134</f>
        <v>0</v>
      </c>
      <c r="S134" s="158">
        <v>0</v>
      </c>
      <c r="T134" s="159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0" t="s">
        <v>247</v>
      </c>
      <c r="AT134" s="160" t="s">
        <v>164</v>
      </c>
      <c r="AU134" s="160" t="s">
        <v>84</v>
      </c>
      <c r="AY134" s="16" t="s">
        <v>162</v>
      </c>
      <c r="BE134" s="161">
        <f>IF(N134="základní",J134,0)</f>
        <v>0</v>
      </c>
      <c r="BF134" s="161">
        <f>IF(N134="snížená",J134,0)</f>
        <v>0</v>
      </c>
      <c r="BG134" s="161">
        <f>IF(N134="zákl. přenesená",J134,0)</f>
        <v>0</v>
      </c>
      <c r="BH134" s="161">
        <f>IF(N134="sníž. přenesená",J134,0)</f>
        <v>0</v>
      </c>
      <c r="BI134" s="161">
        <f>IF(N134="nulová",J134,0)</f>
        <v>0</v>
      </c>
      <c r="BJ134" s="16" t="s">
        <v>82</v>
      </c>
      <c r="BK134" s="161">
        <f>ROUND(I134*H134,2)</f>
        <v>0</v>
      </c>
      <c r="BL134" s="16" t="s">
        <v>247</v>
      </c>
      <c r="BM134" s="160" t="s">
        <v>1616</v>
      </c>
    </row>
    <row r="135" spans="1:65" s="2" customFormat="1" ht="21.75" customHeight="1">
      <c r="A135" s="31"/>
      <c r="B135" s="148"/>
      <c r="C135" s="149" t="s">
        <v>184</v>
      </c>
      <c r="D135" s="149" t="s">
        <v>164</v>
      </c>
      <c r="E135" s="150" t="s">
        <v>1617</v>
      </c>
      <c r="F135" s="151" t="s">
        <v>1618</v>
      </c>
      <c r="G135" s="152" t="s">
        <v>329</v>
      </c>
      <c r="H135" s="153">
        <v>1</v>
      </c>
      <c r="I135" s="154"/>
      <c r="J135" s="155">
        <f>ROUND(I135*H135,2)</f>
        <v>0</v>
      </c>
      <c r="K135" s="151" t="s">
        <v>557</v>
      </c>
      <c r="L135" s="32"/>
      <c r="M135" s="156" t="s">
        <v>1</v>
      </c>
      <c r="N135" s="157" t="s">
        <v>40</v>
      </c>
      <c r="O135" s="57"/>
      <c r="P135" s="158">
        <f>O135*H135</f>
        <v>0</v>
      </c>
      <c r="Q135" s="158">
        <v>0</v>
      </c>
      <c r="R135" s="158">
        <f>Q135*H135</f>
        <v>0</v>
      </c>
      <c r="S135" s="158">
        <v>0</v>
      </c>
      <c r="T135" s="159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0" t="s">
        <v>247</v>
      </c>
      <c r="AT135" s="160" t="s">
        <v>164</v>
      </c>
      <c r="AU135" s="160" t="s">
        <v>84</v>
      </c>
      <c r="AY135" s="16" t="s">
        <v>162</v>
      </c>
      <c r="BE135" s="161">
        <f>IF(N135="základní",J135,0)</f>
        <v>0</v>
      </c>
      <c r="BF135" s="161">
        <f>IF(N135="snížená",J135,0)</f>
        <v>0</v>
      </c>
      <c r="BG135" s="161">
        <f>IF(N135="zákl. přenesená",J135,0)</f>
        <v>0</v>
      </c>
      <c r="BH135" s="161">
        <f>IF(N135="sníž. přenesená",J135,0)</f>
        <v>0</v>
      </c>
      <c r="BI135" s="161">
        <f>IF(N135="nulová",J135,0)</f>
        <v>0</v>
      </c>
      <c r="BJ135" s="16" t="s">
        <v>82</v>
      </c>
      <c r="BK135" s="161">
        <f>ROUND(I135*H135,2)</f>
        <v>0</v>
      </c>
      <c r="BL135" s="16" t="s">
        <v>247</v>
      </c>
      <c r="BM135" s="160" t="s">
        <v>1619</v>
      </c>
    </row>
    <row r="136" spans="1:65" s="2" customFormat="1" ht="24.2" customHeight="1">
      <c r="A136" s="31"/>
      <c r="B136" s="148"/>
      <c r="C136" s="149" t="s">
        <v>168</v>
      </c>
      <c r="D136" s="149" t="s">
        <v>164</v>
      </c>
      <c r="E136" s="150" t="s">
        <v>1620</v>
      </c>
      <c r="F136" s="151" t="s">
        <v>1621</v>
      </c>
      <c r="G136" s="152" t="s">
        <v>329</v>
      </c>
      <c r="H136" s="153">
        <v>1</v>
      </c>
      <c r="I136" s="154"/>
      <c r="J136" s="155">
        <f>ROUND(I136*H136,2)</f>
        <v>0</v>
      </c>
      <c r="K136" s="151" t="s">
        <v>557</v>
      </c>
      <c r="L136" s="32"/>
      <c r="M136" s="156" t="s">
        <v>1</v>
      </c>
      <c r="N136" s="157" t="s">
        <v>40</v>
      </c>
      <c r="O136" s="57"/>
      <c r="P136" s="158">
        <f>O136*H136</f>
        <v>0</v>
      </c>
      <c r="Q136" s="158">
        <v>0</v>
      </c>
      <c r="R136" s="158">
        <f>Q136*H136</f>
        <v>0</v>
      </c>
      <c r="S136" s="158">
        <v>0</v>
      </c>
      <c r="T136" s="159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0" t="s">
        <v>247</v>
      </c>
      <c r="AT136" s="160" t="s">
        <v>164</v>
      </c>
      <c r="AU136" s="160" t="s">
        <v>84</v>
      </c>
      <c r="AY136" s="16" t="s">
        <v>162</v>
      </c>
      <c r="BE136" s="161">
        <f>IF(N136="základní",J136,0)</f>
        <v>0</v>
      </c>
      <c r="BF136" s="161">
        <f>IF(N136="snížená",J136,0)</f>
        <v>0</v>
      </c>
      <c r="BG136" s="161">
        <f>IF(N136="zákl. přenesená",J136,0)</f>
        <v>0</v>
      </c>
      <c r="BH136" s="161">
        <f>IF(N136="sníž. přenesená",J136,0)</f>
        <v>0</v>
      </c>
      <c r="BI136" s="161">
        <f>IF(N136="nulová",J136,0)</f>
        <v>0</v>
      </c>
      <c r="BJ136" s="16" t="s">
        <v>82</v>
      </c>
      <c r="BK136" s="161">
        <f>ROUND(I136*H136,2)</f>
        <v>0</v>
      </c>
      <c r="BL136" s="16" t="s">
        <v>247</v>
      </c>
      <c r="BM136" s="160" t="s">
        <v>1622</v>
      </c>
    </row>
    <row r="137" spans="1:65" s="2" customFormat="1" ht="21.75" customHeight="1">
      <c r="A137" s="31"/>
      <c r="B137" s="148"/>
      <c r="C137" s="149" t="s">
        <v>194</v>
      </c>
      <c r="D137" s="149" t="s">
        <v>164</v>
      </c>
      <c r="E137" s="150" t="s">
        <v>1623</v>
      </c>
      <c r="F137" s="151" t="s">
        <v>1624</v>
      </c>
      <c r="G137" s="152" t="s">
        <v>329</v>
      </c>
      <c r="H137" s="153">
        <v>1</v>
      </c>
      <c r="I137" s="154"/>
      <c r="J137" s="155">
        <f>ROUND(I137*H137,2)</f>
        <v>0</v>
      </c>
      <c r="K137" s="151" t="s">
        <v>557</v>
      </c>
      <c r="L137" s="32"/>
      <c r="M137" s="156" t="s">
        <v>1</v>
      </c>
      <c r="N137" s="157" t="s">
        <v>40</v>
      </c>
      <c r="O137" s="57"/>
      <c r="P137" s="158">
        <f>O137*H137</f>
        <v>0</v>
      </c>
      <c r="Q137" s="158">
        <v>0</v>
      </c>
      <c r="R137" s="158">
        <f>Q137*H137</f>
        <v>0</v>
      </c>
      <c r="S137" s="158">
        <v>0</v>
      </c>
      <c r="T137" s="159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0" t="s">
        <v>247</v>
      </c>
      <c r="AT137" s="160" t="s">
        <v>164</v>
      </c>
      <c r="AU137" s="160" t="s">
        <v>84</v>
      </c>
      <c r="AY137" s="16" t="s">
        <v>162</v>
      </c>
      <c r="BE137" s="161">
        <f>IF(N137="základní",J137,0)</f>
        <v>0</v>
      </c>
      <c r="BF137" s="161">
        <f>IF(N137="snížená",J137,0)</f>
        <v>0</v>
      </c>
      <c r="BG137" s="161">
        <f>IF(N137="zákl. přenesená",J137,0)</f>
        <v>0</v>
      </c>
      <c r="BH137" s="161">
        <f>IF(N137="sníž. přenesená",J137,0)</f>
        <v>0</v>
      </c>
      <c r="BI137" s="161">
        <f>IF(N137="nulová",J137,0)</f>
        <v>0</v>
      </c>
      <c r="BJ137" s="16" t="s">
        <v>82</v>
      </c>
      <c r="BK137" s="161">
        <f>ROUND(I137*H137,2)</f>
        <v>0</v>
      </c>
      <c r="BL137" s="16" t="s">
        <v>247</v>
      </c>
      <c r="BM137" s="160" t="s">
        <v>1625</v>
      </c>
    </row>
    <row r="138" spans="1:65" s="12" customFormat="1" ht="22.9" customHeight="1">
      <c r="B138" s="135"/>
      <c r="D138" s="136" t="s">
        <v>74</v>
      </c>
      <c r="E138" s="146" t="s">
        <v>1444</v>
      </c>
      <c r="F138" s="146" t="s">
        <v>1626</v>
      </c>
      <c r="I138" s="138"/>
      <c r="J138" s="147">
        <f>BK138</f>
        <v>0</v>
      </c>
      <c r="L138" s="135"/>
      <c r="M138" s="140"/>
      <c r="N138" s="141"/>
      <c r="O138" s="141"/>
      <c r="P138" s="142">
        <f>P139</f>
        <v>0</v>
      </c>
      <c r="Q138" s="141"/>
      <c r="R138" s="142">
        <f>R139</f>
        <v>0</v>
      </c>
      <c r="S138" s="141"/>
      <c r="T138" s="143">
        <f>T139</f>
        <v>0</v>
      </c>
      <c r="AR138" s="136" t="s">
        <v>84</v>
      </c>
      <c r="AT138" s="144" t="s">
        <v>74</v>
      </c>
      <c r="AU138" s="144" t="s">
        <v>82</v>
      </c>
      <c r="AY138" s="136" t="s">
        <v>162</v>
      </c>
      <c r="BK138" s="145">
        <f>BK139</f>
        <v>0</v>
      </c>
    </row>
    <row r="139" spans="1:65" s="2" customFormat="1" ht="55.5" customHeight="1">
      <c r="A139" s="31"/>
      <c r="B139" s="148"/>
      <c r="C139" s="149" t="s">
        <v>199</v>
      </c>
      <c r="D139" s="149" t="s">
        <v>164</v>
      </c>
      <c r="E139" s="150" t="s">
        <v>1627</v>
      </c>
      <c r="F139" s="151" t="s">
        <v>1628</v>
      </c>
      <c r="G139" s="152" t="s">
        <v>329</v>
      </c>
      <c r="H139" s="153">
        <v>1</v>
      </c>
      <c r="I139" s="154"/>
      <c r="J139" s="155">
        <f>ROUND(I139*H139,2)</f>
        <v>0</v>
      </c>
      <c r="K139" s="151" t="s">
        <v>557</v>
      </c>
      <c r="L139" s="32"/>
      <c r="M139" s="156" t="s">
        <v>1</v>
      </c>
      <c r="N139" s="157" t="s">
        <v>40</v>
      </c>
      <c r="O139" s="57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0" t="s">
        <v>247</v>
      </c>
      <c r="AT139" s="160" t="s">
        <v>164</v>
      </c>
      <c r="AU139" s="160" t="s">
        <v>84</v>
      </c>
      <c r="AY139" s="16" t="s">
        <v>162</v>
      </c>
      <c r="BE139" s="161">
        <f>IF(N139="základní",J139,0)</f>
        <v>0</v>
      </c>
      <c r="BF139" s="161">
        <f>IF(N139="snížená",J139,0)</f>
        <v>0</v>
      </c>
      <c r="BG139" s="161">
        <f>IF(N139="zákl. přenesená",J139,0)</f>
        <v>0</v>
      </c>
      <c r="BH139" s="161">
        <f>IF(N139="sníž. přenesená",J139,0)</f>
        <v>0</v>
      </c>
      <c r="BI139" s="161">
        <f>IF(N139="nulová",J139,0)</f>
        <v>0</v>
      </c>
      <c r="BJ139" s="16" t="s">
        <v>82</v>
      </c>
      <c r="BK139" s="161">
        <f>ROUND(I139*H139,2)</f>
        <v>0</v>
      </c>
      <c r="BL139" s="16" t="s">
        <v>247</v>
      </c>
      <c r="BM139" s="160" t="s">
        <v>1629</v>
      </c>
    </row>
    <row r="140" spans="1:65" s="12" customFormat="1" ht="22.9" customHeight="1">
      <c r="B140" s="135"/>
      <c r="D140" s="136" t="s">
        <v>74</v>
      </c>
      <c r="E140" s="146" t="s">
        <v>1458</v>
      </c>
      <c r="F140" s="146" t="s">
        <v>1459</v>
      </c>
      <c r="I140" s="138"/>
      <c r="J140" s="147">
        <f>BK140</f>
        <v>0</v>
      </c>
      <c r="L140" s="135"/>
      <c r="M140" s="140"/>
      <c r="N140" s="141"/>
      <c r="O140" s="141"/>
      <c r="P140" s="142">
        <f>SUM(P141:P152)</f>
        <v>0</v>
      </c>
      <c r="Q140" s="141"/>
      <c r="R140" s="142">
        <f>SUM(R141:R152)</f>
        <v>0</v>
      </c>
      <c r="S140" s="141"/>
      <c r="T140" s="143">
        <f>SUM(T141:T152)</f>
        <v>0</v>
      </c>
      <c r="AR140" s="136" t="s">
        <v>84</v>
      </c>
      <c r="AT140" s="144" t="s">
        <v>74</v>
      </c>
      <c r="AU140" s="144" t="s">
        <v>82</v>
      </c>
      <c r="AY140" s="136" t="s">
        <v>162</v>
      </c>
      <c r="BK140" s="145">
        <f>SUM(BK141:BK152)</f>
        <v>0</v>
      </c>
    </row>
    <row r="141" spans="1:65" s="2" customFormat="1" ht="21.75" customHeight="1">
      <c r="A141" s="31"/>
      <c r="B141" s="148"/>
      <c r="C141" s="149" t="s">
        <v>203</v>
      </c>
      <c r="D141" s="149" t="s">
        <v>164</v>
      </c>
      <c r="E141" s="150" t="s">
        <v>1630</v>
      </c>
      <c r="F141" s="151" t="s">
        <v>1631</v>
      </c>
      <c r="G141" s="152" t="s">
        <v>329</v>
      </c>
      <c r="H141" s="153">
        <v>2</v>
      </c>
      <c r="I141" s="154"/>
      <c r="J141" s="155">
        <f t="shared" ref="J141:J152" si="0">ROUND(I141*H141,2)</f>
        <v>0</v>
      </c>
      <c r="K141" s="151" t="s">
        <v>557</v>
      </c>
      <c r="L141" s="32"/>
      <c r="M141" s="156" t="s">
        <v>1</v>
      </c>
      <c r="N141" s="157" t="s">
        <v>40</v>
      </c>
      <c r="O141" s="57"/>
      <c r="P141" s="158">
        <f t="shared" ref="P141:P152" si="1">O141*H141</f>
        <v>0</v>
      </c>
      <c r="Q141" s="158">
        <v>0</v>
      </c>
      <c r="R141" s="158">
        <f t="shared" ref="R141:R152" si="2">Q141*H141</f>
        <v>0</v>
      </c>
      <c r="S141" s="158">
        <v>0</v>
      </c>
      <c r="T141" s="159">
        <f t="shared" ref="T141:T152" si="3"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0" t="s">
        <v>247</v>
      </c>
      <c r="AT141" s="160" t="s">
        <v>164</v>
      </c>
      <c r="AU141" s="160" t="s">
        <v>84</v>
      </c>
      <c r="AY141" s="16" t="s">
        <v>162</v>
      </c>
      <c r="BE141" s="161">
        <f t="shared" ref="BE141:BE152" si="4">IF(N141="základní",J141,0)</f>
        <v>0</v>
      </c>
      <c r="BF141" s="161">
        <f t="shared" ref="BF141:BF152" si="5">IF(N141="snížená",J141,0)</f>
        <v>0</v>
      </c>
      <c r="BG141" s="161">
        <f t="shared" ref="BG141:BG152" si="6">IF(N141="zákl. přenesená",J141,0)</f>
        <v>0</v>
      </c>
      <c r="BH141" s="161">
        <f t="shared" ref="BH141:BH152" si="7">IF(N141="sníž. přenesená",J141,0)</f>
        <v>0</v>
      </c>
      <c r="BI141" s="161">
        <f t="shared" ref="BI141:BI152" si="8">IF(N141="nulová",J141,0)</f>
        <v>0</v>
      </c>
      <c r="BJ141" s="16" t="s">
        <v>82</v>
      </c>
      <c r="BK141" s="161">
        <f t="shared" ref="BK141:BK152" si="9">ROUND(I141*H141,2)</f>
        <v>0</v>
      </c>
      <c r="BL141" s="16" t="s">
        <v>247</v>
      </c>
      <c r="BM141" s="160" t="s">
        <v>1632</v>
      </c>
    </row>
    <row r="142" spans="1:65" s="2" customFormat="1" ht="37.9" customHeight="1">
      <c r="A142" s="31"/>
      <c r="B142" s="148"/>
      <c r="C142" s="149" t="s">
        <v>208</v>
      </c>
      <c r="D142" s="149" t="s">
        <v>164</v>
      </c>
      <c r="E142" s="150" t="s">
        <v>1633</v>
      </c>
      <c r="F142" s="151" t="s">
        <v>1634</v>
      </c>
      <c r="G142" s="152" t="s">
        <v>329</v>
      </c>
      <c r="H142" s="153">
        <v>2</v>
      </c>
      <c r="I142" s="154"/>
      <c r="J142" s="155">
        <f t="shared" si="0"/>
        <v>0</v>
      </c>
      <c r="K142" s="151" t="s">
        <v>557</v>
      </c>
      <c r="L142" s="32"/>
      <c r="M142" s="156" t="s">
        <v>1</v>
      </c>
      <c r="N142" s="157" t="s">
        <v>40</v>
      </c>
      <c r="O142" s="57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0" t="s">
        <v>247</v>
      </c>
      <c r="AT142" s="160" t="s">
        <v>164</v>
      </c>
      <c r="AU142" s="160" t="s">
        <v>84</v>
      </c>
      <c r="AY142" s="16" t="s">
        <v>162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6" t="s">
        <v>82</v>
      </c>
      <c r="BK142" s="161">
        <f t="shared" si="9"/>
        <v>0</v>
      </c>
      <c r="BL142" s="16" t="s">
        <v>247</v>
      </c>
      <c r="BM142" s="160" t="s">
        <v>1635</v>
      </c>
    </row>
    <row r="143" spans="1:65" s="2" customFormat="1" ht="24.2" customHeight="1">
      <c r="A143" s="31"/>
      <c r="B143" s="148"/>
      <c r="C143" s="149" t="s">
        <v>212</v>
      </c>
      <c r="D143" s="149" t="s">
        <v>164</v>
      </c>
      <c r="E143" s="150" t="s">
        <v>1636</v>
      </c>
      <c r="F143" s="151" t="s">
        <v>1637</v>
      </c>
      <c r="G143" s="152" t="s">
        <v>329</v>
      </c>
      <c r="H143" s="153">
        <v>2</v>
      </c>
      <c r="I143" s="154"/>
      <c r="J143" s="155">
        <f t="shared" si="0"/>
        <v>0</v>
      </c>
      <c r="K143" s="151" t="s">
        <v>557</v>
      </c>
      <c r="L143" s="32"/>
      <c r="M143" s="156" t="s">
        <v>1</v>
      </c>
      <c r="N143" s="157" t="s">
        <v>40</v>
      </c>
      <c r="O143" s="57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0" t="s">
        <v>247</v>
      </c>
      <c r="AT143" s="160" t="s">
        <v>164</v>
      </c>
      <c r="AU143" s="160" t="s">
        <v>84</v>
      </c>
      <c r="AY143" s="16" t="s">
        <v>162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6" t="s">
        <v>82</v>
      </c>
      <c r="BK143" s="161">
        <f t="shared" si="9"/>
        <v>0</v>
      </c>
      <c r="BL143" s="16" t="s">
        <v>247</v>
      </c>
      <c r="BM143" s="160" t="s">
        <v>1638</v>
      </c>
    </row>
    <row r="144" spans="1:65" s="2" customFormat="1" ht="24.2" customHeight="1">
      <c r="A144" s="31"/>
      <c r="B144" s="148"/>
      <c r="C144" s="149" t="s">
        <v>218</v>
      </c>
      <c r="D144" s="149" t="s">
        <v>164</v>
      </c>
      <c r="E144" s="150" t="s">
        <v>1639</v>
      </c>
      <c r="F144" s="151" t="s">
        <v>1640</v>
      </c>
      <c r="G144" s="152" t="s">
        <v>329</v>
      </c>
      <c r="H144" s="153">
        <v>1</v>
      </c>
      <c r="I144" s="154"/>
      <c r="J144" s="155">
        <f t="shared" si="0"/>
        <v>0</v>
      </c>
      <c r="K144" s="151" t="s">
        <v>557</v>
      </c>
      <c r="L144" s="32"/>
      <c r="M144" s="156" t="s">
        <v>1</v>
      </c>
      <c r="N144" s="157" t="s">
        <v>40</v>
      </c>
      <c r="O144" s="57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0" t="s">
        <v>247</v>
      </c>
      <c r="AT144" s="160" t="s">
        <v>164</v>
      </c>
      <c r="AU144" s="160" t="s">
        <v>84</v>
      </c>
      <c r="AY144" s="16" t="s">
        <v>162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6" t="s">
        <v>82</v>
      </c>
      <c r="BK144" s="161">
        <f t="shared" si="9"/>
        <v>0</v>
      </c>
      <c r="BL144" s="16" t="s">
        <v>247</v>
      </c>
      <c r="BM144" s="160" t="s">
        <v>1641</v>
      </c>
    </row>
    <row r="145" spans="1:65" s="2" customFormat="1" ht="16.5" customHeight="1">
      <c r="A145" s="31"/>
      <c r="B145" s="148"/>
      <c r="C145" s="149" t="s">
        <v>222</v>
      </c>
      <c r="D145" s="149" t="s">
        <v>164</v>
      </c>
      <c r="E145" s="150" t="s">
        <v>1642</v>
      </c>
      <c r="F145" s="151" t="s">
        <v>1643</v>
      </c>
      <c r="G145" s="152" t="s">
        <v>329</v>
      </c>
      <c r="H145" s="153">
        <v>2</v>
      </c>
      <c r="I145" s="154"/>
      <c r="J145" s="155">
        <f t="shared" si="0"/>
        <v>0</v>
      </c>
      <c r="K145" s="151" t="s">
        <v>557</v>
      </c>
      <c r="L145" s="32"/>
      <c r="M145" s="156" t="s">
        <v>1</v>
      </c>
      <c r="N145" s="157" t="s">
        <v>40</v>
      </c>
      <c r="O145" s="57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0" t="s">
        <v>247</v>
      </c>
      <c r="AT145" s="160" t="s">
        <v>164</v>
      </c>
      <c r="AU145" s="160" t="s">
        <v>84</v>
      </c>
      <c r="AY145" s="16" t="s">
        <v>162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6" t="s">
        <v>82</v>
      </c>
      <c r="BK145" s="161">
        <f t="shared" si="9"/>
        <v>0</v>
      </c>
      <c r="BL145" s="16" t="s">
        <v>247</v>
      </c>
      <c r="BM145" s="160" t="s">
        <v>1644</v>
      </c>
    </row>
    <row r="146" spans="1:65" s="2" customFormat="1" ht="16.5" customHeight="1">
      <c r="A146" s="31"/>
      <c r="B146" s="148"/>
      <c r="C146" s="149" t="s">
        <v>8</v>
      </c>
      <c r="D146" s="149" t="s">
        <v>164</v>
      </c>
      <c r="E146" s="150" t="s">
        <v>1645</v>
      </c>
      <c r="F146" s="151" t="s">
        <v>1646</v>
      </c>
      <c r="G146" s="152" t="s">
        <v>329</v>
      </c>
      <c r="H146" s="153">
        <v>3</v>
      </c>
      <c r="I146" s="154"/>
      <c r="J146" s="155">
        <f t="shared" si="0"/>
        <v>0</v>
      </c>
      <c r="K146" s="151" t="s">
        <v>557</v>
      </c>
      <c r="L146" s="32"/>
      <c r="M146" s="156" t="s">
        <v>1</v>
      </c>
      <c r="N146" s="157" t="s">
        <v>40</v>
      </c>
      <c r="O146" s="57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60" t="s">
        <v>247</v>
      </c>
      <c r="AT146" s="160" t="s">
        <v>164</v>
      </c>
      <c r="AU146" s="160" t="s">
        <v>84</v>
      </c>
      <c r="AY146" s="16" t="s">
        <v>162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6" t="s">
        <v>82</v>
      </c>
      <c r="BK146" s="161">
        <f t="shared" si="9"/>
        <v>0</v>
      </c>
      <c r="BL146" s="16" t="s">
        <v>247</v>
      </c>
      <c r="BM146" s="160" t="s">
        <v>1647</v>
      </c>
    </row>
    <row r="147" spans="1:65" s="2" customFormat="1" ht="16.5" customHeight="1">
      <c r="A147" s="31"/>
      <c r="B147" s="148"/>
      <c r="C147" s="149" t="s">
        <v>232</v>
      </c>
      <c r="D147" s="149" t="s">
        <v>164</v>
      </c>
      <c r="E147" s="150" t="s">
        <v>1648</v>
      </c>
      <c r="F147" s="151" t="s">
        <v>1506</v>
      </c>
      <c r="G147" s="152" t="s">
        <v>329</v>
      </c>
      <c r="H147" s="153">
        <v>4</v>
      </c>
      <c r="I147" s="154"/>
      <c r="J147" s="155">
        <f t="shared" si="0"/>
        <v>0</v>
      </c>
      <c r="K147" s="151" t="s">
        <v>557</v>
      </c>
      <c r="L147" s="32"/>
      <c r="M147" s="156" t="s">
        <v>1</v>
      </c>
      <c r="N147" s="157" t="s">
        <v>40</v>
      </c>
      <c r="O147" s="57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0" t="s">
        <v>247</v>
      </c>
      <c r="AT147" s="160" t="s">
        <v>164</v>
      </c>
      <c r="AU147" s="160" t="s">
        <v>84</v>
      </c>
      <c r="AY147" s="16" t="s">
        <v>162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6" t="s">
        <v>82</v>
      </c>
      <c r="BK147" s="161">
        <f t="shared" si="9"/>
        <v>0</v>
      </c>
      <c r="BL147" s="16" t="s">
        <v>247</v>
      </c>
      <c r="BM147" s="160" t="s">
        <v>1649</v>
      </c>
    </row>
    <row r="148" spans="1:65" s="2" customFormat="1" ht="16.5" customHeight="1">
      <c r="A148" s="31"/>
      <c r="B148" s="148"/>
      <c r="C148" s="149" t="s">
        <v>237</v>
      </c>
      <c r="D148" s="149" t="s">
        <v>164</v>
      </c>
      <c r="E148" s="150" t="s">
        <v>1650</v>
      </c>
      <c r="F148" s="151" t="s">
        <v>1651</v>
      </c>
      <c r="G148" s="152" t="s">
        <v>329</v>
      </c>
      <c r="H148" s="153">
        <v>1</v>
      </c>
      <c r="I148" s="154"/>
      <c r="J148" s="155">
        <f t="shared" si="0"/>
        <v>0</v>
      </c>
      <c r="K148" s="151" t="s">
        <v>557</v>
      </c>
      <c r="L148" s="32"/>
      <c r="M148" s="156" t="s">
        <v>1</v>
      </c>
      <c r="N148" s="157" t="s">
        <v>40</v>
      </c>
      <c r="O148" s="57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0" t="s">
        <v>247</v>
      </c>
      <c r="AT148" s="160" t="s">
        <v>164</v>
      </c>
      <c r="AU148" s="160" t="s">
        <v>84</v>
      </c>
      <c r="AY148" s="16" t="s">
        <v>162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6" t="s">
        <v>82</v>
      </c>
      <c r="BK148" s="161">
        <f t="shared" si="9"/>
        <v>0</v>
      </c>
      <c r="BL148" s="16" t="s">
        <v>247</v>
      </c>
      <c r="BM148" s="160" t="s">
        <v>1652</v>
      </c>
    </row>
    <row r="149" spans="1:65" s="2" customFormat="1" ht="21.75" customHeight="1">
      <c r="A149" s="31"/>
      <c r="B149" s="148"/>
      <c r="C149" s="149" t="s">
        <v>243</v>
      </c>
      <c r="D149" s="149" t="s">
        <v>164</v>
      </c>
      <c r="E149" s="150" t="s">
        <v>1653</v>
      </c>
      <c r="F149" s="151" t="s">
        <v>1515</v>
      </c>
      <c r="G149" s="152" t="s">
        <v>329</v>
      </c>
      <c r="H149" s="153">
        <v>1</v>
      </c>
      <c r="I149" s="154"/>
      <c r="J149" s="155">
        <f t="shared" si="0"/>
        <v>0</v>
      </c>
      <c r="K149" s="151" t="s">
        <v>557</v>
      </c>
      <c r="L149" s="32"/>
      <c r="M149" s="156" t="s">
        <v>1</v>
      </c>
      <c r="N149" s="157" t="s">
        <v>40</v>
      </c>
      <c r="O149" s="57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0" t="s">
        <v>247</v>
      </c>
      <c r="AT149" s="160" t="s">
        <v>164</v>
      </c>
      <c r="AU149" s="160" t="s">
        <v>84</v>
      </c>
      <c r="AY149" s="16" t="s">
        <v>162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6" t="s">
        <v>82</v>
      </c>
      <c r="BK149" s="161">
        <f t="shared" si="9"/>
        <v>0</v>
      </c>
      <c r="BL149" s="16" t="s">
        <v>247</v>
      </c>
      <c r="BM149" s="160" t="s">
        <v>1654</v>
      </c>
    </row>
    <row r="150" spans="1:65" s="2" customFormat="1" ht="16.5" customHeight="1">
      <c r="A150" s="31"/>
      <c r="B150" s="148"/>
      <c r="C150" s="149" t="s">
        <v>247</v>
      </c>
      <c r="D150" s="149" t="s">
        <v>164</v>
      </c>
      <c r="E150" s="150" t="s">
        <v>1655</v>
      </c>
      <c r="F150" s="151" t="s">
        <v>1656</v>
      </c>
      <c r="G150" s="152" t="s">
        <v>329</v>
      </c>
      <c r="H150" s="153">
        <v>1</v>
      </c>
      <c r="I150" s="154"/>
      <c r="J150" s="155">
        <f t="shared" si="0"/>
        <v>0</v>
      </c>
      <c r="K150" s="151" t="s">
        <v>557</v>
      </c>
      <c r="L150" s="32"/>
      <c r="M150" s="156" t="s">
        <v>1</v>
      </c>
      <c r="N150" s="157" t="s">
        <v>40</v>
      </c>
      <c r="O150" s="57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0" t="s">
        <v>247</v>
      </c>
      <c r="AT150" s="160" t="s">
        <v>164</v>
      </c>
      <c r="AU150" s="160" t="s">
        <v>84</v>
      </c>
      <c r="AY150" s="16" t="s">
        <v>162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6" t="s">
        <v>82</v>
      </c>
      <c r="BK150" s="161">
        <f t="shared" si="9"/>
        <v>0</v>
      </c>
      <c r="BL150" s="16" t="s">
        <v>247</v>
      </c>
      <c r="BM150" s="160" t="s">
        <v>1657</v>
      </c>
    </row>
    <row r="151" spans="1:65" s="2" customFormat="1" ht="21.75" customHeight="1">
      <c r="A151" s="31"/>
      <c r="B151" s="148"/>
      <c r="C151" s="149" t="s">
        <v>251</v>
      </c>
      <c r="D151" s="149" t="s">
        <v>164</v>
      </c>
      <c r="E151" s="150" t="s">
        <v>1658</v>
      </c>
      <c r="F151" s="151" t="s">
        <v>1659</v>
      </c>
      <c r="G151" s="152" t="s">
        <v>329</v>
      </c>
      <c r="H151" s="153">
        <v>1</v>
      </c>
      <c r="I151" s="154"/>
      <c r="J151" s="155">
        <f t="shared" si="0"/>
        <v>0</v>
      </c>
      <c r="K151" s="151" t="s">
        <v>557</v>
      </c>
      <c r="L151" s="32"/>
      <c r="M151" s="156" t="s">
        <v>1</v>
      </c>
      <c r="N151" s="157" t="s">
        <v>40</v>
      </c>
      <c r="O151" s="57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0" t="s">
        <v>247</v>
      </c>
      <c r="AT151" s="160" t="s">
        <v>164</v>
      </c>
      <c r="AU151" s="160" t="s">
        <v>84</v>
      </c>
      <c r="AY151" s="16" t="s">
        <v>162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6" t="s">
        <v>82</v>
      </c>
      <c r="BK151" s="161">
        <f t="shared" si="9"/>
        <v>0</v>
      </c>
      <c r="BL151" s="16" t="s">
        <v>247</v>
      </c>
      <c r="BM151" s="160" t="s">
        <v>1660</v>
      </c>
    </row>
    <row r="152" spans="1:65" s="2" customFormat="1" ht="16.5" customHeight="1">
      <c r="A152" s="31"/>
      <c r="B152" s="148"/>
      <c r="C152" s="149" t="s">
        <v>257</v>
      </c>
      <c r="D152" s="149" t="s">
        <v>164</v>
      </c>
      <c r="E152" s="150" t="s">
        <v>1661</v>
      </c>
      <c r="F152" s="151" t="s">
        <v>1509</v>
      </c>
      <c r="G152" s="152" t="s">
        <v>329</v>
      </c>
      <c r="H152" s="153">
        <v>2</v>
      </c>
      <c r="I152" s="154"/>
      <c r="J152" s="155">
        <f t="shared" si="0"/>
        <v>0</v>
      </c>
      <c r="K152" s="151" t="s">
        <v>557</v>
      </c>
      <c r="L152" s="32"/>
      <c r="M152" s="156" t="s">
        <v>1</v>
      </c>
      <c r="N152" s="157" t="s">
        <v>40</v>
      </c>
      <c r="O152" s="57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0" t="s">
        <v>247</v>
      </c>
      <c r="AT152" s="160" t="s">
        <v>164</v>
      </c>
      <c r="AU152" s="160" t="s">
        <v>84</v>
      </c>
      <c r="AY152" s="16" t="s">
        <v>162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6" t="s">
        <v>82</v>
      </c>
      <c r="BK152" s="161">
        <f t="shared" si="9"/>
        <v>0</v>
      </c>
      <c r="BL152" s="16" t="s">
        <v>247</v>
      </c>
      <c r="BM152" s="160" t="s">
        <v>1662</v>
      </c>
    </row>
    <row r="153" spans="1:65" s="12" customFormat="1" ht="22.9" customHeight="1">
      <c r="B153" s="135"/>
      <c r="D153" s="136" t="s">
        <v>74</v>
      </c>
      <c r="E153" s="146" t="s">
        <v>1466</v>
      </c>
      <c r="F153" s="146" t="s">
        <v>1663</v>
      </c>
      <c r="I153" s="138"/>
      <c r="J153" s="147">
        <f>BK153</f>
        <v>0</v>
      </c>
      <c r="L153" s="135"/>
      <c r="M153" s="140"/>
      <c r="N153" s="141"/>
      <c r="O153" s="141"/>
      <c r="P153" s="142">
        <f>P154</f>
        <v>0</v>
      </c>
      <c r="Q153" s="141"/>
      <c r="R153" s="142">
        <f>R154</f>
        <v>0</v>
      </c>
      <c r="S153" s="141"/>
      <c r="T153" s="143">
        <f>T154</f>
        <v>0</v>
      </c>
      <c r="AR153" s="136" t="s">
        <v>84</v>
      </c>
      <c r="AT153" s="144" t="s">
        <v>74</v>
      </c>
      <c r="AU153" s="144" t="s">
        <v>82</v>
      </c>
      <c r="AY153" s="136" t="s">
        <v>162</v>
      </c>
      <c r="BK153" s="145">
        <f>BK154</f>
        <v>0</v>
      </c>
    </row>
    <row r="154" spans="1:65" s="2" customFormat="1" ht="24.2" customHeight="1">
      <c r="A154" s="31"/>
      <c r="B154" s="148"/>
      <c r="C154" s="149" t="s">
        <v>262</v>
      </c>
      <c r="D154" s="149" t="s">
        <v>164</v>
      </c>
      <c r="E154" s="150" t="s">
        <v>1664</v>
      </c>
      <c r="F154" s="151" t="s">
        <v>1665</v>
      </c>
      <c r="G154" s="152" t="s">
        <v>329</v>
      </c>
      <c r="H154" s="153">
        <v>1</v>
      </c>
      <c r="I154" s="154"/>
      <c r="J154" s="155">
        <f>ROUND(I154*H154,2)</f>
        <v>0</v>
      </c>
      <c r="K154" s="151" t="s">
        <v>557</v>
      </c>
      <c r="L154" s="32"/>
      <c r="M154" s="156" t="s">
        <v>1</v>
      </c>
      <c r="N154" s="157" t="s">
        <v>40</v>
      </c>
      <c r="O154" s="57"/>
      <c r="P154" s="158">
        <f>O154*H154</f>
        <v>0</v>
      </c>
      <c r="Q154" s="158">
        <v>0</v>
      </c>
      <c r="R154" s="158">
        <f>Q154*H154</f>
        <v>0</v>
      </c>
      <c r="S154" s="158">
        <v>0</v>
      </c>
      <c r="T154" s="159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0" t="s">
        <v>247</v>
      </c>
      <c r="AT154" s="160" t="s">
        <v>164</v>
      </c>
      <c r="AU154" s="160" t="s">
        <v>84</v>
      </c>
      <c r="AY154" s="16" t="s">
        <v>162</v>
      </c>
      <c r="BE154" s="161">
        <f>IF(N154="základní",J154,0)</f>
        <v>0</v>
      </c>
      <c r="BF154" s="161">
        <f>IF(N154="snížená",J154,0)</f>
        <v>0</v>
      </c>
      <c r="BG154" s="161">
        <f>IF(N154="zákl. přenesená",J154,0)</f>
        <v>0</v>
      </c>
      <c r="BH154" s="161">
        <f>IF(N154="sníž. přenesená",J154,0)</f>
        <v>0</v>
      </c>
      <c r="BI154" s="161">
        <f>IF(N154="nulová",J154,0)</f>
        <v>0</v>
      </c>
      <c r="BJ154" s="16" t="s">
        <v>82</v>
      </c>
      <c r="BK154" s="161">
        <f>ROUND(I154*H154,2)</f>
        <v>0</v>
      </c>
      <c r="BL154" s="16" t="s">
        <v>247</v>
      </c>
      <c r="BM154" s="160" t="s">
        <v>1666</v>
      </c>
    </row>
    <row r="155" spans="1:65" s="12" customFormat="1" ht="22.9" customHeight="1">
      <c r="B155" s="135"/>
      <c r="D155" s="136" t="s">
        <v>74</v>
      </c>
      <c r="E155" s="146" t="s">
        <v>1487</v>
      </c>
      <c r="F155" s="146" t="s">
        <v>1445</v>
      </c>
      <c r="I155" s="138"/>
      <c r="J155" s="147">
        <f>BK155</f>
        <v>0</v>
      </c>
      <c r="L155" s="135"/>
      <c r="M155" s="140"/>
      <c r="N155" s="141"/>
      <c r="O155" s="141"/>
      <c r="P155" s="142">
        <f>SUM(P156:P158)</f>
        <v>0</v>
      </c>
      <c r="Q155" s="141"/>
      <c r="R155" s="142">
        <f>SUM(R156:R158)</f>
        <v>0</v>
      </c>
      <c r="S155" s="141"/>
      <c r="T155" s="143">
        <f>SUM(T156:T158)</f>
        <v>0</v>
      </c>
      <c r="AR155" s="136" t="s">
        <v>84</v>
      </c>
      <c r="AT155" s="144" t="s">
        <v>74</v>
      </c>
      <c r="AU155" s="144" t="s">
        <v>82</v>
      </c>
      <c r="AY155" s="136" t="s">
        <v>162</v>
      </c>
      <c r="BK155" s="145">
        <f>SUM(BK156:BK158)</f>
        <v>0</v>
      </c>
    </row>
    <row r="156" spans="1:65" s="2" customFormat="1" ht="49.15" customHeight="1">
      <c r="A156" s="31"/>
      <c r="B156" s="148"/>
      <c r="C156" s="149" t="s">
        <v>267</v>
      </c>
      <c r="D156" s="149" t="s">
        <v>164</v>
      </c>
      <c r="E156" s="150" t="s">
        <v>1667</v>
      </c>
      <c r="F156" s="151" t="s">
        <v>1668</v>
      </c>
      <c r="G156" s="152" t="s">
        <v>371</v>
      </c>
      <c r="H156" s="153">
        <v>3</v>
      </c>
      <c r="I156" s="154"/>
      <c r="J156" s="155">
        <f>ROUND(I156*H156,2)</f>
        <v>0</v>
      </c>
      <c r="K156" s="151" t="s">
        <v>557</v>
      </c>
      <c r="L156" s="32"/>
      <c r="M156" s="156" t="s">
        <v>1</v>
      </c>
      <c r="N156" s="157" t="s">
        <v>40</v>
      </c>
      <c r="O156" s="57"/>
      <c r="P156" s="158">
        <f>O156*H156</f>
        <v>0</v>
      </c>
      <c r="Q156" s="158">
        <v>0</v>
      </c>
      <c r="R156" s="158">
        <f>Q156*H156</f>
        <v>0</v>
      </c>
      <c r="S156" s="158">
        <v>0</v>
      </c>
      <c r="T156" s="159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60" t="s">
        <v>247</v>
      </c>
      <c r="AT156" s="160" t="s">
        <v>164</v>
      </c>
      <c r="AU156" s="160" t="s">
        <v>84</v>
      </c>
      <c r="AY156" s="16" t="s">
        <v>162</v>
      </c>
      <c r="BE156" s="161">
        <f>IF(N156="základní",J156,0)</f>
        <v>0</v>
      </c>
      <c r="BF156" s="161">
        <f>IF(N156="snížená",J156,0)</f>
        <v>0</v>
      </c>
      <c r="BG156" s="161">
        <f>IF(N156="zákl. přenesená",J156,0)</f>
        <v>0</v>
      </c>
      <c r="BH156" s="161">
        <f>IF(N156="sníž. přenesená",J156,0)</f>
        <v>0</v>
      </c>
      <c r="BI156" s="161">
        <f>IF(N156="nulová",J156,0)</f>
        <v>0</v>
      </c>
      <c r="BJ156" s="16" t="s">
        <v>82</v>
      </c>
      <c r="BK156" s="161">
        <f>ROUND(I156*H156,2)</f>
        <v>0</v>
      </c>
      <c r="BL156" s="16" t="s">
        <v>247</v>
      </c>
      <c r="BM156" s="160" t="s">
        <v>1669</v>
      </c>
    </row>
    <row r="157" spans="1:65" s="2" customFormat="1" ht="49.15" customHeight="1">
      <c r="A157" s="31"/>
      <c r="B157" s="148"/>
      <c r="C157" s="149" t="s">
        <v>7</v>
      </c>
      <c r="D157" s="149" t="s">
        <v>164</v>
      </c>
      <c r="E157" s="150" t="s">
        <v>1670</v>
      </c>
      <c r="F157" s="151" t="s">
        <v>1671</v>
      </c>
      <c r="G157" s="152" t="s">
        <v>371</v>
      </c>
      <c r="H157" s="153">
        <v>8</v>
      </c>
      <c r="I157" s="154"/>
      <c r="J157" s="155">
        <f>ROUND(I157*H157,2)</f>
        <v>0</v>
      </c>
      <c r="K157" s="151" t="s">
        <v>557</v>
      </c>
      <c r="L157" s="32"/>
      <c r="M157" s="156" t="s">
        <v>1</v>
      </c>
      <c r="N157" s="157" t="s">
        <v>40</v>
      </c>
      <c r="O157" s="57"/>
      <c r="P157" s="158">
        <f>O157*H157</f>
        <v>0</v>
      </c>
      <c r="Q157" s="158">
        <v>0</v>
      </c>
      <c r="R157" s="158">
        <f>Q157*H157</f>
        <v>0</v>
      </c>
      <c r="S157" s="158">
        <v>0</v>
      </c>
      <c r="T157" s="159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0" t="s">
        <v>247</v>
      </c>
      <c r="AT157" s="160" t="s">
        <v>164</v>
      </c>
      <c r="AU157" s="160" t="s">
        <v>84</v>
      </c>
      <c r="AY157" s="16" t="s">
        <v>162</v>
      </c>
      <c r="BE157" s="161">
        <f>IF(N157="základní",J157,0)</f>
        <v>0</v>
      </c>
      <c r="BF157" s="161">
        <f>IF(N157="snížená",J157,0)</f>
        <v>0</v>
      </c>
      <c r="BG157" s="161">
        <f>IF(N157="zákl. přenesená",J157,0)</f>
        <v>0</v>
      </c>
      <c r="BH157" s="161">
        <f>IF(N157="sníž. přenesená",J157,0)</f>
        <v>0</v>
      </c>
      <c r="BI157" s="161">
        <f>IF(N157="nulová",J157,0)</f>
        <v>0</v>
      </c>
      <c r="BJ157" s="16" t="s">
        <v>82</v>
      </c>
      <c r="BK157" s="161">
        <f>ROUND(I157*H157,2)</f>
        <v>0</v>
      </c>
      <c r="BL157" s="16" t="s">
        <v>247</v>
      </c>
      <c r="BM157" s="160" t="s">
        <v>1672</v>
      </c>
    </row>
    <row r="158" spans="1:65" s="2" customFormat="1" ht="49.15" customHeight="1">
      <c r="A158" s="31"/>
      <c r="B158" s="148"/>
      <c r="C158" s="149" t="s">
        <v>282</v>
      </c>
      <c r="D158" s="149" t="s">
        <v>164</v>
      </c>
      <c r="E158" s="150" t="s">
        <v>1673</v>
      </c>
      <c r="F158" s="151" t="s">
        <v>1674</v>
      </c>
      <c r="G158" s="152" t="s">
        <v>371</v>
      </c>
      <c r="H158" s="153">
        <v>3</v>
      </c>
      <c r="I158" s="154"/>
      <c r="J158" s="155">
        <f>ROUND(I158*H158,2)</f>
        <v>0</v>
      </c>
      <c r="K158" s="151" t="s">
        <v>557</v>
      </c>
      <c r="L158" s="32"/>
      <c r="M158" s="156" t="s">
        <v>1</v>
      </c>
      <c r="N158" s="157" t="s">
        <v>40</v>
      </c>
      <c r="O158" s="57"/>
      <c r="P158" s="158">
        <f>O158*H158</f>
        <v>0</v>
      </c>
      <c r="Q158" s="158">
        <v>0</v>
      </c>
      <c r="R158" s="158">
        <f>Q158*H158</f>
        <v>0</v>
      </c>
      <c r="S158" s="158">
        <v>0</v>
      </c>
      <c r="T158" s="159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60" t="s">
        <v>247</v>
      </c>
      <c r="AT158" s="160" t="s">
        <v>164</v>
      </c>
      <c r="AU158" s="160" t="s">
        <v>84</v>
      </c>
      <c r="AY158" s="16" t="s">
        <v>162</v>
      </c>
      <c r="BE158" s="161">
        <f>IF(N158="základní",J158,0)</f>
        <v>0</v>
      </c>
      <c r="BF158" s="161">
        <f>IF(N158="snížená",J158,0)</f>
        <v>0</v>
      </c>
      <c r="BG158" s="161">
        <f>IF(N158="zákl. přenesená",J158,0)</f>
        <v>0</v>
      </c>
      <c r="BH158" s="161">
        <f>IF(N158="sníž. přenesená",J158,0)</f>
        <v>0</v>
      </c>
      <c r="BI158" s="161">
        <f>IF(N158="nulová",J158,0)</f>
        <v>0</v>
      </c>
      <c r="BJ158" s="16" t="s">
        <v>82</v>
      </c>
      <c r="BK158" s="161">
        <f>ROUND(I158*H158,2)</f>
        <v>0</v>
      </c>
      <c r="BL158" s="16" t="s">
        <v>247</v>
      </c>
      <c r="BM158" s="160" t="s">
        <v>1675</v>
      </c>
    </row>
    <row r="159" spans="1:65" s="12" customFormat="1" ht="22.9" customHeight="1">
      <c r="B159" s="135"/>
      <c r="D159" s="136" t="s">
        <v>74</v>
      </c>
      <c r="E159" s="146" t="s">
        <v>1539</v>
      </c>
      <c r="F159" s="146" t="s">
        <v>1540</v>
      </c>
      <c r="I159" s="138"/>
      <c r="J159" s="147">
        <f>BK159</f>
        <v>0</v>
      </c>
      <c r="L159" s="135"/>
      <c r="M159" s="140"/>
      <c r="N159" s="141"/>
      <c r="O159" s="141"/>
      <c r="P159" s="142">
        <f>P160</f>
        <v>0</v>
      </c>
      <c r="Q159" s="141"/>
      <c r="R159" s="142">
        <f>R160</f>
        <v>0</v>
      </c>
      <c r="S159" s="141"/>
      <c r="T159" s="143">
        <f>T160</f>
        <v>0</v>
      </c>
      <c r="AR159" s="136" t="s">
        <v>84</v>
      </c>
      <c r="AT159" s="144" t="s">
        <v>74</v>
      </c>
      <c r="AU159" s="144" t="s">
        <v>82</v>
      </c>
      <c r="AY159" s="136" t="s">
        <v>162</v>
      </c>
      <c r="BK159" s="145">
        <f>BK160</f>
        <v>0</v>
      </c>
    </row>
    <row r="160" spans="1:65" s="2" customFormat="1" ht="21.75" customHeight="1">
      <c r="A160" s="31"/>
      <c r="B160" s="148"/>
      <c r="C160" s="149" t="s">
        <v>286</v>
      </c>
      <c r="D160" s="149" t="s">
        <v>164</v>
      </c>
      <c r="E160" s="150" t="s">
        <v>1676</v>
      </c>
      <c r="F160" s="151" t="s">
        <v>1677</v>
      </c>
      <c r="G160" s="152" t="s">
        <v>371</v>
      </c>
      <c r="H160" s="153">
        <v>6</v>
      </c>
      <c r="I160" s="154"/>
      <c r="J160" s="155">
        <f>ROUND(I160*H160,2)</f>
        <v>0</v>
      </c>
      <c r="K160" s="151" t="s">
        <v>557</v>
      </c>
      <c r="L160" s="32"/>
      <c r="M160" s="156" t="s">
        <v>1</v>
      </c>
      <c r="N160" s="157" t="s">
        <v>40</v>
      </c>
      <c r="O160" s="57"/>
      <c r="P160" s="158">
        <f>O160*H160</f>
        <v>0</v>
      </c>
      <c r="Q160" s="158">
        <v>0</v>
      </c>
      <c r="R160" s="158">
        <f>Q160*H160</f>
        <v>0</v>
      </c>
      <c r="S160" s="158">
        <v>0</v>
      </c>
      <c r="T160" s="159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0" t="s">
        <v>247</v>
      </c>
      <c r="AT160" s="160" t="s">
        <v>164</v>
      </c>
      <c r="AU160" s="160" t="s">
        <v>84</v>
      </c>
      <c r="AY160" s="16" t="s">
        <v>162</v>
      </c>
      <c r="BE160" s="161">
        <f>IF(N160="základní",J160,0)</f>
        <v>0</v>
      </c>
      <c r="BF160" s="161">
        <f>IF(N160="snížená",J160,0)</f>
        <v>0</v>
      </c>
      <c r="BG160" s="161">
        <f>IF(N160="zákl. přenesená",J160,0)</f>
        <v>0</v>
      </c>
      <c r="BH160" s="161">
        <f>IF(N160="sníž. přenesená",J160,0)</f>
        <v>0</v>
      </c>
      <c r="BI160" s="161">
        <f>IF(N160="nulová",J160,0)</f>
        <v>0</v>
      </c>
      <c r="BJ160" s="16" t="s">
        <v>82</v>
      </c>
      <c r="BK160" s="161">
        <f>ROUND(I160*H160,2)</f>
        <v>0</v>
      </c>
      <c r="BL160" s="16" t="s">
        <v>247</v>
      </c>
      <c r="BM160" s="160" t="s">
        <v>1678</v>
      </c>
    </row>
    <row r="161" spans="1:65" s="12" customFormat="1" ht="22.9" customHeight="1">
      <c r="B161" s="135"/>
      <c r="D161" s="136" t="s">
        <v>74</v>
      </c>
      <c r="E161" s="146" t="s">
        <v>1679</v>
      </c>
      <c r="F161" s="146" t="s">
        <v>1680</v>
      </c>
      <c r="I161" s="138"/>
      <c r="J161" s="147">
        <f>BK161</f>
        <v>0</v>
      </c>
      <c r="L161" s="135"/>
      <c r="M161" s="140"/>
      <c r="N161" s="141"/>
      <c r="O161" s="141"/>
      <c r="P161" s="142">
        <f>SUM(P162:P178)</f>
        <v>0</v>
      </c>
      <c r="Q161" s="141"/>
      <c r="R161" s="142">
        <f>SUM(R162:R178)</f>
        <v>0</v>
      </c>
      <c r="S161" s="141"/>
      <c r="T161" s="143">
        <f>SUM(T162:T178)</f>
        <v>0</v>
      </c>
      <c r="AR161" s="136" t="s">
        <v>84</v>
      </c>
      <c r="AT161" s="144" t="s">
        <v>74</v>
      </c>
      <c r="AU161" s="144" t="s">
        <v>82</v>
      </c>
      <c r="AY161" s="136" t="s">
        <v>162</v>
      </c>
      <c r="BK161" s="145">
        <f>SUM(BK162:BK178)</f>
        <v>0</v>
      </c>
    </row>
    <row r="162" spans="1:65" s="2" customFormat="1" ht="78" customHeight="1">
      <c r="A162" s="31"/>
      <c r="B162" s="148"/>
      <c r="C162" s="149" t="s">
        <v>291</v>
      </c>
      <c r="D162" s="149" t="s">
        <v>164</v>
      </c>
      <c r="E162" s="150" t="s">
        <v>1681</v>
      </c>
      <c r="F162" s="151" t="s">
        <v>1682</v>
      </c>
      <c r="G162" s="152" t="s">
        <v>329</v>
      </c>
      <c r="H162" s="153">
        <v>1</v>
      </c>
      <c r="I162" s="154"/>
      <c r="J162" s="155">
        <f t="shared" ref="J162:J178" si="10">ROUND(I162*H162,2)</f>
        <v>0</v>
      </c>
      <c r="K162" s="151" t="s">
        <v>557</v>
      </c>
      <c r="L162" s="32"/>
      <c r="M162" s="156" t="s">
        <v>1</v>
      </c>
      <c r="N162" s="157" t="s">
        <v>40</v>
      </c>
      <c r="O162" s="57"/>
      <c r="P162" s="158">
        <f t="shared" ref="P162:P178" si="11">O162*H162</f>
        <v>0</v>
      </c>
      <c r="Q162" s="158">
        <v>0</v>
      </c>
      <c r="R162" s="158">
        <f t="shared" ref="R162:R178" si="12">Q162*H162</f>
        <v>0</v>
      </c>
      <c r="S162" s="158">
        <v>0</v>
      </c>
      <c r="T162" s="159">
        <f t="shared" ref="T162:T178" si="13"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60" t="s">
        <v>247</v>
      </c>
      <c r="AT162" s="160" t="s">
        <v>164</v>
      </c>
      <c r="AU162" s="160" t="s">
        <v>84</v>
      </c>
      <c r="AY162" s="16" t="s">
        <v>162</v>
      </c>
      <c r="BE162" s="161">
        <f t="shared" ref="BE162:BE178" si="14">IF(N162="základní",J162,0)</f>
        <v>0</v>
      </c>
      <c r="BF162" s="161">
        <f t="shared" ref="BF162:BF178" si="15">IF(N162="snížená",J162,0)</f>
        <v>0</v>
      </c>
      <c r="BG162" s="161">
        <f t="shared" ref="BG162:BG178" si="16">IF(N162="zákl. přenesená",J162,0)</f>
        <v>0</v>
      </c>
      <c r="BH162" s="161">
        <f t="shared" ref="BH162:BH178" si="17">IF(N162="sníž. přenesená",J162,0)</f>
        <v>0</v>
      </c>
      <c r="BI162" s="161">
        <f t="shared" ref="BI162:BI178" si="18">IF(N162="nulová",J162,0)</f>
        <v>0</v>
      </c>
      <c r="BJ162" s="16" t="s">
        <v>82</v>
      </c>
      <c r="BK162" s="161">
        <f t="shared" ref="BK162:BK178" si="19">ROUND(I162*H162,2)</f>
        <v>0</v>
      </c>
      <c r="BL162" s="16" t="s">
        <v>247</v>
      </c>
      <c r="BM162" s="160" t="s">
        <v>1683</v>
      </c>
    </row>
    <row r="163" spans="1:65" s="2" customFormat="1" ht="37.9" customHeight="1">
      <c r="A163" s="31"/>
      <c r="B163" s="148"/>
      <c r="C163" s="149" t="s">
        <v>296</v>
      </c>
      <c r="D163" s="149" t="s">
        <v>164</v>
      </c>
      <c r="E163" s="150" t="s">
        <v>1684</v>
      </c>
      <c r="F163" s="151" t="s">
        <v>1685</v>
      </c>
      <c r="G163" s="152" t="s">
        <v>329</v>
      </c>
      <c r="H163" s="153">
        <v>1</v>
      </c>
      <c r="I163" s="154"/>
      <c r="J163" s="155">
        <f t="shared" si="10"/>
        <v>0</v>
      </c>
      <c r="K163" s="151" t="s">
        <v>557</v>
      </c>
      <c r="L163" s="32"/>
      <c r="M163" s="156" t="s">
        <v>1</v>
      </c>
      <c r="N163" s="157" t="s">
        <v>40</v>
      </c>
      <c r="O163" s="57"/>
      <c r="P163" s="158">
        <f t="shared" si="11"/>
        <v>0</v>
      </c>
      <c r="Q163" s="158">
        <v>0</v>
      </c>
      <c r="R163" s="158">
        <f t="shared" si="12"/>
        <v>0</v>
      </c>
      <c r="S163" s="158">
        <v>0</v>
      </c>
      <c r="T163" s="159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60" t="s">
        <v>247</v>
      </c>
      <c r="AT163" s="160" t="s">
        <v>164</v>
      </c>
      <c r="AU163" s="160" t="s">
        <v>84</v>
      </c>
      <c r="AY163" s="16" t="s">
        <v>162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6" t="s">
        <v>82</v>
      </c>
      <c r="BK163" s="161">
        <f t="shared" si="19"/>
        <v>0</v>
      </c>
      <c r="BL163" s="16" t="s">
        <v>247</v>
      </c>
      <c r="BM163" s="160" t="s">
        <v>1686</v>
      </c>
    </row>
    <row r="164" spans="1:65" s="2" customFormat="1" ht="37.9" customHeight="1">
      <c r="A164" s="31"/>
      <c r="B164" s="148"/>
      <c r="C164" s="149" t="s">
        <v>301</v>
      </c>
      <c r="D164" s="149" t="s">
        <v>164</v>
      </c>
      <c r="E164" s="150" t="s">
        <v>1687</v>
      </c>
      <c r="F164" s="151" t="s">
        <v>1688</v>
      </c>
      <c r="G164" s="152" t="s">
        <v>371</v>
      </c>
      <c r="H164" s="153">
        <v>255</v>
      </c>
      <c r="I164" s="154"/>
      <c r="J164" s="155">
        <f t="shared" si="10"/>
        <v>0</v>
      </c>
      <c r="K164" s="151" t="s">
        <v>557</v>
      </c>
      <c r="L164" s="32"/>
      <c r="M164" s="156" t="s">
        <v>1</v>
      </c>
      <c r="N164" s="157" t="s">
        <v>40</v>
      </c>
      <c r="O164" s="57"/>
      <c r="P164" s="158">
        <f t="shared" si="11"/>
        <v>0</v>
      </c>
      <c r="Q164" s="158">
        <v>0</v>
      </c>
      <c r="R164" s="158">
        <f t="shared" si="12"/>
        <v>0</v>
      </c>
      <c r="S164" s="158">
        <v>0</v>
      </c>
      <c r="T164" s="159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60" t="s">
        <v>247</v>
      </c>
      <c r="AT164" s="160" t="s">
        <v>164</v>
      </c>
      <c r="AU164" s="160" t="s">
        <v>84</v>
      </c>
      <c r="AY164" s="16" t="s">
        <v>162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6" t="s">
        <v>82</v>
      </c>
      <c r="BK164" s="161">
        <f t="shared" si="19"/>
        <v>0</v>
      </c>
      <c r="BL164" s="16" t="s">
        <v>247</v>
      </c>
      <c r="BM164" s="160" t="s">
        <v>1689</v>
      </c>
    </row>
    <row r="165" spans="1:65" s="2" customFormat="1" ht="62.65" customHeight="1">
      <c r="A165" s="31"/>
      <c r="B165" s="148"/>
      <c r="C165" s="149" t="s">
        <v>309</v>
      </c>
      <c r="D165" s="149" t="s">
        <v>164</v>
      </c>
      <c r="E165" s="150" t="s">
        <v>1690</v>
      </c>
      <c r="F165" s="151" t="s">
        <v>1691</v>
      </c>
      <c r="G165" s="152" t="s">
        <v>104</v>
      </c>
      <c r="H165" s="153">
        <v>35</v>
      </c>
      <c r="I165" s="154"/>
      <c r="J165" s="155">
        <f t="shared" si="10"/>
        <v>0</v>
      </c>
      <c r="K165" s="151" t="s">
        <v>557</v>
      </c>
      <c r="L165" s="32"/>
      <c r="M165" s="156" t="s">
        <v>1</v>
      </c>
      <c r="N165" s="157" t="s">
        <v>40</v>
      </c>
      <c r="O165" s="57"/>
      <c r="P165" s="158">
        <f t="shared" si="11"/>
        <v>0</v>
      </c>
      <c r="Q165" s="158">
        <v>0</v>
      </c>
      <c r="R165" s="158">
        <f t="shared" si="12"/>
        <v>0</v>
      </c>
      <c r="S165" s="158">
        <v>0</v>
      </c>
      <c r="T165" s="159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60" t="s">
        <v>247</v>
      </c>
      <c r="AT165" s="160" t="s">
        <v>164</v>
      </c>
      <c r="AU165" s="160" t="s">
        <v>84</v>
      </c>
      <c r="AY165" s="16" t="s">
        <v>162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6" t="s">
        <v>82</v>
      </c>
      <c r="BK165" s="161">
        <f t="shared" si="19"/>
        <v>0</v>
      </c>
      <c r="BL165" s="16" t="s">
        <v>247</v>
      </c>
      <c r="BM165" s="160" t="s">
        <v>1692</v>
      </c>
    </row>
    <row r="166" spans="1:65" s="2" customFormat="1" ht="44.25" customHeight="1">
      <c r="A166" s="31"/>
      <c r="B166" s="148"/>
      <c r="C166" s="149" t="s">
        <v>314</v>
      </c>
      <c r="D166" s="149" t="s">
        <v>164</v>
      </c>
      <c r="E166" s="150" t="s">
        <v>1693</v>
      </c>
      <c r="F166" s="151" t="s">
        <v>1694</v>
      </c>
      <c r="G166" s="152" t="s">
        <v>371</v>
      </c>
      <c r="H166" s="153">
        <v>96</v>
      </c>
      <c r="I166" s="154"/>
      <c r="J166" s="155">
        <f t="shared" si="10"/>
        <v>0</v>
      </c>
      <c r="K166" s="151" t="s">
        <v>557</v>
      </c>
      <c r="L166" s="32"/>
      <c r="M166" s="156" t="s">
        <v>1</v>
      </c>
      <c r="N166" s="157" t="s">
        <v>40</v>
      </c>
      <c r="O166" s="57"/>
      <c r="P166" s="158">
        <f t="shared" si="11"/>
        <v>0</v>
      </c>
      <c r="Q166" s="158">
        <v>0</v>
      </c>
      <c r="R166" s="158">
        <f t="shared" si="12"/>
        <v>0</v>
      </c>
      <c r="S166" s="158">
        <v>0</v>
      </c>
      <c r="T166" s="159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60" t="s">
        <v>247</v>
      </c>
      <c r="AT166" s="160" t="s">
        <v>164</v>
      </c>
      <c r="AU166" s="160" t="s">
        <v>84</v>
      </c>
      <c r="AY166" s="16" t="s">
        <v>162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6" t="s">
        <v>82</v>
      </c>
      <c r="BK166" s="161">
        <f t="shared" si="19"/>
        <v>0</v>
      </c>
      <c r="BL166" s="16" t="s">
        <v>247</v>
      </c>
      <c r="BM166" s="160" t="s">
        <v>1695</v>
      </c>
    </row>
    <row r="167" spans="1:65" s="2" customFormat="1" ht="16.5" customHeight="1">
      <c r="A167" s="31"/>
      <c r="B167" s="148"/>
      <c r="C167" s="149" t="s">
        <v>319</v>
      </c>
      <c r="D167" s="149" t="s">
        <v>164</v>
      </c>
      <c r="E167" s="150" t="s">
        <v>1696</v>
      </c>
      <c r="F167" s="151" t="s">
        <v>1697</v>
      </c>
      <c r="G167" s="152" t="s">
        <v>371</v>
      </c>
      <c r="H167" s="153">
        <v>13</v>
      </c>
      <c r="I167" s="154"/>
      <c r="J167" s="155">
        <f t="shared" si="10"/>
        <v>0</v>
      </c>
      <c r="K167" s="151" t="s">
        <v>557</v>
      </c>
      <c r="L167" s="32"/>
      <c r="M167" s="156" t="s">
        <v>1</v>
      </c>
      <c r="N167" s="157" t="s">
        <v>40</v>
      </c>
      <c r="O167" s="57"/>
      <c r="P167" s="158">
        <f t="shared" si="11"/>
        <v>0</v>
      </c>
      <c r="Q167" s="158">
        <v>0</v>
      </c>
      <c r="R167" s="158">
        <f t="shared" si="12"/>
        <v>0</v>
      </c>
      <c r="S167" s="158">
        <v>0</v>
      </c>
      <c r="T167" s="159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0" t="s">
        <v>247</v>
      </c>
      <c r="AT167" s="160" t="s">
        <v>164</v>
      </c>
      <c r="AU167" s="160" t="s">
        <v>84</v>
      </c>
      <c r="AY167" s="16" t="s">
        <v>162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6" t="s">
        <v>82</v>
      </c>
      <c r="BK167" s="161">
        <f t="shared" si="19"/>
        <v>0</v>
      </c>
      <c r="BL167" s="16" t="s">
        <v>247</v>
      </c>
      <c r="BM167" s="160" t="s">
        <v>1698</v>
      </c>
    </row>
    <row r="168" spans="1:65" s="2" customFormat="1" ht="33" customHeight="1">
      <c r="A168" s="31"/>
      <c r="B168" s="148"/>
      <c r="C168" s="149" t="s">
        <v>326</v>
      </c>
      <c r="D168" s="149" t="s">
        <v>164</v>
      </c>
      <c r="E168" s="150" t="s">
        <v>1699</v>
      </c>
      <c r="F168" s="151" t="s">
        <v>1700</v>
      </c>
      <c r="G168" s="152" t="s">
        <v>329</v>
      </c>
      <c r="H168" s="153">
        <v>32</v>
      </c>
      <c r="I168" s="154"/>
      <c r="J168" s="155">
        <f t="shared" si="10"/>
        <v>0</v>
      </c>
      <c r="K168" s="151" t="s">
        <v>557</v>
      </c>
      <c r="L168" s="32"/>
      <c r="M168" s="156" t="s">
        <v>1</v>
      </c>
      <c r="N168" s="157" t="s">
        <v>40</v>
      </c>
      <c r="O168" s="57"/>
      <c r="P168" s="158">
        <f t="shared" si="11"/>
        <v>0</v>
      </c>
      <c r="Q168" s="158">
        <v>0</v>
      </c>
      <c r="R168" s="158">
        <f t="shared" si="12"/>
        <v>0</v>
      </c>
      <c r="S168" s="158">
        <v>0</v>
      </c>
      <c r="T168" s="159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60" t="s">
        <v>247</v>
      </c>
      <c r="AT168" s="160" t="s">
        <v>164</v>
      </c>
      <c r="AU168" s="160" t="s">
        <v>84</v>
      </c>
      <c r="AY168" s="16" t="s">
        <v>162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6" t="s">
        <v>82</v>
      </c>
      <c r="BK168" s="161">
        <f t="shared" si="19"/>
        <v>0</v>
      </c>
      <c r="BL168" s="16" t="s">
        <v>247</v>
      </c>
      <c r="BM168" s="160" t="s">
        <v>1701</v>
      </c>
    </row>
    <row r="169" spans="1:65" s="2" customFormat="1" ht="21.75" customHeight="1">
      <c r="A169" s="31"/>
      <c r="B169" s="148"/>
      <c r="C169" s="149" t="s">
        <v>331</v>
      </c>
      <c r="D169" s="149" t="s">
        <v>164</v>
      </c>
      <c r="E169" s="150" t="s">
        <v>1702</v>
      </c>
      <c r="F169" s="151" t="s">
        <v>1703</v>
      </c>
      <c r="G169" s="152" t="s">
        <v>371</v>
      </c>
      <c r="H169" s="153">
        <v>36</v>
      </c>
      <c r="I169" s="154"/>
      <c r="J169" s="155">
        <f t="shared" si="10"/>
        <v>0</v>
      </c>
      <c r="K169" s="151" t="s">
        <v>557</v>
      </c>
      <c r="L169" s="32"/>
      <c r="M169" s="156" t="s">
        <v>1</v>
      </c>
      <c r="N169" s="157" t="s">
        <v>40</v>
      </c>
      <c r="O169" s="57"/>
      <c r="P169" s="158">
        <f t="shared" si="11"/>
        <v>0</v>
      </c>
      <c r="Q169" s="158">
        <v>0</v>
      </c>
      <c r="R169" s="158">
        <f t="shared" si="12"/>
        <v>0</v>
      </c>
      <c r="S169" s="158">
        <v>0</v>
      </c>
      <c r="T169" s="159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0" t="s">
        <v>247</v>
      </c>
      <c r="AT169" s="160" t="s">
        <v>164</v>
      </c>
      <c r="AU169" s="160" t="s">
        <v>84</v>
      </c>
      <c r="AY169" s="16" t="s">
        <v>162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6" t="s">
        <v>82</v>
      </c>
      <c r="BK169" s="161">
        <f t="shared" si="19"/>
        <v>0</v>
      </c>
      <c r="BL169" s="16" t="s">
        <v>247</v>
      </c>
      <c r="BM169" s="160" t="s">
        <v>1704</v>
      </c>
    </row>
    <row r="170" spans="1:65" s="2" customFormat="1" ht="16.5" customHeight="1">
      <c r="A170" s="31"/>
      <c r="B170" s="148"/>
      <c r="C170" s="149" t="s">
        <v>335</v>
      </c>
      <c r="D170" s="149" t="s">
        <v>164</v>
      </c>
      <c r="E170" s="150" t="s">
        <v>1705</v>
      </c>
      <c r="F170" s="151" t="s">
        <v>1706</v>
      </c>
      <c r="G170" s="152" t="s">
        <v>371</v>
      </c>
      <c r="H170" s="153">
        <v>42</v>
      </c>
      <c r="I170" s="154"/>
      <c r="J170" s="155">
        <f t="shared" si="10"/>
        <v>0</v>
      </c>
      <c r="K170" s="151" t="s">
        <v>557</v>
      </c>
      <c r="L170" s="32"/>
      <c r="M170" s="156" t="s">
        <v>1</v>
      </c>
      <c r="N170" s="157" t="s">
        <v>40</v>
      </c>
      <c r="O170" s="57"/>
      <c r="P170" s="158">
        <f t="shared" si="11"/>
        <v>0</v>
      </c>
      <c r="Q170" s="158">
        <v>0</v>
      </c>
      <c r="R170" s="158">
        <f t="shared" si="12"/>
        <v>0</v>
      </c>
      <c r="S170" s="158">
        <v>0</v>
      </c>
      <c r="T170" s="159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60" t="s">
        <v>247</v>
      </c>
      <c r="AT170" s="160" t="s">
        <v>164</v>
      </c>
      <c r="AU170" s="160" t="s">
        <v>84</v>
      </c>
      <c r="AY170" s="16" t="s">
        <v>162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6" t="s">
        <v>82</v>
      </c>
      <c r="BK170" s="161">
        <f t="shared" si="19"/>
        <v>0</v>
      </c>
      <c r="BL170" s="16" t="s">
        <v>247</v>
      </c>
      <c r="BM170" s="160" t="s">
        <v>1707</v>
      </c>
    </row>
    <row r="171" spans="1:65" s="2" customFormat="1" ht="16.5" customHeight="1">
      <c r="A171" s="31"/>
      <c r="B171" s="148"/>
      <c r="C171" s="149" t="s">
        <v>339</v>
      </c>
      <c r="D171" s="149" t="s">
        <v>164</v>
      </c>
      <c r="E171" s="150" t="s">
        <v>1708</v>
      </c>
      <c r="F171" s="151" t="s">
        <v>1709</v>
      </c>
      <c r="G171" s="152" t="s">
        <v>329</v>
      </c>
      <c r="H171" s="153">
        <v>3</v>
      </c>
      <c r="I171" s="154"/>
      <c r="J171" s="155">
        <f t="shared" si="10"/>
        <v>0</v>
      </c>
      <c r="K171" s="151" t="s">
        <v>557</v>
      </c>
      <c r="L171" s="32"/>
      <c r="M171" s="156" t="s">
        <v>1</v>
      </c>
      <c r="N171" s="157" t="s">
        <v>40</v>
      </c>
      <c r="O171" s="57"/>
      <c r="P171" s="158">
        <f t="shared" si="11"/>
        <v>0</v>
      </c>
      <c r="Q171" s="158">
        <v>0</v>
      </c>
      <c r="R171" s="158">
        <f t="shared" si="12"/>
        <v>0</v>
      </c>
      <c r="S171" s="158">
        <v>0</v>
      </c>
      <c r="T171" s="159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60" t="s">
        <v>247</v>
      </c>
      <c r="AT171" s="160" t="s">
        <v>164</v>
      </c>
      <c r="AU171" s="160" t="s">
        <v>84</v>
      </c>
      <c r="AY171" s="16" t="s">
        <v>162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6" t="s">
        <v>82</v>
      </c>
      <c r="BK171" s="161">
        <f t="shared" si="19"/>
        <v>0</v>
      </c>
      <c r="BL171" s="16" t="s">
        <v>247</v>
      </c>
      <c r="BM171" s="160" t="s">
        <v>1710</v>
      </c>
    </row>
    <row r="172" spans="1:65" s="2" customFormat="1" ht="16.5" customHeight="1">
      <c r="A172" s="31"/>
      <c r="B172" s="148"/>
      <c r="C172" s="149" t="s">
        <v>344</v>
      </c>
      <c r="D172" s="149" t="s">
        <v>164</v>
      </c>
      <c r="E172" s="150" t="s">
        <v>1711</v>
      </c>
      <c r="F172" s="151" t="s">
        <v>1712</v>
      </c>
      <c r="G172" s="152" t="s">
        <v>329</v>
      </c>
      <c r="H172" s="153">
        <v>66</v>
      </c>
      <c r="I172" s="154"/>
      <c r="J172" s="155">
        <f t="shared" si="10"/>
        <v>0</v>
      </c>
      <c r="K172" s="151" t="s">
        <v>557</v>
      </c>
      <c r="L172" s="32"/>
      <c r="M172" s="156" t="s">
        <v>1</v>
      </c>
      <c r="N172" s="157" t="s">
        <v>40</v>
      </c>
      <c r="O172" s="57"/>
      <c r="P172" s="158">
        <f t="shared" si="11"/>
        <v>0</v>
      </c>
      <c r="Q172" s="158">
        <v>0</v>
      </c>
      <c r="R172" s="158">
        <f t="shared" si="12"/>
        <v>0</v>
      </c>
      <c r="S172" s="158">
        <v>0</v>
      </c>
      <c r="T172" s="159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60" t="s">
        <v>247</v>
      </c>
      <c r="AT172" s="160" t="s">
        <v>164</v>
      </c>
      <c r="AU172" s="160" t="s">
        <v>84</v>
      </c>
      <c r="AY172" s="16" t="s">
        <v>162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6" t="s">
        <v>82</v>
      </c>
      <c r="BK172" s="161">
        <f t="shared" si="19"/>
        <v>0</v>
      </c>
      <c r="BL172" s="16" t="s">
        <v>247</v>
      </c>
      <c r="BM172" s="160" t="s">
        <v>1713</v>
      </c>
    </row>
    <row r="173" spans="1:65" s="2" customFormat="1" ht="16.5" customHeight="1">
      <c r="A173" s="31"/>
      <c r="B173" s="148"/>
      <c r="C173" s="149" t="s">
        <v>349</v>
      </c>
      <c r="D173" s="149" t="s">
        <v>164</v>
      </c>
      <c r="E173" s="150" t="s">
        <v>1714</v>
      </c>
      <c r="F173" s="151" t="s">
        <v>1715</v>
      </c>
      <c r="G173" s="152" t="s">
        <v>329</v>
      </c>
      <c r="H173" s="153">
        <v>7</v>
      </c>
      <c r="I173" s="154"/>
      <c r="J173" s="155">
        <f t="shared" si="10"/>
        <v>0</v>
      </c>
      <c r="K173" s="151" t="s">
        <v>557</v>
      </c>
      <c r="L173" s="32"/>
      <c r="M173" s="156" t="s">
        <v>1</v>
      </c>
      <c r="N173" s="157" t="s">
        <v>40</v>
      </c>
      <c r="O173" s="57"/>
      <c r="P173" s="158">
        <f t="shared" si="11"/>
        <v>0</v>
      </c>
      <c r="Q173" s="158">
        <v>0</v>
      </c>
      <c r="R173" s="158">
        <f t="shared" si="12"/>
        <v>0</v>
      </c>
      <c r="S173" s="158">
        <v>0</v>
      </c>
      <c r="T173" s="159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0" t="s">
        <v>247</v>
      </c>
      <c r="AT173" s="160" t="s">
        <v>164</v>
      </c>
      <c r="AU173" s="160" t="s">
        <v>84</v>
      </c>
      <c r="AY173" s="16" t="s">
        <v>162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6" t="s">
        <v>82</v>
      </c>
      <c r="BK173" s="161">
        <f t="shared" si="19"/>
        <v>0</v>
      </c>
      <c r="BL173" s="16" t="s">
        <v>247</v>
      </c>
      <c r="BM173" s="160" t="s">
        <v>1716</v>
      </c>
    </row>
    <row r="174" spans="1:65" s="2" customFormat="1" ht="16.5" customHeight="1">
      <c r="A174" s="31"/>
      <c r="B174" s="148"/>
      <c r="C174" s="149" t="s">
        <v>353</v>
      </c>
      <c r="D174" s="149" t="s">
        <v>164</v>
      </c>
      <c r="E174" s="150" t="s">
        <v>1717</v>
      </c>
      <c r="F174" s="151" t="s">
        <v>1718</v>
      </c>
      <c r="G174" s="152" t="s">
        <v>329</v>
      </c>
      <c r="H174" s="153">
        <v>10</v>
      </c>
      <c r="I174" s="154"/>
      <c r="J174" s="155">
        <f t="shared" si="10"/>
        <v>0</v>
      </c>
      <c r="K174" s="151" t="s">
        <v>557</v>
      </c>
      <c r="L174" s="32"/>
      <c r="M174" s="156" t="s">
        <v>1</v>
      </c>
      <c r="N174" s="157" t="s">
        <v>40</v>
      </c>
      <c r="O174" s="57"/>
      <c r="P174" s="158">
        <f t="shared" si="11"/>
        <v>0</v>
      </c>
      <c r="Q174" s="158">
        <v>0</v>
      </c>
      <c r="R174" s="158">
        <f t="shared" si="12"/>
        <v>0</v>
      </c>
      <c r="S174" s="158">
        <v>0</v>
      </c>
      <c r="T174" s="159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60" t="s">
        <v>247</v>
      </c>
      <c r="AT174" s="160" t="s">
        <v>164</v>
      </c>
      <c r="AU174" s="160" t="s">
        <v>84</v>
      </c>
      <c r="AY174" s="16" t="s">
        <v>162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6" t="s">
        <v>82</v>
      </c>
      <c r="BK174" s="161">
        <f t="shared" si="19"/>
        <v>0</v>
      </c>
      <c r="BL174" s="16" t="s">
        <v>247</v>
      </c>
      <c r="BM174" s="160" t="s">
        <v>1719</v>
      </c>
    </row>
    <row r="175" spans="1:65" s="2" customFormat="1" ht="33" customHeight="1">
      <c r="A175" s="31"/>
      <c r="B175" s="148"/>
      <c r="C175" s="149" t="s">
        <v>357</v>
      </c>
      <c r="D175" s="149" t="s">
        <v>164</v>
      </c>
      <c r="E175" s="150" t="s">
        <v>1720</v>
      </c>
      <c r="F175" s="151" t="s">
        <v>1721</v>
      </c>
      <c r="G175" s="152" t="s">
        <v>329</v>
      </c>
      <c r="H175" s="153">
        <v>1</v>
      </c>
      <c r="I175" s="154"/>
      <c r="J175" s="155">
        <f t="shared" si="10"/>
        <v>0</v>
      </c>
      <c r="K175" s="151" t="s">
        <v>557</v>
      </c>
      <c r="L175" s="32"/>
      <c r="M175" s="156" t="s">
        <v>1</v>
      </c>
      <c r="N175" s="157" t="s">
        <v>40</v>
      </c>
      <c r="O175" s="57"/>
      <c r="P175" s="158">
        <f t="shared" si="11"/>
        <v>0</v>
      </c>
      <c r="Q175" s="158">
        <v>0</v>
      </c>
      <c r="R175" s="158">
        <f t="shared" si="12"/>
        <v>0</v>
      </c>
      <c r="S175" s="158">
        <v>0</v>
      </c>
      <c r="T175" s="159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0" t="s">
        <v>247</v>
      </c>
      <c r="AT175" s="160" t="s">
        <v>164</v>
      </c>
      <c r="AU175" s="160" t="s">
        <v>84</v>
      </c>
      <c r="AY175" s="16" t="s">
        <v>162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6" t="s">
        <v>82</v>
      </c>
      <c r="BK175" s="161">
        <f t="shared" si="19"/>
        <v>0</v>
      </c>
      <c r="BL175" s="16" t="s">
        <v>247</v>
      </c>
      <c r="BM175" s="160" t="s">
        <v>1722</v>
      </c>
    </row>
    <row r="176" spans="1:65" s="2" customFormat="1" ht="24.2" customHeight="1">
      <c r="A176" s="31"/>
      <c r="B176" s="148"/>
      <c r="C176" s="149" t="s">
        <v>362</v>
      </c>
      <c r="D176" s="149" t="s">
        <v>164</v>
      </c>
      <c r="E176" s="150" t="s">
        <v>1723</v>
      </c>
      <c r="F176" s="151" t="s">
        <v>1724</v>
      </c>
      <c r="G176" s="152" t="s">
        <v>329</v>
      </c>
      <c r="H176" s="153">
        <v>7</v>
      </c>
      <c r="I176" s="154"/>
      <c r="J176" s="155">
        <f t="shared" si="10"/>
        <v>0</v>
      </c>
      <c r="K176" s="151" t="s">
        <v>557</v>
      </c>
      <c r="L176" s="32"/>
      <c r="M176" s="156" t="s">
        <v>1</v>
      </c>
      <c r="N176" s="157" t="s">
        <v>40</v>
      </c>
      <c r="O176" s="57"/>
      <c r="P176" s="158">
        <f t="shared" si="11"/>
        <v>0</v>
      </c>
      <c r="Q176" s="158">
        <v>0</v>
      </c>
      <c r="R176" s="158">
        <f t="shared" si="12"/>
        <v>0</v>
      </c>
      <c r="S176" s="158">
        <v>0</v>
      </c>
      <c r="T176" s="159">
        <f t="shared" si="1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60" t="s">
        <v>247</v>
      </c>
      <c r="AT176" s="160" t="s">
        <v>164</v>
      </c>
      <c r="AU176" s="160" t="s">
        <v>84</v>
      </c>
      <c r="AY176" s="16" t="s">
        <v>162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6" t="s">
        <v>82</v>
      </c>
      <c r="BK176" s="161">
        <f t="shared" si="19"/>
        <v>0</v>
      </c>
      <c r="BL176" s="16" t="s">
        <v>247</v>
      </c>
      <c r="BM176" s="160" t="s">
        <v>1725</v>
      </c>
    </row>
    <row r="177" spans="1:65" s="2" customFormat="1" ht="16.5" customHeight="1">
      <c r="A177" s="31"/>
      <c r="B177" s="148"/>
      <c r="C177" s="149" t="s">
        <v>368</v>
      </c>
      <c r="D177" s="149" t="s">
        <v>164</v>
      </c>
      <c r="E177" s="150" t="s">
        <v>1726</v>
      </c>
      <c r="F177" s="151" t="s">
        <v>1727</v>
      </c>
      <c r="G177" s="152" t="s">
        <v>329</v>
      </c>
      <c r="H177" s="153">
        <v>1</v>
      </c>
      <c r="I177" s="154"/>
      <c r="J177" s="155">
        <f t="shared" si="10"/>
        <v>0</v>
      </c>
      <c r="K177" s="151" t="s">
        <v>557</v>
      </c>
      <c r="L177" s="32"/>
      <c r="M177" s="156" t="s">
        <v>1</v>
      </c>
      <c r="N177" s="157" t="s">
        <v>40</v>
      </c>
      <c r="O177" s="57"/>
      <c r="P177" s="158">
        <f t="shared" si="11"/>
        <v>0</v>
      </c>
      <c r="Q177" s="158">
        <v>0</v>
      </c>
      <c r="R177" s="158">
        <f t="shared" si="12"/>
        <v>0</v>
      </c>
      <c r="S177" s="158">
        <v>0</v>
      </c>
      <c r="T177" s="159">
        <f t="shared" si="1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0" t="s">
        <v>247</v>
      </c>
      <c r="AT177" s="160" t="s">
        <v>164</v>
      </c>
      <c r="AU177" s="160" t="s">
        <v>84</v>
      </c>
      <c r="AY177" s="16" t="s">
        <v>162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6" t="s">
        <v>82</v>
      </c>
      <c r="BK177" s="161">
        <f t="shared" si="19"/>
        <v>0</v>
      </c>
      <c r="BL177" s="16" t="s">
        <v>247</v>
      </c>
      <c r="BM177" s="160" t="s">
        <v>1728</v>
      </c>
    </row>
    <row r="178" spans="1:65" s="2" customFormat="1" ht="24.2" customHeight="1">
      <c r="A178" s="31"/>
      <c r="B178" s="148"/>
      <c r="C178" s="149" t="s">
        <v>375</v>
      </c>
      <c r="D178" s="149" t="s">
        <v>164</v>
      </c>
      <c r="E178" s="150" t="s">
        <v>1729</v>
      </c>
      <c r="F178" s="151" t="s">
        <v>1730</v>
      </c>
      <c r="G178" s="152" t="s">
        <v>329</v>
      </c>
      <c r="H178" s="153">
        <v>7</v>
      </c>
      <c r="I178" s="154"/>
      <c r="J178" s="155">
        <f t="shared" si="10"/>
        <v>0</v>
      </c>
      <c r="K178" s="151" t="s">
        <v>557</v>
      </c>
      <c r="L178" s="32"/>
      <c r="M178" s="156" t="s">
        <v>1</v>
      </c>
      <c r="N178" s="157" t="s">
        <v>40</v>
      </c>
      <c r="O178" s="57"/>
      <c r="P178" s="158">
        <f t="shared" si="11"/>
        <v>0</v>
      </c>
      <c r="Q178" s="158">
        <v>0</v>
      </c>
      <c r="R178" s="158">
        <f t="shared" si="12"/>
        <v>0</v>
      </c>
      <c r="S178" s="158">
        <v>0</v>
      </c>
      <c r="T178" s="159">
        <f t="shared" si="1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0" t="s">
        <v>247</v>
      </c>
      <c r="AT178" s="160" t="s">
        <v>164</v>
      </c>
      <c r="AU178" s="160" t="s">
        <v>84</v>
      </c>
      <c r="AY178" s="16" t="s">
        <v>162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6" t="s">
        <v>82</v>
      </c>
      <c r="BK178" s="161">
        <f t="shared" si="19"/>
        <v>0</v>
      </c>
      <c r="BL178" s="16" t="s">
        <v>247</v>
      </c>
      <c r="BM178" s="160" t="s">
        <v>1731</v>
      </c>
    </row>
    <row r="179" spans="1:65" s="12" customFormat="1" ht="22.9" customHeight="1">
      <c r="B179" s="135"/>
      <c r="D179" s="136" t="s">
        <v>74</v>
      </c>
      <c r="E179" s="146" t="s">
        <v>1550</v>
      </c>
      <c r="F179" s="146" t="s">
        <v>1570</v>
      </c>
      <c r="I179" s="138"/>
      <c r="J179" s="147">
        <f>BK179</f>
        <v>0</v>
      </c>
      <c r="L179" s="135"/>
      <c r="M179" s="140"/>
      <c r="N179" s="141"/>
      <c r="O179" s="141"/>
      <c r="P179" s="142">
        <f>SUM(P180:P186)</f>
        <v>0</v>
      </c>
      <c r="Q179" s="141"/>
      <c r="R179" s="142">
        <f>SUM(R180:R186)</f>
        <v>0</v>
      </c>
      <c r="S179" s="141"/>
      <c r="T179" s="143">
        <f>SUM(T180:T186)</f>
        <v>0</v>
      </c>
      <c r="AR179" s="136" t="s">
        <v>168</v>
      </c>
      <c r="AT179" s="144" t="s">
        <v>74</v>
      </c>
      <c r="AU179" s="144" t="s">
        <v>82</v>
      </c>
      <c r="AY179" s="136" t="s">
        <v>162</v>
      </c>
      <c r="BK179" s="145">
        <f>SUM(BK180:BK186)</f>
        <v>0</v>
      </c>
    </row>
    <row r="180" spans="1:65" s="2" customFormat="1" ht="16.5" customHeight="1">
      <c r="A180" s="31"/>
      <c r="B180" s="148"/>
      <c r="C180" s="149" t="s">
        <v>381</v>
      </c>
      <c r="D180" s="149" t="s">
        <v>164</v>
      </c>
      <c r="E180" s="150" t="s">
        <v>1732</v>
      </c>
      <c r="F180" s="151" t="s">
        <v>1733</v>
      </c>
      <c r="G180" s="152" t="s">
        <v>329</v>
      </c>
      <c r="H180" s="153">
        <v>1</v>
      </c>
      <c r="I180" s="154"/>
      <c r="J180" s="155">
        <f t="shared" ref="J180:J186" si="20">ROUND(I180*H180,2)</f>
        <v>0</v>
      </c>
      <c r="K180" s="151" t="s">
        <v>557</v>
      </c>
      <c r="L180" s="32"/>
      <c r="M180" s="156" t="s">
        <v>1</v>
      </c>
      <c r="N180" s="157" t="s">
        <v>40</v>
      </c>
      <c r="O180" s="57"/>
      <c r="P180" s="158">
        <f t="shared" ref="P180:P186" si="21">O180*H180</f>
        <v>0</v>
      </c>
      <c r="Q180" s="158">
        <v>0</v>
      </c>
      <c r="R180" s="158">
        <f t="shared" ref="R180:R186" si="22">Q180*H180</f>
        <v>0</v>
      </c>
      <c r="S180" s="158">
        <v>0</v>
      </c>
      <c r="T180" s="159">
        <f t="shared" ref="T180:T186" si="23"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60" t="s">
        <v>1573</v>
      </c>
      <c r="AT180" s="160" t="s">
        <v>164</v>
      </c>
      <c r="AU180" s="160" t="s">
        <v>84</v>
      </c>
      <c r="AY180" s="16" t="s">
        <v>162</v>
      </c>
      <c r="BE180" s="161">
        <f t="shared" ref="BE180:BE186" si="24">IF(N180="základní",J180,0)</f>
        <v>0</v>
      </c>
      <c r="BF180" s="161">
        <f t="shared" ref="BF180:BF186" si="25">IF(N180="snížená",J180,0)</f>
        <v>0</v>
      </c>
      <c r="BG180" s="161">
        <f t="shared" ref="BG180:BG186" si="26">IF(N180="zákl. přenesená",J180,0)</f>
        <v>0</v>
      </c>
      <c r="BH180" s="161">
        <f t="shared" ref="BH180:BH186" si="27">IF(N180="sníž. přenesená",J180,0)</f>
        <v>0</v>
      </c>
      <c r="BI180" s="161">
        <f t="shared" ref="BI180:BI186" si="28">IF(N180="nulová",J180,0)</f>
        <v>0</v>
      </c>
      <c r="BJ180" s="16" t="s">
        <v>82</v>
      </c>
      <c r="BK180" s="161">
        <f t="shared" ref="BK180:BK186" si="29">ROUND(I180*H180,2)</f>
        <v>0</v>
      </c>
      <c r="BL180" s="16" t="s">
        <v>1573</v>
      </c>
      <c r="BM180" s="160" t="s">
        <v>1734</v>
      </c>
    </row>
    <row r="181" spans="1:65" s="2" customFormat="1" ht="24.2" customHeight="1">
      <c r="A181" s="31"/>
      <c r="B181" s="148"/>
      <c r="C181" s="149" t="s">
        <v>387</v>
      </c>
      <c r="D181" s="149" t="s">
        <v>164</v>
      </c>
      <c r="E181" s="150" t="s">
        <v>1735</v>
      </c>
      <c r="F181" s="151" t="s">
        <v>1736</v>
      </c>
      <c r="G181" s="152" t="s">
        <v>329</v>
      </c>
      <c r="H181" s="153">
        <v>1</v>
      </c>
      <c r="I181" s="154"/>
      <c r="J181" s="155">
        <f t="shared" si="20"/>
        <v>0</v>
      </c>
      <c r="K181" s="151" t="s">
        <v>557</v>
      </c>
      <c r="L181" s="32"/>
      <c r="M181" s="156" t="s">
        <v>1</v>
      </c>
      <c r="N181" s="157" t="s">
        <v>40</v>
      </c>
      <c r="O181" s="57"/>
      <c r="P181" s="158">
        <f t="shared" si="21"/>
        <v>0</v>
      </c>
      <c r="Q181" s="158">
        <v>0</v>
      </c>
      <c r="R181" s="158">
        <f t="shared" si="22"/>
        <v>0</v>
      </c>
      <c r="S181" s="158">
        <v>0</v>
      </c>
      <c r="T181" s="159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0" t="s">
        <v>1573</v>
      </c>
      <c r="AT181" s="160" t="s">
        <v>164</v>
      </c>
      <c r="AU181" s="160" t="s">
        <v>84</v>
      </c>
      <c r="AY181" s="16" t="s">
        <v>162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6" t="s">
        <v>82</v>
      </c>
      <c r="BK181" s="161">
        <f t="shared" si="29"/>
        <v>0</v>
      </c>
      <c r="BL181" s="16" t="s">
        <v>1573</v>
      </c>
      <c r="BM181" s="160" t="s">
        <v>1737</v>
      </c>
    </row>
    <row r="182" spans="1:65" s="2" customFormat="1" ht="16.5" customHeight="1">
      <c r="A182" s="31"/>
      <c r="B182" s="148"/>
      <c r="C182" s="149" t="s">
        <v>393</v>
      </c>
      <c r="D182" s="149" t="s">
        <v>164</v>
      </c>
      <c r="E182" s="150" t="s">
        <v>1738</v>
      </c>
      <c r="F182" s="151" t="s">
        <v>1739</v>
      </c>
      <c r="G182" s="152" t="s">
        <v>329</v>
      </c>
      <c r="H182" s="153">
        <v>1</v>
      </c>
      <c r="I182" s="154"/>
      <c r="J182" s="155">
        <f t="shared" si="20"/>
        <v>0</v>
      </c>
      <c r="K182" s="151" t="s">
        <v>557</v>
      </c>
      <c r="L182" s="32"/>
      <c r="M182" s="156" t="s">
        <v>1</v>
      </c>
      <c r="N182" s="157" t="s">
        <v>40</v>
      </c>
      <c r="O182" s="57"/>
      <c r="P182" s="158">
        <f t="shared" si="21"/>
        <v>0</v>
      </c>
      <c r="Q182" s="158">
        <v>0</v>
      </c>
      <c r="R182" s="158">
        <f t="shared" si="22"/>
        <v>0</v>
      </c>
      <c r="S182" s="158">
        <v>0</v>
      </c>
      <c r="T182" s="159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0" t="s">
        <v>1573</v>
      </c>
      <c r="AT182" s="160" t="s">
        <v>164</v>
      </c>
      <c r="AU182" s="160" t="s">
        <v>84</v>
      </c>
      <c r="AY182" s="16" t="s">
        <v>162</v>
      </c>
      <c r="BE182" s="161">
        <f t="shared" si="24"/>
        <v>0</v>
      </c>
      <c r="BF182" s="161">
        <f t="shared" si="25"/>
        <v>0</v>
      </c>
      <c r="BG182" s="161">
        <f t="shared" si="26"/>
        <v>0</v>
      </c>
      <c r="BH182" s="161">
        <f t="shared" si="27"/>
        <v>0</v>
      </c>
      <c r="BI182" s="161">
        <f t="shared" si="28"/>
        <v>0</v>
      </c>
      <c r="BJ182" s="16" t="s">
        <v>82</v>
      </c>
      <c r="BK182" s="161">
        <f t="shared" si="29"/>
        <v>0</v>
      </c>
      <c r="BL182" s="16" t="s">
        <v>1573</v>
      </c>
      <c r="BM182" s="160" t="s">
        <v>1740</v>
      </c>
    </row>
    <row r="183" spans="1:65" s="2" customFormat="1" ht="16.5" customHeight="1">
      <c r="A183" s="31"/>
      <c r="B183" s="148"/>
      <c r="C183" s="149" t="s">
        <v>397</v>
      </c>
      <c r="D183" s="149" t="s">
        <v>164</v>
      </c>
      <c r="E183" s="150" t="s">
        <v>1741</v>
      </c>
      <c r="F183" s="151" t="s">
        <v>1742</v>
      </c>
      <c r="G183" s="152" t="s">
        <v>329</v>
      </c>
      <c r="H183" s="153">
        <v>1</v>
      </c>
      <c r="I183" s="154"/>
      <c r="J183" s="155">
        <f t="shared" si="20"/>
        <v>0</v>
      </c>
      <c r="K183" s="151" t="s">
        <v>557</v>
      </c>
      <c r="L183" s="32"/>
      <c r="M183" s="156" t="s">
        <v>1</v>
      </c>
      <c r="N183" s="157" t="s">
        <v>40</v>
      </c>
      <c r="O183" s="57"/>
      <c r="P183" s="158">
        <f t="shared" si="21"/>
        <v>0</v>
      </c>
      <c r="Q183" s="158">
        <v>0</v>
      </c>
      <c r="R183" s="158">
        <f t="shared" si="22"/>
        <v>0</v>
      </c>
      <c r="S183" s="158">
        <v>0</v>
      </c>
      <c r="T183" s="159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0" t="s">
        <v>1573</v>
      </c>
      <c r="AT183" s="160" t="s">
        <v>164</v>
      </c>
      <c r="AU183" s="160" t="s">
        <v>84</v>
      </c>
      <c r="AY183" s="16" t="s">
        <v>162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16" t="s">
        <v>82</v>
      </c>
      <c r="BK183" s="161">
        <f t="shared" si="29"/>
        <v>0</v>
      </c>
      <c r="BL183" s="16" t="s">
        <v>1573</v>
      </c>
      <c r="BM183" s="160" t="s">
        <v>1743</v>
      </c>
    </row>
    <row r="184" spans="1:65" s="2" customFormat="1" ht="16.5" customHeight="1">
      <c r="A184" s="31"/>
      <c r="B184" s="148"/>
      <c r="C184" s="149" t="s">
        <v>403</v>
      </c>
      <c r="D184" s="149" t="s">
        <v>164</v>
      </c>
      <c r="E184" s="150" t="s">
        <v>1744</v>
      </c>
      <c r="F184" s="151" t="s">
        <v>1745</v>
      </c>
      <c r="G184" s="152" t="s">
        <v>1746</v>
      </c>
      <c r="H184" s="153">
        <v>1</v>
      </c>
      <c r="I184" s="154"/>
      <c r="J184" s="155">
        <f t="shared" si="20"/>
        <v>0</v>
      </c>
      <c r="K184" s="151" t="s">
        <v>557</v>
      </c>
      <c r="L184" s="32"/>
      <c r="M184" s="156" t="s">
        <v>1</v>
      </c>
      <c r="N184" s="157" t="s">
        <v>40</v>
      </c>
      <c r="O184" s="57"/>
      <c r="P184" s="158">
        <f t="shared" si="21"/>
        <v>0</v>
      </c>
      <c r="Q184" s="158">
        <v>0</v>
      </c>
      <c r="R184" s="158">
        <f t="shared" si="22"/>
        <v>0</v>
      </c>
      <c r="S184" s="158">
        <v>0</v>
      </c>
      <c r="T184" s="159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0" t="s">
        <v>1573</v>
      </c>
      <c r="AT184" s="160" t="s">
        <v>164</v>
      </c>
      <c r="AU184" s="160" t="s">
        <v>84</v>
      </c>
      <c r="AY184" s="16" t="s">
        <v>162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6" t="s">
        <v>82</v>
      </c>
      <c r="BK184" s="161">
        <f t="shared" si="29"/>
        <v>0</v>
      </c>
      <c r="BL184" s="16" t="s">
        <v>1573</v>
      </c>
      <c r="BM184" s="160" t="s">
        <v>1747</v>
      </c>
    </row>
    <row r="185" spans="1:65" s="2" customFormat="1" ht="24.2" customHeight="1">
      <c r="A185" s="31"/>
      <c r="B185" s="148"/>
      <c r="C185" s="149" t="s">
        <v>410</v>
      </c>
      <c r="D185" s="149" t="s">
        <v>164</v>
      </c>
      <c r="E185" s="150" t="s">
        <v>1748</v>
      </c>
      <c r="F185" s="151" t="s">
        <v>1749</v>
      </c>
      <c r="G185" s="152" t="s">
        <v>329</v>
      </c>
      <c r="H185" s="153">
        <v>1</v>
      </c>
      <c r="I185" s="154"/>
      <c r="J185" s="155">
        <f t="shared" si="20"/>
        <v>0</v>
      </c>
      <c r="K185" s="151" t="s">
        <v>557</v>
      </c>
      <c r="L185" s="32"/>
      <c r="M185" s="156" t="s">
        <v>1</v>
      </c>
      <c r="N185" s="157" t="s">
        <v>40</v>
      </c>
      <c r="O185" s="57"/>
      <c r="P185" s="158">
        <f t="shared" si="21"/>
        <v>0</v>
      </c>
      <c r="Q185" s="158">
        <v>0</v>
      </c>
      <c r="R185" s="158">
        <f t="shared" si="22"/>
        <v>0</v>
      </c>
      <c r="S185" s="158">
        <v>0</v>
      </c>
      <c r="T185" s="159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60" t="s">
        <v>1573</v>
      </c>
      <c r="AT185" s="160" t="s">
        <v>164</v>
      </c>
      <c r="AU185" s="160" t="s">
        <v>84</v>
      </c>
      <c r="AY185" s="16" t="s">
        <v>162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6" t="s">
        <v>82</v>
      </c>
      <c r="BK185" s="161">
        <f t="shared" si="29"/>
        <v>0</v>
      </c>
      <c r="BL185" s="16" t="s">
        <v>1573</v>
      </c>
      <c r="BM185" s="160" t="s">
        <v>1750</v>
      </c>
    </row>
    <row r="186" spans="1:65" s="2" customFormat="1" ht="21.75" customHeight="1">
      <c r="A186" s="31"/>
      <c r="B186" s="148"/>
      <c r="C186" s="149" t="s">
        <v>414</v>
      </c>
      <c r="D186" s="149" t="s">
        <v>164</v>
      </c>
      <c r="E186" s="150" t="s">
        <v>1751</v>
      </c>
      <c r="F186" s="151" t="s">
        <v>1752</v>
      </c>
      <c r="G186" s="152" t="s">
        <v>329</v>
      </c>
      <c r="H186" s="153">
        <v>1</v>
      </c>
      <c r="I186" s="154"/>
      <c r="J186" s="155">
        <f t="shared" si="20"/>
        <v>0</v>
      </c>
      <c r="K186" s="151" t="s">
        <v>557</v>
      </c>
      <c r="L186" s="32"/>
      <c r="M186" s="193" t="s">
        <v>1</v>
      </c>
      <c r="N186" s="194" t="s">
        <v>40</v>
      </c>
      <c r="O186" s="195"/>
      <c r="P186" s="196">
        <f t="shared" si="21"/>
        <v>0</v>
      </c>
      <c r="Q186" s="196">
        <v>0</v>
      </c>
      <c r="R186" s="196">
        <f t="shared" si="22"/>
        <v>0</v>
      </c>
      <c r="S186" s="196">
        <v>0</v>
      </c>
      <c r="T186" s="197">
        <f t="shared" si="2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60" t="s">
        <v>1573</v>
      </c>
      <c r="AT186" s="160" t="s">
        <v>164</v>
      </c>
      <c r="AU186" s="160" t="s">
        <v>84</v>
      </c>
      <c r="AY186" s="16" t="s">
        <v>162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6" t="s">
        <v>82</v>
      </c>
      <c r="BK186" s="161">
        <f t="shared" si="29"/>
        <v>0</v>
      </c>
      <c r="BL186" s="16" t="s">
        <v>1573</v>
      </c>
      <c r="BM186" s="160" t="s">
        <v>1753</v>
      </c>
    </row>
    <row r="187" spans="1:65" s="2" customFormat="1" ht="6.95" customHeight="1">
      <c r="A187" s="31"/>
      <c r="B187" s="46"/>
      <c r="C187" s="47"/>
      <c r="D187" s="47"/>
      <c r="E187" s="47"/>
      <c r="F187" s="47"/>
      <c r="G187" s="47"/>
      <c r="H187" s="47"/>
      <c r="I187" s="47"/>
      <c r="J187" s="47"/>
      <c r="K187" s="47"/>
      <c r="L187" s="32"/>
      <c r="M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</row>
  </sheetData>
  <autoFilter ref="C128:K186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6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6" t="s">
        <v>98</v>
      </c>
    </row>
    <row r="3" spans="1:46" s="1" customFormat="1" ht="6.95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5" hidden="1" customHeight="1">
      <c r="B4" s="19"/>
      <c r="D4" s="20" t="s">
        <v>109</v>
      </c>
      <c r="L4" s="19"/>
      <c r="M4" s="98" t="s">
        <v>10</v>
      </c>
      <c r="AT4" s="16" t="s">
        <v>3</v>
      </c>
    </row>
    <row r="5" spans="1:46" s="1" customFormat="1" ht="6.95" hidden="1" customHeight="1">
      <c r="B5" s="19"/>
      <c r="L5" s="19"/>
    </row>
    <row r="6" spans="1:46" s="1" customFormat="1" ht="12" hidden="1" customHeight="1">
      <c r="B6" s="19"/>
      <c r="D6" s="26" t="s">
        <v>16</v>
      </c>
      <c r="L6" s="19"/>
    </row>
    <row r="7" spans="1:46" s="1" customFormat="1" ht="26.25" hidden="1" customHeight="1">
      <c r="B7" s="19"/>
      <c r="E7" s="250" t="str">
        <f>'Rekapitulace stavby'!K6</f>
        <v>Stavební úpravy, přístavba a nástavba za účelem změny užívání na obecní klubovnu Čtyřkoly, parc. č. st. 1209, 522-2, k.ú</v>
      </c>
      <c r="F7" s="251"/>
      <c r="G7" s="251"/>
      <c r="H7" s="251"/>
      <c r="L7" s="19"/>
    </row>
    <row r="8" spans="1:46" s="1" customFormat="1" ht="12" hidden="1" customHeight="1">
      <c r="B8" s="19"/>
      <c r="D8" s="26" t="s">
        <v>113</v>
      </c>
      <c r="L8" s="19"/>
    </row>
    <row r="9" spans="1:46" s="2" customFormat="1" ht="16.5" hidden="1" customHeight="1">
      <c r="A9" s="31"/>
      <c r="B9" s="32"/>
      <c r="C9" s="31"/>
      <c r="D9" s="31"/>
      <c r="E9" s="250" t="s">
        <v>114</v>
      </c>
      <c r="F9" s="249"/>
      <c r="G9" s="249"/>
      <c r="H9" s="249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hidden="1" customHeight="1">
      <c r="A10" s="31"/>
      <c r="B10" s="32"/>
      <c r="C10" s="31"/>
      <c r="D10" s="26" t="s">
        <v>115</v>
      </c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6.5" hidden="1" customHeight="1">
      <c r="A11" s="31"/>
      <c r="B11" s="32"/>
      <c r="C11" s="31"/>
      <c r="D11" s="31"/>
      <c r="E11" s="240" t="s">
        <v>1754</v>
      </c>
      <c r="F11" s="249"/>
      <c r="G11" s="249"/>
      <c r="H11" s="249"/>
      <c r="I11" s="31"/>
      <c r="J11" s="31"/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idden="1">
      <c r="A12" s="31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2" hidden="1" customHeight="1">
      <c r="A13" s="31"/>
      <c r="B13" s="32"/>
      <c r="C13" s="31"/>
      <c r="D13" s="26" t="s">
        <v>18</v>
      </c>
      <c r="E13" s="31"/>
      <c r="F13" s="24" t="s">
        <v>1</v>
      </c>
      <c r="G13" s="31"/>
      <c r="H13" s="31"/>
      <c r="I13" s="26" t="s">
        <v>19</v>
      </c>
      <c r="J13" s="24" t="s">
        <v>1</v>
      </c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2"/>
      <c r="C14" s="31"/>
      <c r="D14" s="26" t="s">
        <v>20</v>
      </c>
      <c r="E14" s="31"/>
      <c r="F14" s="24" t="s">
        <v>21</v>
      </c>
      <c r="G14" s="31"/>
      <c r="H14" s="31"/>
      <c r="I14" s="26" t="s">
        <v>22</v>
      </c>
      <c r="J14" s="54" t="str">
        <f>'Rekapitulace stavby'!AN8</f>
        <v>10. 1. 2024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0.9" hidden="1" customHeight="1">
      <c r="A15" s="31"/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2" hidden="1" customHeight="1">
      <c r="A16" s="31"/>
      <c r="B16" s="32"/>
      <c r="C16" s="31"/>
      <c r="D16" s="26" t="s">
        <v>24</v>
      </c>
      <c r="E16" s="31"/>
      <c r="F16" s="31"/>
      <c r="G16" s="31"/>
      <c r="H16" s="31"/>
      <c r="I16" s="26" t="s">
        <v>25</v>
      </c>
      <c r="J16" s="24" t="s">
        <v>1</v>
      </c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hidden="1" customHeight="1">
      <c r="A17" s="31"/>
      <c r="B17" s="32"/>
      <c r="C17" s="31"/>
      <c r="D17" s="31"/>
      <c r="E17" s="24" t="s">
        <v>26</v>
      </c>
      <c r="F17" s="31"/>
      <c r="G17" s="31"/>
      <c r="H17" s="31"/>
      <c r="I17" s="26" t="s">
        <v>27</v>
      </c>
      <c r="J17" s="24" t="s">
        <v>1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6.95" hidden="1" customHeight="1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hidden="1" customHeight="1">
      <c r="A19" s="31"/>
      <c r="B19" s="32"/>
      <c r="C19" s="31"/>
      <c r="D19" s="26" t="s">
        <v>28</v>
      </c>
      <c r="E19" s="31"/>
      <c r="F19" s="31"/>
      <c r="G19" s="31"/>
      <c r="H19" s="31"/>
      <c r="I19" s="26" t="s">
        <v>25</v>
      </c>
      <c r="J19" s="27" t="str">
        <f>'Rekapitulace stavby'!AN13</f>
        <v>Vyplň údaj</v>
      </c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hidden="1" customHeight="1">
      <c r="A20" s="31"/>
      <c r="B20" s="32"/>
      <c r="C20" s="31"/>
      <c r="D20" s="31"/>
      <c r="E20" s="252" t="str">
        <f>'Rekapitulace stavby'!E14</f>
        <v>Vyplň údaj</v>
      </c>
      <c r="F20" s="218"/>
      <c r="G20" s="218"/>
      <c r="H20" s="218"/>
      <c r="I20" s="26" t="s">
        <v>27</v>
      </c>
      <c r="J20" s="27" t="str">
        <f>'Rekapitulace stavby'!AN14</f>
        <v>Vyplň údaj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6.95" hidden="1" customHeight="1">
      <c r="A21" s="31"/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hidden="1" customHeight="1">
      <c r="A22" s="31"/>
      <c r="B22" s="32"/>
      <c r="C22" s="31"/>
      <c r="D22" s="26" t="s">
        <v>30</v>
      </c>
      <c r="E22" s="31"/>
      <c r="F22" s="31"/>
      <c r="G22" s="31"/>
      <c r="H22" s="31"/>
      <c r="I22" s="26" t="s">
        <v>25</v>
      </c>
      <c r="J22" s="24" t="s">
        <v>1</v>
      </c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hidden="1" customHeight="1">
      <c r="A23" s="31"/>
      <c r="B23" s="32"/>
      <c r="C23" s="31"/>
      <c r="D23" s="31"/>
      <c r="E23" s="24" t="s">
        <v>31</v>
      </c>
      <c r="F23" s="31"/>
      <c r="G23" s="31"/>
      <c r="H23" s="31"/>
      <c r="I23" s="26" t="s">
        <v>27</v>
      </c>
      <c r="J23" s="24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6.95" hidden="1" customHeight="1">
      <c r="A24" s="31"/>
      <c r="B24" s="32"/>
      <c r="C24" s="31"/>
      <c r="D24" s="31"/>
      <c r="E24" s="31"/>
      <c r="F24" s="31"/>
      <c r="G24" s="31"/>
      <c r="H24" s="31"/>
      <c r="I24" s="31"/>
      <c r="J24" s="31"/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hidden="1" customHeight="1">
      <c r="A25" s="31"/>
      <c r="B25" s="32"/>
      <c r="C25" s="31"/>
      <c r="D25" s="26" t="s">
        <v>32</v>
      </c>
      <c r="E25" s="31"/>
      <c r="F25" s="31"/>
      <c r="G25" s="31"/>
      <c r="H25" s="31"/>
      <c r="I25" s="26" t="s">
        <v>25</v>
      </c>
      <c r="J25" s="24" t="str">
        <f>IF('Rekapitulace stavby'!AN19="","",'Rekapitulace stavby'!AN19)</f>
        <v/>
      </c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hidden="1" customHeight="1">
      <c r="A26" s="31"/>
      <c r="B26" s="32"/>
      <c r="C26" s="31"/>
      <c r="D26" s="31"/>
      <c r="E26" s="24" t="str">
        <f>IF('Rekapitulace stavby'!E20="","",'Rekapitulace stavby'!E20)</f>
        <v xml:space="preserve"> </v>
      </c>
      <c r="F26" s="31"/>
      <c r="G26" s="31"/>
      <c r="H26" s="31"/>
      <c r="I26" s="26" t="s">
        <v>27</v>
      </c>
      <c r="J26" s="24" t="str">
        <f>IF('Rekapitulace stavby'!AN20="","",'Rekapitulace stavby'!AN20)</f>
        <v/>
      </c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hidden="1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4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hidden="1" customHeight="1">
      <c r="A28" s="31"/>
      <c r="B28" s="32"/>
      <c r="C28" s="31"/>
      <c r="D28" s="26" t="s">
        <v>34</v>
      </c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hidden="1" customHeight="1">
      <c r="A29" s="99"/>
      <c r="B29" s="100"/>
      <c r="C29" s="99"/>
      <c r="D29" s="99"/>
      <c r="E29" s="222" t="s">
        <v>1</v>
      </c>
      <c r="F29" s="222"/>
      <c r="G29" s="222"/>
      <c r="H29" s="222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hidden="1" customHeight="1">
      <c r="A32" s="31"/>
      <c r="B32" s="32"/>
      <c r="C32" s="31"/>
      <c r="D32" s="102" t="s">
        <v>35</v>
      </c>
      <c r="E32" s="31"/>
      <c r="F32" s="31"/>
      <c r="G32" s="31"/>
      <c r="H32" s="31"/>
      <c r="I32" s="31"/>
      <c r="J32" s="70">
        <f>ROUND(J127,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hidden="1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5" t="s">
        <v>38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103" t="s">
        <v>39</v>
      </c>
      <c r="E35" s="26" t="s">
        <v>40</v>
      </c>
      <c r="F35" s="104">
        <f>ROUND((SUM(BE127:BE240)),  2)</f>
        <v>0</v>
      </c>
      <c r="G35" s="31"/>
      <c r="H35" s="31"/>
      <c r="I35" s="105">
        <v>0.21</v>
      </c>
      <c r="J35" s="104">
        <f>ROUND(((SUM(BE127:BE240))*I35),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41</v>
      </c>
      <c r="F36" s="104">
        <f>ROUND((SUM(BF127:BF240)),  2)</f>
        <v>0</v>
      </c>
      <c r="G36" s="31"/>
      <c r="H36" s="31"/>
      <c r="I36" s="105">
        <v>0.12</v>
      </c>
      <c r="J36" s="104">
        <f>ROUND(((SUM(BF127:BF240))*I36),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42</v>
      </c>
      <c r="F37" s="104">
        <f>ROUND((SUM(BG127:BG240)),  2)</f>
        <v>0</v>
      </c>
      <c r="G37" s="31"/>
      <c r="H37" s="31"/>
      <c r="I37" s="105">
        <v>0.21</v>
      </c>
      <c r="J37" s="104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6" t="s">
        <v>43</v>
      </c>
      <c r="F38" s="104">
        <f>ROUND((SUM(BH127:BH240)),  2)</f>
        <v>0</v>
      </c>
      <c r="G38" s="31"/>
      <c r="H38" s="31"/>
      <c r="I38" s="105">
        <v>0.12</v>
      </c>
      <c r="J38" s="104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6" t="s">
        <v>44</v>
      </c>
      <c r="F39" s="104">
        <f>ROUND((SUM(BI127:BI240)),  2)</f>
        <v>0</v>
      </c>
      <c r="G39" s="31"/>
      <c r="H39" s="31"/>
      <c r="I39" s="105">
        <v>0</v>
      </c>
      <c r="J39" s="104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hidden="1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hidden="1" customHeight="1">
      <c r="A41" s="31"/>
      <c r="B41" s="32"/>
      <c r="C41" s="106"/>
      <c r="D41" s="107" t="s">
        <v>45</v>
      </c>
      <c r="E41" s="59"/>
      <c r="F41" s="59"/>
      <c r="G41" s="108" t="s">
        <v>46</v>
      </c>
      <c r="H41" s="109" t="s">
        <v>47</v>
      </c>
      <c r="I41" s="59"/>
      <c r="J41" s="110">
        <f>SUM(J32:J39)</f>
        <v>0</v>
      </c>
      <c r="K41" s="111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hidden="1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41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41"/>
    </row>
    <row r="51" spans="1:31" hidden="1">
      <c r="B51" s="19"/>
      <c r="L51" s="19"/>
    </row>
    <row r="52" spans="1:31" hidden="1">
      <c r="B52" s="19"/>
      <c r="L52" s="19"/>
    </row>
    <row r="53" spans="1:31" hidden="1">
      <c r="B53" s="19"/>
      <c r="L53" s="19"/>
    </row>
    <row r="54" spans="1:31" hidden="1">
      <c r="B54" s="19"/>
      <c r="L54" s="19"/>
    </row>
    <row r="55" spans="1:31" hidden="1">
      <c r="B55" s="19"/>
      <c r="L55" s="19"/>
    </row>
    <row r="56" spans="1:31" hidden="1">
      <c r="B56" s="19"/>
      <c r="L56" s="19"/>
    </row>
    <row r="57" spans="1:31" hidden="1">
      <c r="B57" s="19"/>
      <c r="L57" s="19"/>
    </row>
    <row r="58" spans="1:31" hidden="1">
      <c r="B58" s="19"/>
      <c r="L58" s="19"/>
    </row>
    <row r="59" spans="1:31" hidden="1">
      <c r="B59" s="19"/>
      <c r="L59" s="19"/>
    </row>
    <row r="60" spans="1:31" hidden="1">
      <c r="B60" s="19"/>
      <c r="L60" s="19"/>
    </row>
    <row r="61" spans="1:31" s="2" customFormat="1" ht="12.75" hidden="1">
      <c r="A61" s="31"/>
      <c r="B61" s="32"/>
      <c r="C61" s="31"/>
      <c r="D61" s="44" t="s">
        <v>50</v>
      </c>
      <c r="E61" s="34"/>
      <c r="F61" s="112" t="s">
        <v>51</v>
      </c>
      <c r="G61" s="44" t="s">
        <v>50</v>
      </c>
      <c r="H61" s="34"/>
      <c r="I61" s="34"/>
      <c r="J61" s="113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idden="1">
      <c r="B62" s="19"/>
      <c r="L62" s="19"/>
    </row>
    <row r="63" spans="1:31" hidden="1">
      <c r="B63" s="19"/>
      <c r="L63" s="19"/>
    </row>
    <row r="64" spans="1:31" hidden="1">
      <c r="B64" s="19"/>
      <c r="L64" s="19"/>
    </row>
    <row r="65" spans="1:31" s="2" customFormat="1" ht="12.75" hidden="1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idden="1">
      <c r="B66" s="19"/>
      <c r="L66" s="19"/>
    </row>
    <row r="67" spans="1:31" hidden="1">
      <c r="B67" s="19"/>
      <c r="L67" s="19"/>
    </row>
    <row r="68" spans="1:31" hidden="1">
      <c r="B68" s="19"/>
      <c r="L68" s="19"/>
    </row>
    <row r="69" spans="1:31" hidden="1">
      <c r="B69" s="19"/>
      <c r="L69" s="19"/>
    </row>
    <row r="70" spans="1:31" hidden="1">
      <c r="B70" s="19"/>
      <c r="L70" s="19"/>
    </row>
    <row r="71" spans="1:31" hidden="1">
      <c r="B71" s="19"/>
      <c r="L71" s="19"/>
    </row>
    <row r="72" spans="1:31" hidden="1">
      <c r="B72" s="19"/>
      <c r="L72" s="19"/>
    </row>
    <row r="73" spans="1:31" hidden="1">
      <c r="B73" s="19"/>
      <c r="L73" s="19"/>
    </row>
    <row r="74" spans="1:31" hidden="1">
      <c r="B74" s="19"/>
      <c r="L74" s="19"/>
    </row>
    <row r="75" spans="1:31" hidden="1">
      <c r="B75" s="19"/>
      <c r="L75" s="19"/>
    </row>
    <row r="76" spans="1:31" s="2" customFormat="1" ht="12.75" hidden="1">
      <c r="A76" s="31"/>
      <c r="B76" s="32"/>
      <c r="C76" s="31"/>
      <c r="D76" s="44" t="s">
        <v>50</v>
      </c>
      <c r="E76" s="34"/>
      <c r="F76" s="112" t="s">
        <v>51</v>
      </c>
      <c r="G76" s="44" t="s">
        <v>50</v>
      </c>
      <c r="H76" s="34"/>
      <c r="I76" s="34"/>
      <c r="J76" s="113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idden="1"/>
    <row r="79" spans="1:31" hidden="1"/>
    <row r="80" spans="1:31" hidden="1"/>
    <row r="81" spans="1:31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s="2" customFormat="1" ht="24.95" customHeight="1">
      <c r="A82" s="31"/>
      <c r="B82" s="32"/>
      <c r="C82" s="20" t="s">
        <v>117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s="2" customFormat="1" ht="12" customHeight="1">
      <c r="A84" s="31"/>
      <c r="B84" s="32"/>
      <c r="C84" s="26" t="s">
        <v>16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s="2" customFormat="1" ht="26.25" customHeight="1">
      <c r="A85" s="31"/>
      <c r="B85" s="32"/>
      <c r="C85" s="31"/>
      <c r="D85" s="31"/>
      <c r="E85" s="250" t="str">
        <f>E7</f>
        <v>Stavební úpravy, přístavba a nástavba za účelem změny užívání na obecní klubovnu Čtyřkoly, parc. č. st. 1209, 522-2, k.ú</v>
      </c>
      <c r="F85" s="251"/>
      <c r="G85" s="251"/>
      <c r="H85" s="251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s="1" customFormat="1" ht="12" customHeight="1">
      <c r="B86" s="19"/>
      <c r="C86" s="26" t="s">
        <v>113</v>
      </c>
      <c r="L86" s="19"/>
    </row>
    <row r="87" spans="1:31" s="2" customFormat="1" ht="16.5" customHeight="1">
      <c r="A87" s="31"/>
      <c r="B87" s="32"/>
      <c r="C87" s="31"/>
      <c r="D87" s="31"/>
      <c r="E87" s="250" t="s">
        <v>114</v>
      </c>
      <c r="F87" s="249"/>
      <c r="G87" s="249"/>
      <c r="H87" s="249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s="2" customFormat="1" ht="12" customHeight="1">
      <c r="A88" s="31"/>
      <c r="B88" s="32"/>
      <c r="C88" s="26" t="s">
        <v>115</v>
      </c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s="2" customFormat="1" ht="16.5" customHeight="1">
      <c r="A89" s="31"/>
      <c r="B89" s="32"/>
      <c r="C89" s="31"/>
      <c r="D89" s="31"/>
      <c r="E89" s="240" t="str">
        <f>E11</f>
        <v>D.1.4.3 - Silnoproudá elektroinstalace, hromosvod</v>
      </c>
      <c r="F89" s="249"/>
      <c r="G89" s="249"/>
      <c r="H89" s="249"/>
      <c r="I89" s="31"/>
      <c r="J89" s="31"/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s="2" customFormat="1" ht="12" customHeight="1">
      <c r="A91" s="31"/>
      <c r="B91" s="32"/>
      <c r="C91" s="26" t="s">
        <v>20</v>
      </c>
      <c r="D91" s="31"/>
      <c r="E91" s="31"/>
      <c r="F91" s="24" t="str">
        <f>F14</f>
        <v>parc. č. st. 1209, 522/2, Čtyřkoly 257 22</v>
      </c>
      <c r="G91" s="31"/>
      <c r="H91" s="31"/>
      <c r="I91" s="26" t="s">
        <v>22</v>
      </c>
      <c r="J91" s="54" t="str">
        <f>IF(J14="","",J14)</f>
        <v>10. 1. 2024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s="2" customFormat="1" ht="6.95" customHeight="1">
      <c r="A92" s="31"/>
      <c r="B92" s="32"/>
      <c r="C92" s="31"/>
      <c r="D92" s="31"/>
      <c r="E92" s="31"/>
      <c r="F92" s="31"/>
      <c r="G92" s="31"/>
      <c r="H92" s="31"/>
      <c r="I92" s="31"/>
      <c r="J92" s="31"/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s="2" customFormat="1" ht="25.7" customHeight="1">
      <c r="A93" s="31"/>
      <c r="B93" s="32"/>
      <c r="C93" s="26" t="s">
        <v>24</v>
      </c>
      <c r="D93" s="31"/>
      <c r="E93" s="31"/>
      <c r="F93" s="24" t="str">
        <f>E17</f>
        <v>Obec Čtyřkoly</v>
      </c>
      <c r="G93" s="31"/>
      <c r="H93" s="31"/>
      <c r="I93" s="26" t="s">
        <v>30</v>
      </c>
      <c r="J93" s="29" t="str">
        <f>E23</f>
        <v>Ing. Eduard Novák, ČKAIT 0012099</v>
      </c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s="2" customFormat="1" ht="15.2" customHeight="1">
      <c r="A94" s="31"/>
      <c r="B94" s="32"/>
      <c r="C94" s="26" t="s">
        <v>28</v>
      </c>
      <c r="D94" s="31"/>
      <c r="E94" s="31"/>
      <c r="F94" s="24" t="str">
        <f>IF(E20="","",E20)</f>
        <v>Vyplň údaj</v>
      </c>
      <c r="G94" s="31"/>
      <c r="H94" s="31"/>
      <c r="I94" s="26" t="s">
        <v>32</v>
      </c>
      <c r="J94" s="29" t="str">
        <f>E26</f>
        <v xml:space="preserve"> </v>
      </c>
      <c r="K94" s="3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s="2" customFormat="1" ht="29.25" customHeight="1">
      <c r="A96" s="31"/>
      <c r="B96" s="32"/>
      <c r="C96" s="114" t="s">
        <v>118</v>
      </c>
      <c r="D96" s="106"/>
      <c r="E96" s="106"/>
      <c r="F96" s="106"/>
      <c r="G96" s="106"/>
      <c r="H96" s="106"/>
      <c r="I96" s="106"/>
      <c r="J96" s="115" t="s">
        <v>119</v>
      </c>
      <c r="K96" s="106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47" s="2" customFormat="1" ht="10.35" customHeight="1">
      <c r="A97" s="31"/>
      <c r="B97" s="32"/>
      <c r="C97" s="31"/>
      <c r="D97" s="31"/>
      <c r="E97" s="31"/>
      <c r="F97" s="31"/>
      <c r="G97" s="31"/>
      <c r="H97" s="31"/>
      <c r="I97" s="31"/>
      <c r="J97" s="31"/>
      <c r="K97" s="31"/>
      <c r="L97" s="4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47" s="2" customFormat="1" ht="22.9" customHeight="1">
      <c r="A98" s="31"/>
      <c r="B98" s="32"/>
      <c r="C98" s="116" t="s">
        <v>120</v>
      </c>
      <c r="D98" s="31"/>
      <c r="E98" s="31"/>
      <c r="F98" s="31"/>
      <c r="G98" s="31"/>
      <c r="H98" s="31"/>
      <c r="I98" s="31"/>
      <c r="J98" s="70">
        <f>J127</f>
        <v>0</v>
      </c>
      <c r="K98" s="31"/>
      <c r="L98" s="4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U98" s="16" t="s">
        <v>121</v>
      </c>
    </row>
    <row r="99" spans="1:47" s="9" customFormat="1" ht="24.95" customHeight="1">
      <c r="B99" s="117"/>
      <c r="D99" s="118" t="s">
        <v>132</v>
      </c>
      <c r="E99" s="119"/>
      <c r="F99" s="119"/>
      <c r="G99" s="119"/>
      <c r="H99" s="119"/>
      <c r="I99" s="119"/>
      <c r="J99" s="120">
        <f>J128</f>
        <v>0</v>
      </c>
      <c r="L99" s="117"/>
    </row>
    <row r="100" spans="1:47" s="10" customFormat="1" ht="19.899999999999999" customHeight="1">
      <c r="B100" s="121"/>
      <c r="D100" s="122" t="s">
        <v>1755</v>
      </c>
      <c r="E100" s="123"/>
      <c r="F100" s="123"/>
      <c r="G100" s="123"/>
      <c r="H100" s="123"/>
      <c r="I100" s="123"/>
      <c r="J100" s="124">
        <f>J129</f>
        <v>0</v>
      </c>
      <c r="L100" s="121"/>
    </row>
    <row r="101" spans="1:47" s="10" customFormat="1" ht="19.899999999999999" customHeight="1">
      <c r="B101" s="121"/>
      <c r="D101" s="122" t="s">
        <v>1756</v>
      </c>
      <c r="E101" s="123"/>
      <c r="F101" s="123"/>
      <c r="G101" s="123"/>
      <c r="H101" s="123"/>
      <c r="I101" s="123"/>
      <c r="J101" s="124">
        <f>J135</f>
        <v>0</v>
      </c>
      <c r="L101" s="121"/>
    </row>
    <row r="102" spans="1:47" s="10" customFormat="1" ht="19.899999999999999" customHeight="1">
      <c r="B102" s="121"/>
      <c r="D102" s="122" t="s">
        <v>1757</v>
      </c>
      <c r="E102" s="123"/>
      <c r="F102" s="123"/>
      <c r="G102" s="123"/>
      <c r="H102" s="123"/>
      <c r="I102" s="123"/>
      <c r="J102" s="124">
        <f>J166</f>
        <v>0</v>
      </c>
      <c r="L102" s="121"/>
    </row>
    <row r="103" spans="1:47" s="10" customFormat="1" ht="19.899999999999999" customHeight="1">
      <c r="B103" s="121"/>
      <c r="D103" s="122" t="s">
        <v>1758</v>
      </c>
      <c r="E103" s="123"/>
      <c r="F103" s="123"/>
      <c r="G103" s="123"/>
      <c r="H103" s="123"/>
      <c r="I103" s="123"/>
      <c r="J103" s="124">
        <f>J174</f>
        <v>0</v>
      </c>
      <c r="L103" s="121"/>
    </row>
    <row r="104" spans="1:47" s="10" customFormat="1" ht="19.899999999999999" customHeight="1">
      <c r="B104" s="121"/>
      <c r="D104" s="122" t="s">
        <v>1759</v>
      </c>
      <c r="E104" s="123"/>
      <c r="F104" s="123"/>
      <c r="G104" s="123"/>
      <c r="H104" s="123"/>
      <c r="I104" s="123"/>
      <c r="J104" s="124">
        <f>J185</f>
        <v>0</v>
      </c>
      <c r="L104" s="121"/>
    </row>
    <row r="105" spans="1:47" s="10" customFormat="1" ht="19.899999999999999" customHeight="1">
      <c r="B105" s="121"/>
      <c r="D105" s="122" t="s">
        <v>1760</v>
      </c>
      <c r="E105" s="123"/>
      <c r="F105" s="123"/>
      <c r="G105" s="123"/>
      <c r="H105" s="123"/>
      <c r="I105" s="123"/>
      <c r="J105" s="124">
        <f>J237</f>
        <v>0</v>
      </c>
      <c r="L105" s="121"/>
    </row>
    <row r="106" spans="1:47" s="2" customFormat="1" ht="21.75" customHeight="1">
      <c r="A106" s="31"/>
      <c r="B106" s="32"/>
      <c r="C106" s="31"/>
      <c r="D106" s="31"/>
      <c r="E106" s="31"/>
      <c r="F106" s="31"/>
      <c r="G106" s="31"/>
      <c r="H106" s="31"/>
      <c r="I106" s="31"/>
      <c r="J106" s="31"/>
      <c r="K106" s="31"/>
      <c r="L106" s="4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47" s="2" customFormat="1" ht="6.95" customHeight="1">
      <c r="A107" s="31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4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11" spans="1:47" s="2" customFormat="1" ht="6.95" customHeight="1">
      <c r="A111" s="31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47" s="2" customFormat="1" ht="24.95" customHeight="1">
      <c r="A112" s="31"/>
      <c r="B112" s="32"/>
      <c r="C112" s="20" t="s">
        <v>147</v>
      </c>
      <c r="D112" s="31"/>
      <c r="E112" s="31"/>
      <c r="F112" s="31"/>
      <c r="G112" s="31"/>
      <c r="H112" s="31"/>
      <c r="I112" s="31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3" s="2" customFormat="1" ht="6.95" customHeigh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12" customHeight="1">
      <c r="A114" s="31"/>
      <c r="B114" s="32"/>
      <c r="C114" s="26" t="s">
        <v>16</v>
      </c>
      <c r="D114" s="31"/>
      <c r="E114" s="31"/>
      <c r="F114" s="31"/>
      <c r="G114" s="31"/>
      <c r="H114" s="31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6.25" customHeight="1">
      <c r="A115" s="31"/>
      <c r="B115" s="32"/>
      <c r="C115" s="31"/>
      <c r="D115" s="31"/>
      <c r="E115" s="250" t="str">
        <f>E7</f>
        <v>Stavební úpravy, přístavba a nástavba za účelem změny užívání na obecní klubovnu Čtyřkoly, parc. č. st. 1209, 522-2, k.ú</v>
      </c>
      <c r="F115" s="251"/>
      <c r="G115" s="251"/>
      <c r="H115" s="251"/>
      <c r="I115" s="31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1" customFormat="1" ht="12" customHeight="1">
      <c r="B116" s="19"/>
      <c r="C116" s="26" t="s">
        <v>113</v>
      </c>
      <c r="L116" s="19"/>
    </row>
    <row r="117" spans="1:63" s="2" customFormat="1" ht="16.5" customHeight="1">
      <c r="A117" s="31"/>
      <c r="B117" s="32"/>
      <c r="C117" s="31"/>
      <c r="D117" s="31"/>
      <c r="E117" s="250" t="s">
        <v>114</v>
      </c>
      <c r="F117" s="249"/>
      <c r="G117" s="249"/>
      <c r="H117" s="249"/>
      <c r="I117" s="31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115</v>
      </c>
      <c r="D118" s="31"/>
      <c r="E118" s="31"/>
      <c r="F118" s="31"/>
      <c r="G118" s="31"/>
      <c r="H118" s="31"/>
      <c r="I118" s="31"/>
      <c r="J118" s="31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1"/>
      <c r="D119" s="31"/>
      <c r="E119" s="240" t="str">
        <f>E11</f>
        <v>D.1.4.3 - Silnoproudá elektroinstalace, hromosvod</v>
      </c>
      <c r="F119" s="249"/>
      <c r="G119" s="249"/>
      <c r="H119" s="249"/>
      <c r="I119" s="31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5" customHeight="1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20</v>
      </c>
      <c r="D121" s="31"/>
      <c r="E121" s="31"/>
      <c r="F121" s="24" t="str">
        <f>F14</f>
        <v>parc. č. st. 1209, 522/2, Čtyřkoly 257 22</v>
      </c>
      <c r="G121" s="31"/>
      <c r="H121" s="31"/>
      <c r="I121" s="26" t="s">
        <v>22</v>
      </c>
      <c r="J121" s="54" t="str">
        <f>IF(J14="","",J14)</f>
        <v>10. 1. 2024</v>
      </c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25.7" customHeight="1">
      <c r="A123" s="31"/>
      <c r="B123" s="32"/>
      <c r="C123" s="26" t="s">
        <v>24</v>
      </c>
      <c r="D123" s="31"/>
      <c r="E123" s="31"/>
      <c r="F123" s="24" t="str">
        <f>E17</f>
        <v>Obec Čtyřkoly</v>
      </c>
      <c r="G123" s="31"/>
      <c r="H123" s="31"/>
      <c r="I123" s="26" t="s">
        <v>30</v>
      </c>
      <c r="J123" s="29" t="str">
        <f>E23</f>
        <v>Ing. Eduard Novák, ČKAIT 0012099</v>
      </c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28</v>
      </c>
      <c r="D124" s="31"/>
      <c r="E124" s="31"/>
      <c r="F124" s="24" t="str">
        <f>IF(E20="","",E20)</f>
        <v>Vyplň údaj</v>
      </c>
      <c r="G124" s="31"/>
      <c r="H124" s="31"/>
      <c r="I124" s="26" t="s">
        <v>32</v>
      </c>
      <c r="J124" s="29" t="str">
        <f>E26</f>
        <v xml:space="preserve"> </v>
      </c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1"/>
      <c r="D125" s="31"/>
      <c r="E125" s="31"/>
      <c r="F125" s="31"/>
      <c r="G125" s="31"/>
      <c r="H125" s="31"/>
      <c r="I125" s="31"/>
      <c r="J125" s="31"/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25"/>
      <c r="B126" s="126"/>
      <c r="C126" s="127" t="s">
        <v>148</v>
      </c>
      <c r="D126" s="128" t="s">
        <v>60</v>
      </c>
      <c r="E126" s="128" t="s">
        <v>56</v>
      </c>
      <c r="F126" s="128" t="s">
        <v>57</v>
      </c>
      <c r="G126" s="128" t="s">
        <v>149</v>
      </c>
      <c r="H126" s="128" t="s">
        <v>150</v>
      </c>
      <c r="I126" s="128" t="s">
        <v>151</v>
      </c>
      <c r="J126" s="128" t="s">
        <v>119</v>
      </c>
      <c r="K126" s="129" t="s">
        <v>152</v>
      </c>
      <c r="L126" s="130"/>
      <c r="M126" s="61" t="s">
        <v>1</v>
      </c>
      <c r="N126" s="62" t="s">
        <v>39</v>
      </c>
      <c r="O126" s="62" t="s">
        <v>153</v>
      </c>
      <c r="P126" s="62" t="s">
        <v>154</v>
      </c>
      <c r="Q126" s="62" t="s">
        <v>155</v>
      </c>
      <c r="R126" s="62" t="s">
        <v>156</v>
      </c>
      <c r="S126" s="62" t="s">
        <v>157</v>
      </c>
      <c r="T126" s="63" t="s">
        <v>158</v>
      </c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</row>
    <row r="127" spans="1:63" s="2" customFormat="1" ht="22.9" customHeight="1">
      <c r="A127" s="31"/>
      <c r="B127" s="32"/>
      <c r="C127" s="68" t="s">
        <v>159</v>
      </c>
      <c r="D127" s="31"/>
      <c r="E127" s="31"/>
      <c r="F127" s="31"/>
      <c r="G127" s="31"/>
      <c r="H127" s="31"/>
      <c r="I127" s="31"/>
      <c r="J127" s="131">
        <f>BK127</f>
        <v>0</v>
      </c>
      <c r="K127" s="31"/>
      <c r="L127" s="32"/>
      <c r="M127" s="64"/>
      <c r="N127" s="55"/>
      <c r="O127" s="65"/>
      <c r="P127" s="132">
        <f>P128</f>
        <v>0</v>
      </c>
      <c r="Q127" s="65"/>
      <c r="R127" s="132">
        <f>R128</f>
        <v>0</v>
      </c>
      <c r="S127" s="65"/>
      <c r="T127" s="133">
        <f>T128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6" t="s">
        <v>74</v>
      </c>
      <c r="AU127" s="16" t="s">
        <v>121</v>
      </c>
      <c r="BK127" s="134">
        <f>BK128</f>
        <v>0</v>
      </c>
    </row>
    <row r="128" spans="1:63" s="12" customFormat="1" ht="25.9" customHeight="1">
      <c r="B128" s="135"/>
      <c r="D128" s="136" t="s">
        <v>74</v>
      </c>
      <c r="E128" s="137" t="s">
        <v>749</v>
      </c>
      <c r="F128" s="137" t="s">
        <v>750</v>
      </c>
      <c r="I128" s="138"/>
      <c r="J128" s="139">
        <f>BK128</f>
        <v>0</v>
      </c>
      <c r="L128" s="135"/>
      <c r="M128" s="140"/>
      <c r="N128" s="141"/>
      <c r="O128" s="141"/>
      <c r="P128" s="142">
        <f>P129+P135+P166+P174+P185+P237</f>
        <v>0</v>
      </c>
      <c r="Q128" s="141"/>
      <c r="R128" s="142">
        <f>R129+R135+R166+R174+R185+R237</f>
        <v>0</v>
      </c>
      <c r="S128" s="141"/>
      <c r="T128" s="143">
        <f>T129+T135+T166+T174+T185+T237</f>
        <v>0</v>
      </c>
      <c r="AR128" s="136" t="s">
        <v>84</v>
      </c>
      <c r="AT128" s="144" t="s">
        <v>74</v>
      </c>
      <c r="AU128" s="144" t="s">
        <v>75</v>
      </c>
      <c r="AY128" s="136" t="s">
        <v>162</v>
      </c>
      <c r="BK128" s="145">
        <f>BK129+BK135+BK166+BK174+BK185+BK237</f>
        <v>0</v>
      </c>
    </row>
    <row r="129" spans="1:65" s="12" customFormat="1" ht="22.9" customHeight="1">
      <c r="B129" s="135"/>
      <c r="D129" s="136" t="s">
        <v>74</v>
      </c>
      <c r="E129" s="146" t="s">
        <v>1761</v>
      </c>
      <c r="F129" s="146" t="s">
        <v>1762</v>
      </c>
      <c r="I129" s="138"/>
      <c r="J129" s="147">
        <f>BK129</f>
        <v>0</v>
      </c>
      <c r="L129" s="135"/>
      <c r="M129" s="140"/>
      <c r="N129" s="141"/>
      <c r="O129" s="141"/>
      <c r="P129" s="142">
        <f>SUM(P130:P134)</f>
        <v>0</v>
      </c>
      <c r="Q129" s="141"/>
      <c r="R129" s="142">
        <f>SUM(R130:R134)</f>
        <v>0</v>
      </c>
      <c r="S129" s="141"/>
      <c r="T129" s="143">
        <f>SUM(T130:T134)</f>
        <v>0</v>
      </c>
      <c r="AR129" s="136" t="s">
        <v>84</v>
      </c>
      <c r="AT129" s="144" t="s">
        <v>74</v>
      </c>
      <c r="AU129" s="144" t="s">
        <v>82</v>
      </c>
      <c r="AY129" s="136" t="s">
        <v>162</v>
      </c>
      <c r="BK129" s="145">
        <f>SUM(BK130:BK134)</f>
        <v>0</v>
      </c>
    </row>
    <row r="130" spans="1:65" s="2" customFormat="1" ht="16.5" customHeight="1">
      <c r="A130" s="31"/>
      <c r="B130" s="148"/>
      <c r="C130" s="149" t="s">
        <v>82</v>
      </c>
      <c r="D130" s="149" t="s">
        <v>164</v>
      </c>
      <c r="E130" s="150" t="s">
        <v>1763</v>
      </c>
      <c r="F130" s="151" t="s">
        <v>1764</v>
      </c>
      <c r="G130" s="152" t="s">
        <v>371</v>
      </c>
      <c r="H130" s="153">
        <v>25</v>
      </c>
      <c r="I130" s="154"/>
      <c r="J130" s="155">
        <f>ROUND(I130*H130,2)</f>
        <v>0</v>
      </c>
      <c r="K130" s="151" t="s">
        <v>557</v>
      </c>
      <c r="L130" s="32"/>
      <c r="M130" s="156" t="s">
        <v>1</v>
      </c>
      <c r="N130" s="157" t="s">
        <v>40</v>
      </c>
      <c r="O130" s="57"/>
      <c r="P130" s="158">
        <f>O130*H130</f>
        <v>0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0" t="s">
        <v>247</v>
      </c>
      <c r="AT130" s="160" t="s">
        <v>164</v>
      </c>
      <c r="AU130" s="160" t="s">
        <v>84</v>
      </c>
      <c r="AY130" s="16" t="s">
        <v>162</v>
      </c>
      <c r="BE130" s="161">
        <f>IF(N130="základní",J130,0)</f>
        <v>0</v>
      </c>
      <c r="BF130" s="161">
        <f>IF(N130="snížená",J130,0)</f>
        <v>0</v>
      </c>
      <c r="BG130" s="161">
        <f>IF(N130="zákl. přenesená",J130,0)</f>
        <v>0</v>
      </c>
      <c r="BH130" s="161">
        <f>IF(N130="sníž. přenesená",J130,0)</f>
        <v>0</v>
      </c>
      <c r="BI130" s="161">
        <f>IF(N130="nulová",J130,0)</f>
        <v>0</v>
      </c>
      <c r="BJ130" s="16" t="s">
        <v>82</v>
      </c>
      <c r="BK130" s="161">
        <f>ROUND(I130*H130,2)</f>
        <v>0</v>
      </c>
      <c r="BL130" s="16" t="s">
        <v>247</v>
      </c>
      <c r="BM130" s="160" t="s">
        <v>1765</v>
      </c>
    </row>
    <row r="131" spans="1:65" s="2" customFormat="1" ht="16.5" customHeight="1">
      <c r="A131" s="31"/>
      <c r="B131" s="148"/>
      <c r="C131" s="149" t="s">
        <v>84</v>
      </c>
      <c r="D131" s="149" t="s">
        <v>164</v>
      </c>
      <c r="E131" s="150" t="s">
        <v>1766</v>
      </c>
      <c r="F131" s="151" t="s">
        <v>1767</v>
      </c>
      <c r="G131" s="152" t="s">
        <v>329</v>
      </c>
      <c r="H131" s="153">
        <v>45</v>
      </c>
      <c r="I131" s="154"/>
      <c r="J131" s="155">
        <f>ROUND(I131*H131,2)</f>
        <v>0</v>
      </c>
      <c r="K131" s="151" t="s">
        <v>557</v>
      </c>
      <c r="L131" s="32"/>
      <c r="M131" s="156" t="s">
        <v>1</v>
      </c>
      <c r="N131" s="157" t="s">
        <v>40</v>
      </c>
      <c r="O131" s="57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0" t="s">
        <v>247</v>
      </c>
      <c r="AT131" s="160" t="s">
        <v>164</v>
      </c>
      <c r="AU131" s="160" t="s">
        <v>84</v>
      </c>
      <c r="AY131" s="16" t="s">
        <v>162</v>
      </c>
      <c r="BE131" s="161">
        <f>IF(N131="základní",J131,0)</f>
        <v>0</v>
      </c>
      <c r="BF131" s="161">
        <f>IF(N131="snížená",J131,0)</f>
        <v>0</v>
      </c>
      <c r="BG131" s="161">
        <f>IF(N131="zákl. přenesená",J131,0)</f>
        <v>0</v>
      </c>
      <c r="BH131" s="161">
        <f>IF(N131="sníž. přenesená",J131,0)</f>
        <v>0</v>
      </c>
      <c r="BI131" s="161">
        <f>IF(N131="nulová",J131,0)</f>
        <v>0</v>
      </c>
      <c r="BJ131" s="16" t="s">
        <v>82</v>
      </c>
      <c r="BK131" s="161">
        <f>ROUND(I131*H131,2)</f>
        <v>0</v>
      </c>
      <c r="BL131" s="16" t="s">
        <v>247</v>
      </c>
      <c r="BM131" s="160" t="s">
        <v>1768</v>
      </c>
    </row>
    <row r="132" spans="1:65" s="2" customFormat="1" ht="16.5" customHeight="1">
      <c r="A132" s="31"/>
      <c r="B132" s="148"/>
      <c r="C132" s="149" t="s">
        <v>184</v>
      </c>
      <c r="D132" s="149" t="s">
        <v>164</v>
      </c>
      <c r="E132" s="150" t="s">
        <v>1769</v>
      </c>
      <c r="F132" s="151" t="s">
        <v>1770</v>
      </c>
      <c r="G132" s="152" t="s">
        <v>329</v>
      </c>
      <c r="H132" s="153">
        <v>10</v>
      </c>
      <c r="I132" s="154"/>
      <c r="J132" s="155">
        <f>ROUND(I132*H132,2)</f>
        <v>0</v>
      </c>
      <c r="K132" s="151" t="s">
        <v>557</v>
      </c>
      <c r="L132" s="32"/>
      <c r="M132" s="156" t="s">
        <v>1</v>
      </c>
      <c r="N132" s="157" t="s">
        <v>40</v>
      </c>
      <c r="O132" s="57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0" t="s">
        <v>247</v>
      </c>
      <c r="AT132" s="160" t="s">
        <v>164</v>
      </c>
      <c r="AU132" s="160" t="s">
        <v>84</v>
      </c>
      <c r="AY132" s="16" t="s">
        <v>162</v>
      </c>
      <c r="BE132" s="161">
        <f>IF(N132="základní",J132,0)</f>
        <v>0</v>
      </c>
      <c r="BF132" s="161">
        <f>IF(N132="snížená",J132,0)</f>
        <v>0</v>
      </c>
      <c r="BG132" s="161">
        <f>IF(N132="zákl. přenesená",J132,0)</f>
        <v>0</v>
      </c>
      <c r="BH132" s="161">
        <f>IF(N132="sníž. přenesená",J132,0)</f>
        <v>0</v>
      </c>
      <c r="BI132" s="161">
        <f>IF(N132="nulová",J132,0)</f>
        <v>0</v>
      </c>
      <c r="BJ132" s="16" t="s">
        <v>82</v>
      </c>
      <c r="BK132" s="161">
        <f>ROUND(I132*H132,2)</f>
        <v>0</v>
      </c>
      <c r="BL132" s="16" t="s">
        <v>247</v>
      </c>
      <c r="BM132" s="160" t="s">
        <v>1771</v>
      </c>
    </row>
    <row r="133" spans="1:65" s="2" customFormat="1" ht="16.5" customHeight="1">
      <c r="A133" s="31"/>
      <c r="B133" s="148"/>
      <c r="C133" s="149" t="s">
        <v>168</v>
      </c>
      <c r="D133" s="149" t="s">
        <v>164</v>
      </c>
      <c r="E133" s="150" t="s">
        <v>1772</v>
      </c>
      <c r="F133" s="151" t="s">
        <v>1773</v>
      </c>
      <c r="G133" s="152" t="s">
        <v>329</v>
      </c>
      <c r="H133" s="153">
        <v>2</v>
      </c>
      <c r="I133" s="154"/>
      <c r="J133" s="155">
        <f>ROUND(I133*H133,2)</f>
        <v>0</v>
      </c>
      <c r="K133" s="151" t="s">
        <v>557</v>
      </c>
      <c r="L133" s="32"/>
      <c r="M133" s="156" t="s">
        <v>1</v>
      </c>
      <c r="N133" s="157" t="s">
        <v>40</v>
      </c>
      <c r="O133" s="57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0" t="s">
        <v>247</v>
      </c>
      <c r="AT133" s="160" t="s">
        <v>164</v>
      </c>
      <c r="AU133" s="160" t="s">
        <v>84</v>
      </c>
      <c r="AY133" s="16" t="s">
        <v>162</v>
      </c>
      <c r="BE133" s="161">
        <f>IF(N133="základní",J133,0)</f>
        <v>0</v>
      </c>
      <c r="BF133" s="161">
        <f>IF(N133="snížená",J133,0)</f>
        <v>0</v>
      </c>
      <c r="BG133" s="161">
        <f>IF(N133="zákl. přenesená",J133,0)</f>
        <v>0</v>
      </c>
      <c r="BH133" s="161">
        <f>IF(N133="sníž. přenesená",J133,0)</f>
        <v>0</v>
      </c>
      <c r="BI133" s="161">
        <f>IF(N133="nulová",J133,0)</f>
        <v>0</v>
      </c>
      <c r="BJ133" s="16" t="s">
        <v>82</v>
      </c>
      <c r="BK133" s="161">
        <f>ROUND(I133*H133,2)</f>
        <v>0</v>
      </c>
      <c r="BL133" s="16" t="s">
        <v>247</v>
      </c>
      <c r="BM133" s="160" t="s">
        <v>1774</v>
      </c>
    </row>
    <row r="134" spans="1:65" s="2" customFormat="1" ht="16.5" customHeight="1">
      <c r="A134" s="31"/>
      <c r="B134" s="148"/>
      <c r="C134" s="149" t="s">
        <v>194</v>
      </c>
      <c r="D134" s="149" t="s">
        <v>164</v>
      </c>
      <c r="E134" s="150" t="s">
        <v>1775</v>
      </c>
      <c r="F134" s="151" t="s">
        <v>1776</v>
      </c>
      <c r="G134" s="152" t="s">
        <v>371</v>
      </c>
      <c r="H134" s="153">
        <v>25</v>
      </c>
      <c r="I134" s="154"/>
      <c r="J134" s="155">
        <f>ROUND(I134*H134,2)</f>
        <v>0</v>
      </c>
      <c r="K134" s="151" t="s">
        <v>557</v>
      </c>
      <c r="L134" s="32"/>
      <c r="M134" s="156" t="s">
        <v>1</v>
      </c>
      <c r="N134" s="157" t="s">
        <v>40</v>
      </c>
      <c r="O134" s="57"/>
      <c r="P134" s="158">
        <f>O134*H134</f>
        <v>0</v>
      </c>
      <c r="Q134" s="158">
        <v>0</v>
      </c>
      <c r="R134" s="158">
        <f>Q134*H134</f>
        <v>0</v>
      </c>
      <c r="S134" s="158">
        <v>0</v>
      </c>
      <c r="T134" s="159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0" t="s">
        <v>247</v>
      </c>
      <c r="AT134" s="160" t="s">
        <v>164</v>
      </c>
      <c r="AU134" s="160" t="s">
        <v>84</v>
      </c>
      <c r="AY134" s="16" t="s">
        <v>162</v>
      </c>
      <c r="BE134" s="161">
        <f>IF(N134="základní",J134,0)</f>
        <v>0</v>
      </c>
      <c r="BF134" s="161">
        <f>IF(N134="snížená",J134,0)</f>
        <v>0</v>
      </c>
      <c r="BG134" s="161">
        <f>IF(N134="zákl. přenesená",J134,0)</f>
        <v>0</v>
      </c>
      <c r="BH134" s="161">
        <f>IF(N134="sníž. přenesená",J134,0)</f>
        <v>0</v>
      </c>
      <c r="BI134" s="161">
        <f>IF(N134="nulová",J134,0)</f>
        <v>0</v>
      </c>
      <c r="BJ134" s="16" t="s">
        <v>82</v>
      </c>
      <c r="BK134" s="161">
        <f>ROUND(I134*H134,2)</f>
        <v>0</v>
      </c>
      <c r="BL134" s="16" t="s">
        <v>247</v>
      </c>
      <c r="BM134" s="160" t="s">
        <v>1777</v>
      </c>
    </row>
    <row r="135" spans="1:65" s="12" customFormat="1" ht="22.9" customHeight="1">
      <c r="B135" s="135"/>
      <c r="D135" s="136" t="s">
        <v>74</v>
      </c>
      <c r="E135" s="146" t="s">
        <v>1778</v>
      </c>
      <c r="F135" s="146" t="s">
        <v>1779</v>
      </c>
      <c r="I135" s="138"/>
      <c r="J135" s="147">
        <f>BK135</f>
        <v>0</v>
      </c>
      <c r="L135" s="135"/>
      <c r="M135" s="140"/>
      <c r="N135" s="141"/>
      <c r="O135" s="141"/>
      <c r="P135" s="142">
        <f>SUM(P136:P165)</f>
        <v>0</v>
      </c>
      <c r="Q135" s="141"/>
      <c r="R135" s="142">
        <f>SUM(R136:R165)</f>
        <v>0</v>
      </c>
      <c r="S135" s="141"/>
      <c r="T135" s="143">
        <f>SUM(T136:T165)</f>
        <v>0</v>
      </c>
      <c r="AR135" s="136" t="s">
        <v>84</v>
      </c>
      <c r="AT135" s="144" t="s">
        <v>74</v>
      </c>
      <c r="AU135" s="144" t="s">
        <v>82</v>
      </c>
      <c r="AY135" s="136" t="s">
        <v>162</v>
      </c>
      <c r="BK135" s="145">
        <f>SUM(BK136:BK165)</f>
        <v>0</v>
      </c>
    </row>
    <row r="136" spans="1:65" s="2" customFormat="1" ht="21.75" customHeight="1">
      <c r="A136" s="31"/>
      <c r="B136" s="148"/>
      <c r="C136" s="149" t="s">
        <v>199</v>
      </c>
      <c r="D136" s="149" t="s">
        <v>164</v>
      </c>
      <c r="E136" s="150" t="s">
        <v>1780</v>
      </c>
      <c r="F136" s="151" t="s">
        <v>1781</v>
      </c>
      <c r="G136" s="152" t="s">
        <v>371</v>
      </c>
      <c r="H136" s="153">
        <v>70</v>
      </c>
      <c r="I136" s="154"/>
      <c r="J136" s="155">
        <f t="shared" ref="J136:J165" si="0">ROUND(I136*H136,2)</f>
        <v>0</v>
      </c>
      <c r="K136" s="151" t="s">
        <v>557</v>
      </c>
      <c r="L136" s="32"/>
      <c r="M136" s="156" t="s">
        <v>1</v>
      </c>
      <c r="N136" s="157" t="s">
        <v>40</v>
      </c>
      <c r="O136" s="57"/>
      <c r="P136" s="158">
        <f t="shared" ref="P136:P165" si="1">O136*H136</f>
        <v>0</v>
      </c>
      <c r="Q136" s="158">
        <v>0</v>
      </c>
      <c r="R136" s="158">
        <f t="shared" ref="R136:R165" si="2">Q136*H136</f>
        <v>0</v>
      </c>
      <c r="S136" s="158">
        <v>0</v>
      </c>
      <c r="T136" s="159">
        <f t="shared" ref="T136:T165" si="3"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0" t="s">
        <v>247</v>
      </c>
      <c r="AT136" s="160" t="s">
        <v>164</v>
      </c>
      <c r="AU136" s="160" t="s">
        <v>84</v>
      </c>
      <c r="AY136" s="16" t="s">
        <v>162</v>
      </c>
      <c r="BE136" s="161">
        <f t="shared" ref="BE136:BE165" si="4">IF(N136="základní",J136,0)</f>
        <v>0</v>
      </c>
      <c r="BF136" s="161">
        <f t="shared" ref="BF136:BF165" si="5">IF(N136="snížená",J136,0)</f>
        <v>0</v>
      </c>
      <c r="BG136" s="161">
        <f t="shared" ref="BG136:BG165" si="6">IF(N136="zákl. přenesená",J136,0)</f>
        <v>0</v>
      </c>
      <c r="BH136" s="161">
        <f t="shared" ref="BH136:BH165" si="7">IF(N136="sníž. přenesená",J136,0)</f>
        <v>0</v>
      </c>
      <c r="BI136" s="161">
        <f t="shared" ref="BI136:BI165" si="8">IF(N136="nulová",J136,0)</f>
        <v>0</v>
      </c>
      <c r="BJ136" s="16" t="s">
        <v>82</v>
      </c>
      <c r="BK136" s="161">
        <f t="shared" ref="BK136:BK165" si="9">ROUND(I136*H136,2)</f>
        <v>0</v>
      </c>
      <c r="BL136" s="16" t="s">
        <v>247</v>
      </c>
      <c r="BM136" s="160" t="s">
        <v>1782</v>
      </c>
    </row>
    <row r="137" spans="1:65" s="2" customFormat="1" ht="21.75" customHeight="1">
      <c r="A137" s="31"/>
      <c r="B137" s="148"/>
      <c r="C137" s="149" t="s">
        <v>203</v>
      </c>
      <c r="D137" s="149" t="s">
        <v>164</v>
      </c>
      <c r="E137" s="150" t="s">
        <v>1783</v>
      </c>
      <c r="F137" s="151" t="s">
        <v>1784</v>
      </c>
      <c r="G137" s="152" t="s">
        <v>371</v>
      </c>
      <c r="H137" s="153">
        <v>80</v>
      </c>
      <c r="I137" s="154"/>
      <c r="J137" s="155">
        <f t="shared" si="0"/>
        <v>0</v>
      </c>
      <c r="K137" s="151" t="s">
        <v>557</v>
      </c>
      <c r="L137" s="32"/>
      <c r="M137" s="156" t="s">
        <v>1</v>
      </c>
      <c r="N137" s="157" t="s">
        <v>40</v>
      </c>
      <c r="O137" s="57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0" t="s">
        <v>247</v>
      </c>
      <c r="AT137" s="160" t="s">
        <v>164</v>
      </c>
      <c r="AU137" s="160" t="s">
        <v>84</v>
      </c>
      <c r="AY137" s="16" t="s">
        <v>162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6" t="s">
        <v>82</v>
      </c>
      <c r="BK137" s="161">
        <f t="shared" si="9"/>
        <v>0</v>
      </c>
      <c r="BL137" s="16" t="s">
        <v>247</v>
      </c>
      <c r="BM137" s="160" t="s">
        <v>1785</v>
      </c>
    </row>
    <row r="138" spans="1:65" s="2" customFormat="1" ht="21.75" customHeight="1">
      <c r="A138" s="31"/>
      <c r="B138" s="148"/>
      <c r="C138" s="149" t="s">
        <v>208</v>
      </c>
      <c r="D138" s="149" t="s">
        <v>164</v>
      </c>
      <c r="E138" s="150" t="s">
        <v>1786</v>
      </c>
      <c r="F138" s="151" t="s">
        <v>1787</v>
      </c>
      <c r="G138" s="152" t="s">
        <v>371</v>
      </c>
      <c r="H138" s="153">
        <v>20</v>
      </c>
      <c r="I138" s="154"/>
      <c r="J138" s="155">
        <f t="shared" si="0"/>
        <v>0</v>
      </c>
      <c r="K138" s="151" t="s">
        <v>557</v>
      </c>
      <c r="L138" s="32"/>
      <c r="M138" s="156" t="s">
        <v>1</v>
      </c>
      <c r="N138" s="157" t="s">
        <v>40</v>
      </c>
      <c r="O138" s="57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0" t="s">
        <v>247</v>
      </c>
      <c r="AT138" s="160" t="s">
        <v>164</v>
      </c>
      <c r="AU138" s="160" t="s">
        <v>84</v>
      </c>
      <c r="AY138" s="16" t="s">
        <v>162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6" t="s">
        <v>82</v>
      </c>
      <c r="BK138" s="161">
        <f t="shared" si="9"/>
        <v>0</v>
      </c>
      <c r="BL138" s="16" t="s">
        <v>247</v>
      </c>
      <c r="BM138" s="160" t="s">
        <v>1788</v>
      </c>
    </row>
    <row r="139" spans="1:65" s="2" customFormat="1" ht="16.5" customHeight="1">
      <c r="A139" s="31"/>
      <c r="B139" s="148"/>
      <c r="C139" s="149" t="s">
        <v>212</v>
      </c>
      <c r="D139" s="149" t="s">
        <v>164</v>
      </c>
      <c r="E139" s="150" t="s">
        <v>1789</v>
      </c>
      <c r="F139" s="151" t="s">
        <v>1790</v>
      </c>
      <c r="G139" s="152" t="s">
        <v>371</v>
      </c>
      <c r="H139" s="153">
        <v>40</v>
      </c>
      <c r="I139" s="154"/>
      <c r="J139" s="155">
        <f t="shared" si="0"/>
        <v>0</v>
      </c>
      <c r="K139" s="151" t="s">
        <v>557</v>
      </c>
      <c r="L139" s="32"/>
      <c r="M139" s="156" t="s">
        <v>1</v>
      </c>
      <c r="N139" s="157" t="s">
        <v>40</v>
      </c>
      <c r="O139" s="57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0" t="s">
        <v>247</v>
      </c>
      <c r="AT139" s="160" t="s">
        <v>164</v>
      </c>
      <c r="AU139" s="160" t="s">
        <v>84</v>
      </c>
      <c r="AY139" s="16" t="s">
        <v>162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6" t="s">
        <v>82</v>
      </c>
      <c r="BK139" s="161">
        <f t="shared" si="9"/>
        <v>0</v>
      </c>
      <c r="BL139" s="16" t="s">
        <v>247</v>
      </c>
      <c r="BM139" s="160" t="s">
        <v>1791</v>
      </c>
    </row>
    <row r="140" spans="1:65" s="2" customFormat="1" ht="24.2" customHeight="1">
      <c r="A140" s="31"/>
      <c r="B140" s="148"/>
      <c r="C140" s="149" t="s">
        <v>218</v>
      </c>
      <c r="D140" s="149" t="s">
        <v>164</v>
      </c>
      <c r="E140" s="150" t="s">
        <v>1792</v>
      </c>
      <c r="F140" s="151" t="s">
        <v>1793</v>
      </c>
      <c r="G140" s="152" t="s">
        <v>329</v>
      </c>
      <c r="H140" s="153">
        <v>50</v>
      </c>
      <c r="I140" s="154"/>
      <c r="J140" s="155">
        <f t="shared" si="0"/>
        <v>0</v>
      </c>
      <c r="K140" s="151" t="s">
        <v>557</v>
      </c>
      <c r="L140" s="32"/>
      <c r="M140" s="156" t="s">
        <v>1</v>
      </c>
      <c r="N140" s="157" t="s">
        <v>40</v>
      </c>
      <c r="O140" s="57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0" t="s">
        <v>247</v>
      </c>
      <c r="AT140" s="160" t="s">
        <v>164</v>
      </c>
      <c r="AU140" s="160" t="s">
        <v>84</v>
      </c>
      <c r="AY140" s="16" t="s">
        <v>162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6" t="s">
        <v>82</v>
      </c>
      <c r="BK140" s="161">
        <f t="shared" si="9"/>
        <v>0</v>
      </c>
      <c r="BL140" s="16" t="s">
        <v>247</v>
      </c>
      <c r="BM140" s="160" t="s">
        <v>1794</v>
      </c>
    </row>
    <row r="141" spans="1:65" s="2" customFormat="1" ht="24.2" customHeight="1">
      <c r="A141" s="31"/>
      <c r="B141" s="148"/>
      <c r="C141" s="149" t="s">
        <v>222</v>
      </c>
      <c r="D141" s="149" t="s">
        <v>164</v>
      </c>
      <c r="E141" s="150" t="s">
        <v>1795</v>
      </c>
      <c r="F141" s="151" t="s">
        <v>1796</v>
      </c>
      <c r="G141" s="152" t="s">
        <v>329</v>
      </c>
      <c r="H141" s="153">
        <v>15</v>
      </c>
      <c r="I141" s="154"/>
      <c r="J141" s="155">
        <f t="shared" si="0"/>
        <v>0</v>
      </c>
      <c r="K141" s="151" t="s">
        <v>557</v>
      </c>
      <c r="L141" s="32"/>
      <c r="M141" s="156" t="s">
        <v>1</v>
      </c>
      <c r="N141" s="157" t="s">
        <v>40</v>
      </c>
      <c r="O141" s="57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0" t="s">
        <v>247</v>
      </c>
      <c r="AT141" s="160" t="s">
        <v>164</v>
      </c>
      <c r="AU141" s="160" t="s">
        <v>84</v>
      </c>
      <c r="AY141" s="16" t="s">
        <v>162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6" t="s">
        <v>82</v>
      </c>
      <c r="BK141" s="161">
        <f t="shared" si="9"/>
        <v>0</v>
      </c>
      <c r="BL141" s="16" t="s">
        <v>247</v>
      </c>
      <c r="BM141" s="160" t="s">
        <v>1797</v>
      </c>
    </row>
    <row r="142" spans="1:65" s="2" customFormat="1" ht="24.2" customHeight="1">
      <c r="A142" s="31"/>
      <c r="B142" s="148"/>
      <c r="C142" s="149" t="s">
        <v>8</v>
      </c>
      <c r="D142" s="149" t="s">
        <v>164</v>
      </c>
      <c r="E142" s="150" t="s">
        <v>1798</v>
      </c>
      <c r="F142" s="151" t="s">
        <v>1799</v>
      </c>
      <c r="G142" s="152" t="s">
        <v>329</v>
      </c>
      <c r="H142" s="153">
        <v>5</v>
      </c>
      <c r="I142" s="154"/>
      <c r="J142" s="155">
        <f t="shared" si="0"/>
        <v>0</v>
      </c>
      <c r="K142" s="151" t="s">
        <v>557</v>
      </c>
      <c r="L142" s="32"/>
      <c r="M142" s="156" t="s">
        <v>1</v>
      </c>
      <c r="N142" s="157" t="s">
        <v>40</v>
      </c>
      <c r="O142" s="57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0" t="s">
        <v>247</v>
      </c>
      <c r="AT142" s="160" t="s">
        <v>164</v>
      </c>
      <c r="AU142" s="160" t="s">
        <v>84</v>
      </c>
      <c r="AY142" s="16" t="s">
        <v>162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6" t="s">
        <v>82</v>
      </c>
      <c r="BK142" s="161">
        <f t="shared" si="9"/>
        <v>0</v>
      </c>
      <c r="BL142" s="16" t="s">
        <v>247</v>
      </c>
      <c r="BM142" s="160" t="s">
        <v>1800</v>
      </c>
    </row>
    <row r="143" spans="1:65" s="2" customFormat="1" ht="24.2" customHeight="1">
      <c r="A143" s="31"/>
      <c r="B143" s="148"/>
      <c r="C143" s="149" t="s">
        <v>232</v>
      </c>
      <c r="D143" s="149" t="s">
        <v>164</v>
      </c>
      <c r="E143" s="150" t="s">
        <v>1801</v>
      </c>
      <c r="F143" s="151" t="s">
        <v>1802</v>
      </c>
      <c r="G143" s="152" t="s">
        <v>329</v>
      </c>
      <c r="H143" s="153">
        <v>45</v>
      </c>
      <c r="I143" s="154"/>
      <c r="J143" s="155">
        <f t="shared" si="0"/>
        <v>0</v>
      </c>
      <c r="K143" s="151" t="s">
        <v>557</v>
      </c>
      <c r="L143" s="32"/>
      <c r="M143" s="156" t="s">
        <v>1</v>
      </c>
      <c r="N143" s="157" t="s">
        <v>40</v>
      </c>
      <c r="O143" s="57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0" t="s">
        <v>247</v>
      </c>
      <c r="AT143" s="160" t="s">
        <v>164</v>
      </c>
      <c r="AU143" s="160" t="s">
        <v>84</v>
      </c>
      <c r="AY143" s="16" t="s">
        <v>162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6" t="s">
        <v>82</v>
      </c>
      <c r="BK143" s="161">
        <f t="shared" si="9"/>
        <v>0</v>
      </c>
      <c r="BL143" s="16" t="s">
        <v>247</v>
      </c>
      <c r="BM143" s="160" t="s">
        <v>1803</v>
      </c>
    </row>
    <row r="144" spans="1:65" s="2" customFormat="1" ht="24.2" customHeight="1">
      <c r="A144" s="31"/>
      <c r="B144" s="148"/>
      <c r="C144" s="149" t="s">
        <v>237</v>
      </c>
      <c r="D144" s="149" t="s">
        <v>164</v>
      </c>
      <c r="E144" s="150" t="s">
        <v>1804</v>
      </c>
      <c r="F144" s="151" t="s">
        <v>1805</v>
      </c>
      <c r="G144" s="152" t="s">
        <v>329</v>
      </c>
      <c r="H144" s="153">
        <v>10</v>
      </c>
      <c r="I144" s="154"/>
      <c r="J144" s="155">
        <f t="shared" si="0"/>
        <v>0</v>
      </c>
      <c r="K144" s="151" t="s">
        <v>557</v>
      </c>
      <c r="L144" s="32"/>
      <c r="M144" s="156" t="s">
        <v>1</v>
      </c>
      <c r="N144" s="157" t="s">
        <v>40</v>
      </c>
      <c r="O144" s="57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0" t="s">
        <v>247</v>
      </c>
      <c r="AT144" s="160" t="s">
        <v>164</v>
      </c>
      <c r="AU144" s="160" t="s">
        <v>84</v>
      </c>
      <c r="AY144" s="16" t="s">
        <v>162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6" t="s">
        <v>82</v>
      </c>
      <c r="BK144" s="161">
        <f t="shared" si="9"/>
        <v>0</v>
      </c>
      <c r="BL144" s="16" t="s">
        <v>247</v>
      </c>
      <c r="BM144" s="160" t="s">
        <v>1806</v>
      </c>
    </row>
    <row r="145" spans="1:65" s="2" customFormat="1" ht="24.2" customHeight="1">
      <c r="A145" s="31"/>
      <c r="B145" s="148"/>
      <c r="C145" s="149" t="s">
        <v>243</v>
      </c>
      <c r="D145" s="149" t="s">
        <v>164</v>
      </c>
      <c r="E145" s="150" t="s">
        <v>1807</v>
      </c>
      <c r="F145" s="151" t="s">
        <v>1808</v>
      </c>
      <c r="G145" s="152" t="s">
        <v>329</v>
      </c>
      <c r="H145" s="153">
        <v>20</v>
      </c>
      <c r="I145" s="154"/>
      <c r="J145" s="155">
        <f t="shared" si="0"/>
        <v>0</v>
      </c>
      <c r="K145" s="151" t="s">
        <v>557</v>
      </c>
      <c r="L145" s="32"/>
      <c r="M145" s="156" t="s">
        <v>1</v>
      </c>
      <c r="N145" s="157" t="s">
        <v>40</v>
      </c>
      <c r="O145" s="57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0" t="s">
        <v>247</v>
      </c>
      <c r="AT145" s="160" t="s">
        <v>164</v>
      </c>
      <c r="AU145" s="160" t="s">
        <v>84</v>
      </c>
      <c r="AY145" s="16" t="s">
        <v>162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6" t="s">
        <v>82</v>
      </c>
      <c r="BK145" s="161">
        <f t="shared" si="9"/>
        <v>0</v>
      </c>
      <c r="BL145" s="16" t="s">
        <v>247</v>
      </c>
      <c r="BM145" s="160" t="s">
        <v>1809</v>
      </c>
    </row>
    <row r="146" spans="1:65" s="2" customFormat="1" ht="21.75" customHeight="1">
      <c r="A146" s="31"/>
      <c r="B146" s="148"/>
      <c r="C146" s="149" t="s">
        <v>247</v>
      </c>
      <c r="D146" s="149" t="s">
        <v>164</v>
      </c>
      <c r="E146" s="150" t="s">
        <v>1810</v>
      </c>
      <c r="F146" s="151" t="s">
        <v>1811</v>
      </c>
      <c r="G146" s="152" t="s">
        <v>329</v>
      </c>
      <c r="H146" s="153">
        <v>4</v>
      </c>
      <c r="I146" s="154"/>
      <c r="J146" s="155">
        <f t="shared" si="0"/>
        <v>0</v>
      </c>
      <c r="K146" s="151" t="s">
        <v>557</v>
      </c>
      <c r="L146" s="32"/>
      <c r="M146" s="156" t="s">
        <v>1</v>
      </c>
      <c r="N146" s="157" t="s">
        <v>40</v>
      </c>
      <c r="O146" s="57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60" t="s">
        <v>247</v>
      </c>
      <c r="AT146" s="160" t="s">
        <v>164</v>
      </c>
      <c r="AU146" s="160" t="s">
        <v>84</v>
      </c>
      <c r="AY146" s="16" t="s">
        <v>162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6" t="s">
        <v>82</v>
      </c>
      <c r="BK146" s="161">
        <f t="shared" si="9"/>
        <v>0</v>
      </c>
      <c r="BL146" s="16" t="s">
        <v>247</v>
      </c>
      <c r="BM146" s="160" t="s">
        <v>1812</v>
      </c>
    </row>
    <row r="147" spans="1:65" s="2" customFormat="1" ht="21.75" customHeight="1">
      <c r="A147" s="31"/>
      <c r="B147" s="148"/>
      <c r="C147" s="149" t="s">
        <v>251</v>
      </c>
      <c r="D147" s="149" t="s">
        <v>164</v>
      </c>
      <c r="E147" s="150" t="s">
        <v>1813</v>
      </c>
      <c r="F147" s="151" t="s">
        <v>1814</v>
      </c>
      <c r="G147" s="152" t="s">
        <v>329</v>
      </c>
      <c r="H147" s="153">
        <v>4</v>
      </c>
      <c r="I147" s="154"/>
      <c r="J147" s="155">
        <f t="shared" si="0"/>
        <v>0</v>
      </c>
      <c r="K147" s="151" t="s">
        <v>557</v>
      </c>
      <c r="L147" s="32"/>
      <c r="M147" s="156" t="s">
        <v>1</v>
      </c>
      <c r="N147" s="157" t="s">
        <v>40</v>
      </c>
      <c r="O147" s="57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0" t="s">
        <v>247</v>
      </c>
      <c r="AT147" s="160" t="s">
        <v>164</v>
      </c>
      <c r="AU147" s="160" t="s">
        <v>84</v>
      </c>
      <c r="AY147" s="16" t="s">
        <v>162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6" t="s">
        <v>82</v>
      </c>
      <c r="BK147" s="161">
        <f t="shared" si="9"/>
        <v>0</v>
      </c>
      <c r="BL147" s="16" t="s">
        <v>247</v>
      </c>
      <c r="BM147" s="160" t="s">
        <v>1815</v>
      </c>
    </row>
    <row r="148" spans="1:65" s="2" customFormat="1" ht="21.75" customHeight="1">
      <c r="A148" s="31"/>
      <c r="B148" s="148"/>
      <c r="C148" s="149" t="s">
        <v>257</v>
      </c>
      <c r="D148" s="149" t="s">
        <v>164</v>
      </c>
      <c r="E148" s="150" t="s">
        <v>1816</v>
      </c>
      <c r="F148" s="151" t="s">
        <v>1817</v>
      </c>
      <c r="G148" s="152" t="s">
        <v>329</v>
      </c>
      <c r="H148" s="153">
        <v>26</v>
      </c>
      <c r="I148" s="154"/>
      <c r="J148" s="155">
        <f t="shared" si="0"/>
        <v>0</v>
      </c>
      <c r="K148" s="151" t="s">
        <v>557</v>
      </c>
      <c r="L148" s="32"/>
      <c r="M148" s="156" t="s">
        <v>1</v>
      </c>
      <c r="N148" s="157" t="s">
        <v>40</v>
      </c>
      <c r="O148" s="57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0" t="s">
        <v>247</v>
      </c>
      <c r="AT148" s="160" t="s">
        <v>164</v>
      </c>
      <c r="AU148" s="160" t="s">
        <v>84</v>
      </c>
      <c r="AY148" s="16" t="s">
        <v>162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6" t="s">
        <v>82</v>
      </c>
      <c r="BK148" s="161">
        <f t="shared" si="9"/>
        <v>0</v>
      </c>
      <c r="BL148" s="16" t="s">
        <v>247</v>
      </c>
      <c r="BM148" s="160" t="s">
        <v>1818</v>
      </c>
    </row>
    <row r="149" spans="1:65" s="2" customFormat="1" ht="21.75" customHeight="1">
      <c r="A149" s="31"/>
      <c r="B149" s="148"/>
      <c r="C149" s="149" t="s">
        <v>262</v>
      </c>
      <c r="D149" s="149" t="s">
        <v>164</v>
      </c>
      <c r="E149" s="150" t="s">
        <v>1819</v>
      </c>
      <c r="F149" s="151" t="s">
        <v>1820</v>
      </c>
      <c r="G149" s="152" t="s">
        <v>329</v>
      </c>
      <c r="H149" s="153">
        <v>2</v>
      </c>
      <c r="I149" s="154"/>
      <c r="J149" s="155">
        <f t="shared" si="0"/>
        <v>0</v>
      </c>
      <c r="K149" s="151" t="s">
        <v>557</v>
      </c>
      <c r="L149" s="32"/>
      <c r="M149" s="156" t="s">
        <v>1</v>
      </c>
      <c r="N149" s="157" t="s">
        <v>40</v>
      </c>
      <c r="O149" s="57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0" t="s">
        <v>247</v>
      </c>
      <c r="AT149" s="160" t="s">
        <v>164</v>
      </c>
      <c r="AU149" s="160" t="s">
        <v>84</v>
      </c>
      <c r="AY149" s="16" t="s">
        <v>162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6" t="s">
        <v>82</v>
      </c>
      <c r="BK149" s="161">
        <f t="shared" si="9"/>
        <v>0</v>
      </c>
      <c r="BL149" s="16" t="s">
        <v>247</v>
      </c>
      <c r="BM149" s="160" t="s">
        <v>1821</v>
      </c>
    </row>
    <row r="150" spans="1:65" s="2" customFormat="1" ht="16.5" customHeight="1">
      <c r="A150" s="31"/>
      <c r="B150" s="148"/>
      <c r="C150" s="149" t="s">
        <v>267</v>
      </c>
      <c r="D150" s="149" t="s">
        <v>164</v>
      </c>
      <c r="E150" s="150" t="s">
        <v>1822</v>
      </c>
      <c r="F150" s="151" t="s">
        <v>1823</v>
      </c>
      <c r="G150" s="152" t="s">
        <v>329</v>
      </c>
      <c r="H150" s="153">
        <v>3</v>
      </c>
      <c r="I150" s="154"/>
      <c r="J150" s="155">
        <f t="shared" si="0"/>
        <v>0</v>
      </c>
      <c r="K150" s="151" t="s">
        <v>557</v>
      </c>
      <c r="L150" s="32"/>
      <c r="M150" s="156" t="s">
        <v>1</v>
      </c>
      <c r="N150" s="157" t="s">
        <v>40</v>
      </c>
      <c r="O150" s="57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0" t="s">
        <v>247</v>
      </c>
      <c r="AT150" s="160" t="s">
        <v>164</v>
      </c>
      <c r="AU150" s="160" t="s">
        <v>84</v>
      </c>
      <c r="AY150" s="16" t="s">
        <v>162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6" t="s">
        <v>82</v>
      </c>
      <c r="BK150" s="161">
        <f t="shared" si="9"/>
        <v>0</v>
      </c>
      <c r="BL150" s="16" t="s">
        <v>247</v>
      </c>
      <c r="BM150" s="160" t="s">
        <v>1824</v>
      </c>
    </row>
    <row r="151" spans="1:65" s="2" customFormat="1" ht="16.5" customHeight="1">
      <c r="A151" s="31"/>
      <c r="B151" s="148"/>
      <c r="C151" s="149" t="s">
        <v>7</v>
      </c>
      <c r="D151" s="149" t="s">
        <v>164</v>
      </c>
      <c r="E151" s="150" t="s">
        <v>1825</v>
      </c>
      <c r="F151" s="151" t="s">
        <v>1826</v>
      </c>
      <c r="G151" s="152" t="s">
        <v>371</v>
      </c>
      <c r="H151" s="153">
        <v>2</v>
      </c>
      <c r="I151" s="154"/>
      <c r="J151" s="155">
        <f t="shared" si="0"/>
        <v>0</v>
      </c>
      <c r="K151" s="151" t="s">
        <v>557</v>
      </c>
      <c r="L151" s="32"/>
      <c r="M151" s="156" t="s">
        <v>1</v>
      </c>
      <c r="N151" s="157" t="s">
        <v>40</v>
      </c>
      <c r="O151" s="57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0" t="s">
        <v>247</v>
      </c>
      <c r="AT151" s="160" t="s">
        <v>164</v>
      </c>
      <c r="AU151" s="160" t="s">
        <v>84</v>
      </c>
      <c r="AY151" s="16" t="s">
        <v>162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6" t="s">
        <v>82</v>
      </c>
      <c r="BK151" s="161">
        <f t="shared" si="9"/>
        <v>0</v>
      </c>
      <c r="BL151" s="16" t="s">
        <v>247</v>
      </c>
      <c r="BM151" s="160" t="s">
        <v>1827</v>
      </c>
    </row>
    <row r="152" spans="1:65" s="2" customFormat="1" ht="16.5" customHeight="1">
      <c r="A152" s="31"/>
      <c r="B152" s="148"/>
      <c r="C152" s="149" t="s">
        <v>282</v>
      </c>
      <c r="D152" s="149" t="s">
        <v>164</v>
      </c>
      <c r="E152" s="150" t="s">
        <v>1828</v>
      </c>
      <c r="F152" s="151" t="s">
        <v>1829</v>
      </c>
      <c r="G152" s="152" t="s">
        <v>329</v>
      </c>
      <c r="H152" s="153">
        <v>16</v>
      </c>
      <c r="I152" s="154"/>
      <c r="J152" s="155">
        <f t="shared" si="0"/>
        <v>0</v>
      </c>
      <c r="K152" s="151" t="s">
        <v>557</v>
      </c>
      <c r="L152" s="32"/>
      <c r="M152" s="156" t="s">
        <v>1</v>
      </c>
      <c r="N152" s="157" t="s">
        <v>40</v>
      </c>
      <c r="O152" s="57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0" t="s">
        <v>247</v>
      </c>
      <c r="AT152" s="160" t="s">
        <v>164</v>
      </c>
      <c r="AU152" s="160" t="s">
        <v>84</v>
      </c>
      <c r="AY152" s="16" t="s">
        <v>162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6" t="s">
        <v>82</v>
      </c>
      <c r="BK152" s="161">
        <f t="shared" si="9"/>
        <v>0</v>
      </c>
      <c r="BL152" s="16" t="s">
        <v>247</v>
      </c>
      <c r="BM152" s="160" t="s">
        <v>1830</v>
      </c>
    </row>
    <row r="153" spans="1:65" s="2" customFormat="1" ht="21.75" customHeight="1">
      <c r="A153" s="31"/>
      <c r="B153" s="148"/>
      <c r="C153" s="149" t="s">
        <v>286</v>
      </c>
      <c r="D153" s="149" t="s">
        <v>164</v>
      </c>
      <c r="E153" s="150" t="s">
        <v>1831</v>
      </c>
      <c r="F153" s="151" t="s">
        <v>1832</v>
      </c>
      <c r="G153" s="152" t="s">
        <v>329</v>
      </c>
      <c r="H153" s="153">
        <v>20</v>
      </c>
      <c r="I153" s="154"/>
      <c r="J153" s="155">
        <f t="shared" si="0"/>
        <v>0</v>
      </c>
      <c r="K153" s="151" t="s">
        <v>1</v>
      </c>
      <c r="L153" s="32"/>
      <c r="M153" s="156" t="s">
        <v>1</v>
      </c>
      <c r="N153" s="157" t="s">
        <v>40</v>
      </c>
      <c r="O153" s="57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60" t="s">
        <v>168</v>
      </c>
      <c r="AT153" s="160" t="s">
        <v>164</v>
      </c>
      <c r="AU153" s="160" t="s">
        <v>84</v>
      </c>
      <c r="AY153" s="16" t="s">
        <v>162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6" t="s">
        <v>82</v>
      </c>
      <c r="BK153" s="161">
        <f t="shared" si="9"/>
        <v>0</v>
      </c>
      <c r="BL153" s="16" t="s">
        <v>168</v>
      </c>
      <c r="BM153" s="160" t="s">
        <v>1833</v>
      </c>
    </row>
    <row r="154" spans="1:65" s="2" customFormat="1" ht="16.5" customHeight="1">
      <c r="A154" s="31"/>
      <c r="B154" s="148"/>
      <c r="C154" s="149" t="s">
        <v>291</v>
      </c>
      <c r="D154" s="149" t="s">
        <v>164</v>
      </c>
      <c r="E154" s="150" t="s">
        <v>1834</v>
      </c>
      <c r="F154" s="151" t="s">
        <v>1835</v>
      </c>
      <c r="G154" s="152" t="s">
        <v>371</v>
      </c>
      <c r="H154" s="153">
        <v>30</v>
      </c>
      <c r="I154" s="154"/>
      <c r="J154" s="155">
        <f t="shared" si="0"/>
        <v>0</v>
      </c>
      <c r="K154" s="151" t="s">
        <v>557</v>
      </c>
      <c r="L154" s="32"/>
      <c r="M154" s="156" t="s">
        <v>1</v>
      </c>
      <c r="N154" s="157" t="s">
        <v>40</v>
      </c>
      <c r="O154" s="57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0" t="s">
        <v>247</v>
      </c>
      <c r="AT154" s="160" t="s">
        <v>164</v>
      </c>
      <c r="AU154" s="160" t="s">
        <v>84</v>
      </c>
      <c r="AY154" s="16" t="s">
        <v>162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6" t="s">
        <v>82</v>
      </c>
      <c r="BK154" s="161">
        <f t="shared" si="9"/>
        <v>0</v>
      </c>
      <c r="BL154" s="16" t="s">
        <v>247</v>
      </c>
      <c r="BM154" s="160" t="s">
        <v>1836</v>
      </c>
    </row>
    <row r="155" spans="1:65" s="2" customFormat="1" ht="16.5" customHeight="1">
      <c r="A155" s="31"/>
      <c r="B155" s="148"/>
      <c r="C155" s="149" t="s">
        <v>296</v>
      </c>
      <c r="D155" s="149" t="s">
        <v>164</v>
      </c>
      <c r="E155" s="150" t="s">
        <v>1837</v>
      </c>
      <c r="F155" s="151" t="s">
        <v>1838</v>
      </c>
      <c r="G155" s="152" t="s">
        <v>371</v>
      </c>
      <c r="H155" s="153">
        <v>190</v>
      </c>
      <c r="I155" s="154"/>
      <c r="J155" s="155">
        <f t="shared" si="0"/>
        <v>0</v>
      </c>
      <c r="K155" s="151" t="s">
        <v>557</v>
      </c>
      <c r="L155" s="32"/>
      <c r="M155" s="156" t="s">
        <v>1</v>
      </c>
      <c r="N155" s="157" t="s">
        <v>40</v>
      </c>
      <c r="O155" s="57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60" t="s">
        <v>247</v>
      </c>
      <c r="AT155" s="160" t="s">
        <v>164</v>
      </c>
      <c r="AU155" s="160" t="s">
        <v>84</v>
      </c>
      <c r="AY155" s="16" t="s">
        <v>162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6" t="s">
        <v>82</v>
      </c>
      <c r="BK155" s="161">
        <f t="shared" si="9"/>
        <v>0</v>
      </c>
      <c r="BL155" s="16" t="s">
        <v>247</v>
      </c>
      <c r="BM155" s="160" t="s">
        <v>1839</v>
      </c>
    </row>
    <row r="156" spans="1:65" s="2" customFormat="1" ht="16.5" customHeight="1">
      <c r="A156" s="31"/>
      <c r="B156" s="148"/>
      <c r="C156" s="149" t="s">
        <v>301</v>
      </c>
      <c r="D156" s="149" t="s">
        <v>164</v>
      </c>
      <c r="E156" s="150" t="s">
        <v>1840</v>
      </c>
      <c r="F156" s="151" t="s">
        <v>1841</v>
      </c>
      <c r="G156" s="152" t="s">
        <v>371</v>
      </c>
      <c r="H156" s="153">
        <v>210</v>
      </c>
      <c r="I156" s="154"/>
      <c r="J156" s="155">
        <f t="shared" si="0"/>
        <v>0</v>
      </c>
      <c r="K156" s="151" t="s">
        <v>557</v>
      </c>
      <c r="L156" s="32"/>
      <c r="M156" s="156" t="s">
        <v>1</v>
      </c>
      <c r="N156" s="157" t="s">
        <v>40</v>
      </c>
      <c r="O156" s="57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60" t="s">
        <v>247</v>
      </c>
      <c r="AT156" s="160" t="s">
        <v>164</v>
      </c>
      <c r="AU156" s="160" t="s">
        <v>84</v>
      </c>
      <c r="AY156" s="16" t="s">
        <v>162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6" t="s">
        <v>82</v>
      </c>
      <c r="BK156" s="161">
        <f t="shared" si="9"/>
        <v>0</v>
      </c>
      <c r="BL156" s="16" t="s">
        <v>247</v>
      </c>
      <c r="BM156" s="160" t="s">
        <v>1842</v>
      </c>
    </row>
    <row r="157" spans="1:65" s="2" customFormat="1" ht="16.5" customHeight="1">
      <c r="A157" s="31"/>
      <c r="B157" s="148"/>
      <c r="C157" s="149" t="s">
        <v>309</v>
      </c>
      <c r="D157" s="149" t="s">
        <v>164</v>
      </c>
      <c r="E157" s="150" t="s">
        <v>1843</v>
      </c>
      <c r="F157" s="151" t="s">
        <v>1844</v>
      </c>
      <c r="G157" s="152" t="s">
        <v>371</v>
      </c>
      <c r="H157" s="153">
        <v>50</v>
      </c>
      <c r="I157" s="154"/>
      <c r="J157" s="155">
        <f t="shared" si="0"/>
        <v>0</v>
      </c>
      <c r="K157" s="151" t="s">
        <v>557</v>
      </c>
      <c r="L157" s="32"/>
      <c r="M157" s="156" t="s">
        <v>1</v>
      </c>
      <c r="N157" s="157" t="s">
        <v>40</v>
      </c>
      <c r="O157" s="57"/>
      <c r="P157" s="158">
        <f t="shared" si="1"/>
        <v>0</v>
      </c>
      <c r="Q157" s="158">
        <v>0</v>
      </c>
      <c r="R157" s="158">
        <f t="shared" si="2"/>
        <v>0</v>
      </c>
      <c r="S157" s="158">
        <v>0</v>
      </c>
      <c r="T157" s="159">
        <f t="shared" si="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0" t="s">
        <v>247</v>
      </c>
      <c r="AT157" s="160" t="s">
        <v>164</v>
      </c>
      <c r="AU157" s="160" t="s">
        <v>84</v>
      </c>
      <c r="AY157" s="16" t="s">
        <v>162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6" t="s">
        <v>82</v>
      </c>
      <c r="BK157" s="161">
        <f t="shared" si="9"/>
        <v>0</v>
      </c>
      <c r="BL157" s="16" t="s">
        <v>247</v>
      </c>
      <c r="BM157" s="160" t="s">
        <v>1845</v>
      </c>
    </row>
    <row r="158" spans="1:65" s="2" customFormat="1" ht="16.5" customHeight="1">
      <c r="A158" s="31"/>
      <c r="B158" s="148"/>
      <c r="C158" s="149" t="s">
        <v>314</v>
      </c>
      <c r="D158" s="149" t="s">
        <v>164</v>
      </c>
      <c r="E158" s="150" t="s">
        <v>1846</v>
      </c>
      <c r="F158" s="151" t="s">
        <v>1847</v>
      </c>
      <c r="G158" s="152" t="s">
        <v>371</v>
      </c>
      <c r="H158" s="153">
        <v>45</v>
      </c>
      <c r="I158" s="154"/>
      <c r="J158" s="155">
        <f t="shared" si="0"/>
        <v>0</v>
      </c>
      <c r="K158" s="151" t="s">
        <v>557</v>
      </c>
      <c r="L158" s="32"/>
      <c r="M158" s="156" t="s">
        <v>1</v>
      </c>
      <c r="N158" s="157" t="s">
        <v>40</v>
      </c>
      <c r="O158" s="57"/>
      <c r="P158" s="158">
        <f t="shared" si="1"/>
        <v>0</v>
      </c>
      <c r="Q158" s="158">
        <v>0</v>
      </c>
      <c r="R158" s="158">
        <f t="shared" si="2"/>
        <v>0</v>
      </c>
      <c r="S158" s="158">
        <v>0</v>
      </c>
      <c r="T158" s="159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60" t="s">
        <v>247</v>
      </c>
      <c r="AT158" s="160" t="s">
        <v>164</v>
      </c>
      <c r="AU158" s="160" t="s">
        <v>84</v>
      </c>
      <c r="AY158" s="16" t="s">
        <v>162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6" t="s">
        <v>82</v>
      </c>
      <c r="BK158" s="161">
        <f t="shared" si="9"/>
        <v>0</v>
      </c>
      <c r="BL158" s="16" t="s">
        <v>247</v>
      </c>
      <c r="BM158" s="160" t="s">
        <v>1848</v>
      </c>
    </row>
    <row r="159" spans="1:65" s="2" customFormat="1" ht="16.5" customHeight="1">
      <c r="A159" s="31"/>
      <c r="B159" s="148"/>
      <c r="C159" s="149" t="s">
        <v>319</v>
      </c>
      <c r="D159" s="149" t="s">
        <v>164</v>
      </c>
      <c r="E159" s="150" t="s">
        <v>1849</v>
      </c>
      <c r="F159" s="151" t="s">
        <v>1850</v>
      </c>
      <c r="G159" s="152" t="s">
        <v>371</v>
      </c>
      <c r="H159" s="153">
        <v>15</v>
      </c>
      <c r="I159" s="154"/>
      <c r="J159" s="155">
        <f t="shared" si="0"/>
        <v>0</v>
      </c>
      <c r="K159" s="151" t="s">
        <v>557</v>
      </c>
      <c r="L159" s="32"/>
      <c r="M159" s="156" t="s">
        <v>1</v>
      </c>
      <c r="N159" s="157" t="s">
        <v>40</v>
      </c>
      <c r="O159" s="57"/>
      <c r="P159" s="158">
        <f t="shared" si="1"/>
        <v>0</v>
      </c>
      <c r="Q159" s="158">
        <v>0</v>
      </c>
      <c r="R159" s="158">
        <f t="shared" si="2"/>
        <v>0</v>
      </c>
      <c r="S159" s="158">
        <v>0</v>
      </c>
      <c r="T159" s="159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0" t="s">
        <v>247</v>
      </c>
      <c r="AT159" s="160" t="s">
        <v>164</v>
      </c>
      <c r="AU159" s="160" t="s">
        <v>84</v>
      </c>
      <c r="AY159" s="16" t="s">
        <v>162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16" t="s">
        <v>82</v>
      </c>
      <c r="BK159" s="161">
        <f t="shared" si="9"/>
        <v>0</v>
      </c>
      <c r="BL159" s="16" t="s">
        <v>247</v>
      </c>
      <c r="BM159" s="160" t="s">
        <v>1851</v>
      </c>
    </row>
    <row r="160" spans="1:65" s="2" customFormat="1" ht="16.5" customHeight="1">
      <c r="A160" s="31"/>
      <c r="B160" s="148"/>
      <c r="C160" s="149" t="s">
        <v>326</v>
      </c>
      <c r="D160" s="149" t="s">
        <v>164</v>
      </c>
      <c r="E160" s="150" t="s">
        <v>1852</v>
      </c>
      <c r="F160" s="151" t="s">
        <v>1853</v>
      </c>
      <c r="G160" s="152" t="s">
        <v>371</v>
      </c>
      <c r="H160" s="153">
        <v>40</v>
      </c>
      <c r="I160" s="154"/>
      <c r="J160" s="155">
        <f t="shared" si="0"/>
        <v>0</v>
      </c>
      <c r="K160" s="151" t="s">
        <v>557</v>
      </c>
      <c r="L160" s="32"/>
      <c r="M160" s="156" t="s">
        <v>1</v>
      </c>
      <c r="N160" s="157" t="s">
        <v>40</v>
      </c>
      <c r="O160" s="57"/>
      <c r="P160" s="158">
        <f t="shared" si="1"/>
        <v>0</v>
      </c>
      <c r="Q160" s="158">
        <v>0</v>
      </c>
      <c r="R160" s="158">
        <f t="shared" si="2"/>
        <v>0</v>
      </c>
      <c r="S160" s="158">
        <v>0</v>
      </c>
      <c r="T160" s="159">
        <f t="shared" si="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0" t="s">
        <v>247</v>
      </c>
      <c r="AT160" s="160" t="s">
        <v>164</v>
      </c>
      <c r="AU160" s="160" t="s">
        <v>84</v>
      </c>
      <c r="AY160" s="16" t="s">
        <v>162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16" t="s">
        <v>82</v>
      </c>
      <c r="BK160" s="161">
        <f t="shared" si="9"/>
        <v>0</v>
      </c>
      <c r="BL160" s="16" t="s">
        <v>247</v>
      </c>
      <c r="BM160" s="160" t="s">
        <v>1854</v>
      </c>
    </row>
    <row r="161" spans="1:65" s="2" customFormat="1" ht="16.5" customHeight="1">
      <c r="A161" s="31"/>
      <c r="B161" s="148"/>
      <c r="C161" s="149" t="s">
        <v>331</v>
      </c>
      <c r="D161" s="149" t="s">
        <v>164</v>
      </c>
      <c r="E161" s="150" t="s">
        <v>1855</v>
      </c>
      <c r="F161" s="151" t="s">
        <v>1856</v>
      </c>
      <c r="G161" s="152" t="s">
        <v>371</v>
      </c>
      <c r="H161" s="153">
        <v>30</v>
      </c>
      <c r="I161" s="154"/>
      <c r="J161" s="155">
        <f t="shared" si="0"/>
        <v>0</v>
      </c>
      <c r="K161" s="151" t="s">
        <v>557</v>
      </c>
      <c r="L161" s="32"/>
      <c r="M161" s="156" t="s">
        <v>1</v>
      </c>
      <c r="N161" s="157" t="s">
        <v>40</v>
      </c>
      <c r="O161" s="57"/>
      <c r="P161" s="158">
        <f t="shared" si="1"/>
        <v>0</v>
      </c>
      <c r="Q161" s="158">
        <v>0</v>
      </c>
      <c r="R161" s="158">
        <f t="shared" si="2"/>
        <v>0</v>
      </c>
      <c r="S161" s="158">
        <v>0</v>
      </c>
      <c r="T161" s="159">
        <f t="shared" si="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60" t="s">
        <v>247</v>
      </c>
      <c r="AT161" s="160" t="s">
        <v>164</v>
      </c>
      <c r="AU161" s="160" t="s">
        <v>84</v>
      </c>
      <c r="AY161" s="16" t="s">
        <v>162</v>
      </c>
      <c r="BE161" s="161">
        <f t="shared" si="4"/>
        <v>0</v>
      </c>
      <c r="BF161" s="161">
        <f t="shared" si="5"/>
        <v>0</v>
      </c>
      <c r="BG161" s="161">
        <f t="shared" si="6"/>
        <v>0</v>
      </c>
      <c r="BH161" s="161">
        <f t="shared" si="7"/>
        <v>0</v>
      </c>
      <c r="BI161" s="161">
        <f t="shared" si="8"/>
        <v>0</v>
      </c>
      <c r="BJ161" s="16" t="s">
        <v>82</v>
      </c>
      <c r="BK161" s="161">
        <f t="shared" si="9"/>
        <v>0</v>
      </c>
      <c r="BL161" s="16" t="s">
        <v>247</v>
      </c>
      <c r="BM161" s="160" t="s">
        <v>1857</v>
      </c>
    </row>
    <row r="162" spans="1:65" s="2" customFormat="1" ht="16.5" customHeight="1">
      <c r="A162" s="31"/>
      <c r="B162" s="148"/>
      <c r="C162" s="149" t="s">
        <v>335</v>
      </c>
      <c r="D162" s="149" t="s">
        <v>164</v>
      </c>
      <c r="E162" s="150" t="s">
        <v>1858</v>
      </c>
      <c r="F162" s="151" t="s">
        <v>1859</v>
      </c>
      <c r="G162" s="152" t="s">
        <v>371</v>
      </c>
      <c r="H162" s="153">
        <v>20</v>
      </c>
      <c r="I162" s="154"/>
      <c r="J162" s="155">
        <f t="shared" si="0"/>
        <v>0</v>
      </c>
      <c r="K162" s="151" t="s">
        <v>557</v>
      </c>
      <c r="L162" s="32"/>
      <c r="M162" s="156" t="s">
        <v>1</v>
      </c>
      <c r="N162" s="157" t="s">
        <v>40</v>
      </c>
      <c r="O162" s="57"/>
      <c r="P162" s="158">
        <f t="shared" si="1"/>
        <v>0</v>
      </c>
      <c r="Q162" s="158">
        <v>0</v>
      </c>
      <c r="R162" s="158">
        <f t="shared" si="2"/>
        <v>0</v>
      </c>
      <c r="S162" s="158">
        <v>0</v>
      </c>
      <c r="T162" s="159">
        <f t="shared" si="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60" t="s">
        <v>247</v>
      </c>
      <c r="AT162" s="160" t="s">
        <v>164</v>
      </c>
      <c r="AU162" s="160" t="s">
        <v>84</v>
      </c>
      <c r="AY162" s="16" t="s">
        <v>162</v>
      </c>
      <c r="BE162" s="161">
        <f t="shared" si="4"/>
        <v>0</v>
      </c>
      <c r="BF162" s="161">
        <f t="shared" si="5"/>
        <v>0</v>
      </c>
      <c r="BG162" s="161">
        <f t="shared" si="6"/>
        <v>0</v>
      </c>
      <c r="BH162" s="161">
        <f t="shared" si="7"/>
        <v>0</v>
      </c>
      <c r="BI162" s="161">
        <f t="shared" si="8"/>
        <v>0</v>
      </c>
      <c r="BJ162" s="16" t="s">
        <v>82</v>
      </c>
      <c r="BK162" s="161">
        <f t="shared" si="9"/>
        <v>0</v>
      </c>
      <c r="BL162" s="16" t="s">
        <v>247</v>
      </c>
      <c r="BM162" s="160" t="s">
        <v>1860</v>
      </c>
    </row>
    <row r="163" spans="1:65" s="2" customFormat="1" ht="16.5" customHeight="1">
      <c r="A163" s="31"/>
      <c r="B163" s="148"/>
      <c r="C163" s="149" t="s">
        <v>339</v>
      </c>
      <c r="D163" s="149" t="s">
        <v>164</v>
      </c>
      <c r="E163" s="150" t="s">
        <v>1861</v>
      </c>
      <c r="F163" s="151" t="s">
        <v>1862</v>
      </c>
      <c r="G163" s="152" t="s">
        <v>371</v>
      </c>
      <c r="H163" s="153">
        <v>70</v>
      </c>
      <c r="I163" s="154"/>
      <c r="J163" s="155">
        <f t="shared" si="0"/>
        <v>0</v>
      </c>
      <c r="K163" s="151" t="s">
        <v>557</v>
      </c>
      <c r="L163" s="32"/>
      <c r="M163" s="156" t="s">
        <v>1</v>
      </c>
      <c r="N163" s="157" t="s">
        <v>40</v>
      </c>
      <c r="O163" s="57"/>
      <c r="P163" s="158">
        <f t="shared" si="1"/>
        <v>0</v>
      </c>
      <c r="Q163" s="158">
        <v>0</v>
      </c>
      <c r="R163" s="158">
        <f t="shared" si="2"/>
        <v>0</v>
      </c>
      <c r="S163" s="158">
        <v>0</v>
      </c>
      <c r="T163" s="159">
        <f t="shared" si="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60" t="s">
        <v>247</v>
      </c>
      <c r="AT163" s="160" t="s">
        <v>164</v>
      </c>
      <c r="AU163" s="160" t="s">
        <v>84</v>
      </c>
      <c r="AY163" s="16" t="s">
        <v>162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6" t="s">
        <v>82</v>
      </c>
      <c r="BK163" s="161">
        <f t="shared" si="9"/>
        <v>0</v>
      </c>
      <c r="BL163" s="16" t="s">
        <v>247</v>
      </c>
      <c r="BM163" s="160" t="s">
        <v>1863</v>
      </c>
    </row>
    <row r="164" spans="1:65" s="2" customFormat="1" ht="16.5" customHeight="1">
      <c r="A164" s="31"/>
      <c r="B164" s="148"/>
      <c r="C164" s="149" t="s">
        <v>344</v>
      </c>
      <c r="D164" s="149" t="s">
        <v>164</v>
      </c>
      <c r="E164" s="150" t="s">
        <v>1864</v>
      </c>
      <c r="F164" s="151" t="s">
        <v>1865</v>
      </c>
      <c r="G164" s="152" t="s">
        <v>329</v>
      </c>
      <c r="H164" s="153">
        <v>2</v>
      </c>
      <c r="I164" s="154"/>
      <c r="J164" s="155">
        <f t="shared" si="0"/>
        <v>0</v>
      </c>
      <c r="K164" s="151" t="s">
        <v>557</v>
      </c>
      <c r="L164" s="32"/>
      <c r="M164" s="156" t="s">
        <v>1</v>
      </c>
      <c r="N164" s="157" t="s">
        <v>40</v>
      </c>
      <c r="O164" s="57"/>
      <c r="P164" s="158">
        <f t="shared" si="1"/>
        <v>0</v>
      </c>
      <c r="Q164" s="158">
        <v>0</v>
      </c>
      <c r="R164" s="158">
        <f t="shared" si="2"/>
        <v>0</v>
      </c>
      <c r="S164" s="158">
        <v>0</v>
      </c>
      <c r="T164" s="159">
        <f t="shared" si="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60" t="s">
        <v>247</v>
      </c>
      <c r="AT164" s="160" t="s">
        <v>164</v>
      </c>
      <c r="AU164" s="160" t="s">
        <v>84</v>
      </c>
      <c r="AY164" s="16" t="s">
        <v>162</v>
      </c>
      <c r="BE164" s="161">
        <f t="shared" si="4"/>
        <v>0</v>
      </c>
      <c r="BF164" s="161">
        <f t="shared" si="5"/>
        <v>0</v>
      </c>
      <c r="BG164" s="161">
        <f t="shared" si="6"/>
        <v>0</v>
      </c>
      <c r="BH164" s="161">
        <f t="shared" si="7"/>
        <v>0</v>
      </c>
      <c r="BI164" s="161">
        <f t="shared" si="8"/>
        <v>0</v>
      </c>
      <c r="BJ164" s="16" t="s">
        <v>82</v>
      </c>
      <c r="BK164" s="161">
        <f t="shared" si="9"/>
        <v>0</v>
      </c>
      <c r="BL164" s="16" t="s">
        <v>247</v>
      </c>
      <c r="BM164" s="160" t="s">
        <v>1866</v>
      </c>
    </row>
    <row r="165" spans="1:65" s="2" customFormat="1" ht="16.5" customHeight="1">
      <c r="A165" s="31"/>
      <c r="B165" s="148"/>
      <c r="C165" s="149" t="s">
        <v>349</v>
      </c>
      <c r="D165" s="149" t="s">
        <v>164</v>
      </c>
      <c r="E165" s="150" t="s">
        <v>1867</v>
      </c>
      <c r="F165" s="151" t="s">
        <v>1868</v>
      </c>
      <c r="G165" s="152" t="s">
        <v>371</v>
      </c>
      <c r="H165" s="153">
        <v>20</v>
      </c>
      <c r="I165" s="154"/>
      <c r="J165" s="155">
        <f t="shared" si="0"/>
        <v>0</v>
      </c>
      <c r="K165" s="151" t="s">
        <v>557</v>
      </c>
      <c r="L165" s="32"/>
      <c r="M165" s="156" t="s">
        <v>1</v>
      </c>
      <c r="N165" s="157" t="s">
        <v>40</v>
      </c>
      <c r="O165" s="57"/>
      <c r="P165" s="158">
        <f t="shared" si="1"/>
        <v>0</v>
      </c>
      <c r="Q165" s="158">
        <v>0</v>
      </c>
      <c r="R165" s="158">
        <f t="shared" si="2"/>
        <v>0</v>
      </c>
      <c r="S165" s="158">
        <v>0</v>
      </c>
      <c r="T165" s="159">
        <f t="shared" si="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60" t="s">
        <v>247</v>
      </c>
      <c r="AT165" s="160" t="s">
        <v>164</v>
      </c>
      <c r="AU165" s="160" t="s">
        <v>84</v>
      </c>
      <c r="AY165" s="16" t="s">
        <v>162</v>
      </c>
      <c r="BE165" s="161">
        <f t="shared" si="4"/>
        <v>0</v>
      </c>
      <c r="BF165" s="161">
        <f t="shared" si="5"/>
        <v>0</v>
      </c>
      <c r="BG165" s="161">
        <f t="shared" si="6"/>
        <v>0</v>
      </c>
      <c r="BH165" s="161">
        <f t="shared" si="7"/>
        <v>0</v>
      </c>
      <c r="BI165" s="161">
        <f t="shared" si="8"/>
        <v>0</v>
      </c>
      <c r="BJ165" s="16" t="s">
        <v>82</v>
      </c>
      <c r="BK165" s="161">
        <f t="shared" si="9"/>
        <v>0</v>
      </c>
      <c r="BL165" s="16" t="s">
        <v>247</v>
      </c>
      <c r="BM165" s="160" t="s">
        <v>1869</v>
      </c>
    </row>
    <row r="166" spans="1:65" s="12" customFormat="1" ht="22.9" customHeight="1">
      <c r="B166" s="135"/>
      <c r="D166" s="136" t="s">
        <v>74</v>
      </c>
      <c r="E166" s="146" t="s">
        <v>1870</v>
      </c>
      <c r="F166" s="146" t="s">
        <v>1871</v>
      </c>
      <c r="I166" s="138"/>
      <c r="J166" s="147">
        <f>BK166</f>
        <v>0</v>
      </c>
      <c r="L166" s="135"/>
      <c r="M166" s="140"/>
      <c r="N166" s="141"/>
      <c r="O166" s="141"/>
      <c r="P166" s="142">
        <f>SUM(P167:P173)</f>
        <v>0</v>
      </c>
      <c r="Q166" s="141"/>
      <c r="R166" s="142">
        <f>SUM(R167:R173)</f>
        <v>0</v>
      </c>
      <c r="S166" s="141"/>
      <c r="T166" s="143">
        <f>SUM(T167:T173)</f>
        <v>0</v>
      </c>
      <c r="AR166" s="136" t="s">
        <v>84</v>
      </c>
      <c r="AT166" s="144" t="s">
        <v>74</v>
      </c>
      <c r="AU166" s="144" t="s">
        <v>82</v>
      </c>
      <c r="AY166" s="136" t="s">
        <v>162</v>
      </c>
      <c r="BK166" s="145">
        <f>SUM(BK167:BK173)</f>
        <v>0</v>
      </c>
    </row>
    <row r="167" spans="1:65" s="2" customFormat="1" ht="24.2" customHeight="1">
      <c r="A167" s="31"/>
      <c r="B167" s="148"/>
      <c r="C167" s="149" t="s">
        <v>353</v>
      </c>
      <c r="D167" s="149" t="s">
        <v>164</v>
      </c>
      <c r="E167" s="150" t="s">
        <v>1872</v>
      </c>
      <c r="F167" s="151" t="s">
        <v>1873</v>
      </c>
      <c r="G167" s="152" t="s">
        <v>371</v>
      </c>
      <c r="H167" s="153">
        <v>20</v>
      </c>
      <c r="I167" s="154"/>
      <c r="J167" s="155">
        <f t="shared" ref="J167:J173" si="10">ROUND(I167*H167,2)</f>
        <v>0</v>
      </c>
      <c r="K167" s="151" t="s">
        <v>557</v>
      </c>
      <c r="L167" s="32"/>
      <c r="M167" s="156" t="s">
        <v>1</v>
      </c>
      <c r="N167" s="157" t="s">
        <v>40</v>
      </c>
      <c r="O167" s="57"/>
      <c r="P167" s="158">
        <f t="shared" ref="P167:P173" si="11">O167*H167</f>
        <v>0</v>
      </c>
      <c r="Q167" s="158">
        <v>0</v>
      </c>
      <c r="R167" s="158">
        <f t="shared" ref="R167:R173" si="12">Q167*H167</f>
        <v>0</v>
      </c>
      <c r="S167" s="158">
        <v>0</v>
      </c>
      <c r="T167" s="159">
        <f t="shared" ref="T167:T173" si="13"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0" t="s">
        <v>247</v>
      </c>
      <c r="AT167" s="160" t="s">
        <v>164</v>
      </c>
      <c r="AU167" s="160" t="s">
        <v>84</v>
      </c>
      <c r="AY167" s="16" t="s">
        <v>162</v>
      </c>
      <c r="BE167" s="161">
        <f t="shared" ref="BE167:BE173" si="14">IF(N167="základní",J167,0)</f>
        <v>0</v>
      </c>
      <c r="BF167" s="161">
        <f t="shared" ref="BF167:BF173" si="15">IF(N167="snížená",J167,0)</f>
        <v>0</v>
      </c>
      <c r="BG167" s="161">
        <f t="shared" ref="BG167:BG173" si="16">IF(N167="zákl. přenesená",J167,0)</f>
        <v>0</v>
      </c>
      <c r="BH167" s="161">
        <f t="shared" ref="BH167:BH173" si="17">IF(N167="sníž. přenesená",J167,0)</f>
        <v>0</v>
      </c>
      <c r="BI167" s="161">
        <f t="shared" ref="BI167:BI173" si="18">IF(N167="nulová",J167,0)</f>
        <v>0</v>
      </c>
      <c r="BJ167" s="16" t="s">
        <v>82</v>
      </c>
      <c r="BK167" s="161">
        <f t="shared" ref="BK167:BK173" si="19">ROUND(I167*H167,2)</f>
        <v>0</v>
      </c>
      <c r="BL167" s="16" t="s">
        <v>247</v>
      </c>
      <c r="BM167" s="160" t="s">
        <v>1874</v>
      </c>
    </row>
    <row r="168" spans="1:65" s="2" customFormat="1" ht="16.5" customHeight="1">
      <c r="A168" s="31"/>
      <c r="B168" s="148"/>
      <c r="C168" s="149" t="s">
        <v>357</v>
      </c>
      <c r="D168" s="149" t="s">
        <v>164</v>
      </c>
      <c r="E168" s="150" t="s">
        <v>1875</v>
      </c>
      <c r="F168" s="151" t="s">
        <v>1876</v>
      </c>
      <c r="G168" s="152" t="s">
        <v>329</v>
      </c>
      <c r="H168" s="153">
        <v>42</v>
      </c>
      <c r="I168" s="154"/>
      <c r="J168" s="155">
        <f t="shared" si="10"/>
        <v>0</v>
      </c>
      <c r="K168" s="151" t="s">
        <v>557</v>
      </c>
      <c r="L168" s="32"/>
      <c r="M168" s="156" t="s">
        <v>1</v>
      </c>
      <c r="N168" s="157" t="s">
        <v>40</v>
      </c>
      <c r="O168" s="57"/>
      <c r="P168" s="158">
        <f t="shared" si="11"/>
        <v>0</v>
      </c>
      <c r="Q168" s="158">
        <v>0</v>
      </c>
      <c r="R168" s="158">
        <f t="shared" si="12"/>
        <v>0</v>
      </c>
      <c r="S168" s="158">
        <v>0</v>
      </c>
      <c r="T168" s="159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60" t="s">
        <v>247</v>
      </c>
      <c r="AT168" s="160" t="s">
        <v>164</v>
      </c>
      <c r="AU168" s="160" t="s">
        <v>84</v>
      </c>
      <c r="AY168" s="16" t="s">
        <v>162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6" t="s">
        <v>82</v>
      </c>
      <c r="BK168" s="161">
        <f t="shared" si="19"/>
        <v>0</v>
      </c>
      <c r="BL168" s="16" t="s">
        <v>247</v>
      </c>
      <c r="BM168" s="160" t="s">
        <v>1877</v>
      </c>
    </row>
    <row r="169" spans="1:65" s="2" customFormat="1" ht="24.2" customHeight="1">
      <c r="A169" s="31"/>
      <c r="B169" s="148"/>
      <c r="C169" s="149" t="s">
        <v>362</v>
      </c>
      <c r="D169" s="149" t="s">
        <v>164</v>
      </c>
      <c r="E169" s="150" t="s">
        <v>1878</v>
      </c>
      <c r="F169" s="151" t="s">
        <v>1879</v>
      </c>
      <c r="G169" s="152" t="s">
        <v>329</v>
      </c>
      <c r="H169" s="153">
        <v>10</v>
      </c>
      <c r="I169" s="154"/>
      <c r="J169" s="155">
        <f t="shared" si="10"/>
        <v>0</v>
      </c>
      <c r="K169" s="151" t="s">
        <v>557</v>
      </c>
      <c r="L169" s="32"/>
      <c r="M169" s="156" t="s">
        <v>1</v>
      </c>
      <c r="N169" s="157" t="s">
        <v>40</v>
      </c>
      <c r="O169" s="57"/>
      <c r="P169" s="158">
        <f t="shared" si="11"/>
        <v>0</v>
      </c>
      <c r="Q169" s="158">
        <v>0</v>
      </c>
      <c r="R169" s="158">
        <f t="shared" si="12"/>
        <v>0</v>
      </c>
      <c r="S169" s="158">
        <v>0</v>
      </c>
      <c r="T169" s="159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0" t="s">
        <v>247</v>
      </c>
      <c r="AT169" s="160" t="s">
        <v>164</v>
      </c>
      <c r="AU169" s="160" t="s">
        <v>84</v>
      </c>
      <c r="AY169" s="16" t="s">
        <v>162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6" t="s">
        <v>82</v>
      </c>
      <c r="BK169" s="161">
        <f t="shared" si="19"/>
        <v>0</v>
      </c>
      <c r="BL169" s="16" t="s">
        <v>247</v>
      </c>
      <c r="BM169" s="160" t="s">
        <v>1880</v>
      </c>
    </row>
    <row r="170" spans="1:65" s="2" customFormat="1" ht="16.5" customHeight="1">
      <c r="A170" s="31"/>
      <c r="B170" s="148"/>
      <c r="C170" s="149" t="s">
        <v>368</v>
      </c>
      <c r="D170" s="149" t="s">
        <v>164</v>
      </c>
      <c r="E170" s="150" t="s">
        <v>1881</v>
      </c>
      <c r="F170" s="151" t="s">
        <v>1882</v>
      </c>
      <c r="G170" s="152" t="s">
        <v>329</v>
      </c>
      <c r="H170" s="153">
        <v>4</v>
      </c>
      <c r="I170" s="154"/>
      <c r="J170" s="155">
        <f t="shared" si="10"/>
        <v>0</v>
      </c>
      <c r="K170" s="151" t="s">
        <v>557</v>
      </c>
      <c r="L170" s="32"/>
      <c r="M170" s="156" t="s">
        <v>1</v>
      </c>
      <c r="N170" s="157" t="s">
        <v>40</v>
      </c>
      <c r="O170" s="57"/>
      <c r="P170" s="158">
        <f t="shared" si="11"/>
        <v>0</v>
      </c>
      <c r="Q170" s="158">
        <v>0</v>
      </c>
      <c r="R170" s="158">
        <f t="shared" si="12"/>
        <v>0</v>
      </c>
      <c r="S170" s="158">
        <v>0</v>
      </c>
      <c r="T170" s="159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60" t="s">
        <v>247</v>
      </c>
      <c r="AT170" s="160" t="s">
        <v>164</v>
      </c>
      <c r="AU170" s="160" t="s">
        <v>84</v>
      </c>
      <c r="AY170" s="16" t="s">
        <v>162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6" t="s">
        <v>82</v>
      </c>
      <c r="BK170" s="161">
        <f t="shared" si="19"/>
        <v>0</v>
      </c>
      <c r="BL170" s="16" t="s">
        <v>247</v>
      </c>
      <c r="BM170" s="160" t="s">
        <v>1883</v>
      </c>
    </row>
    <row r="171" spans="1:65" s="2" customFormat="1" ht="16.5" customHeight="1">
      <c r="A171" s="31"/>
      <c r="B171" s="148"/>
      <c r="C171" s="149" t="s">
        <v>375</v>
      </c>
      <c r="D171" s="149" t="s">
        <v>164</v>
      </c>
      <c r="E171" s="150" t="s">
        <v>1884</v>
      </c>
      <c r="F171" s="151" t="s">
        <v>1885</v>
      </c>
      <c r="G171" s="152" t="s">
        <v>329</v>
      </c>
      <c r="H171" s="153">
        <v>4</v>
      </c>
      <c r="I171" s="154"/>
      <c r="J171" s="155">
        <f t="shared" si="10"/>
        <v>0</v>
      </c>
      <c r="K171" s="151" t="s">
        <v>557</v>
      </c>
      <c r="L171" s="32"/>
      <c r="M171" s="156" t="s">
        <v>1</v>
      </c>
      <c r="N171" s="157" t="s">
        <v>40</v>
      </c>
      <c r="O171" s="57"/>
      <c r="P171" s="158">
        <f t="shared" si="11"/>
        <v>0</v>
      </c>
      <c r="Q171" s="158">
        <v>0</v>
      </c>
      <c r="R171" s="158">
        <f t="shared" si="12"/>
        <v>0</v>
      </c>
      <c r="S171" s="158">
        <v>0</v>
      </c>
      <c r="T171" s="159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60" t="s">
        <v>247</v>
      </c>
      <c r="AT171" s="160" t="s">
        <v>164</v>
      </c>
      <c r="AU171" s="160" t="s">
        <v>84</v>
      </c>
      <c r="AY171" s="16" t="s">
        <v>162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6" t="s">
        <v>82</v>
      </c>
      <c r="BK171" s="161">
        <f t="shared" si="19"/>
        <v>0</v>
      </c>
      <c r="BL171" s="16" t="s">
        <v>247</v>
      </c>
      <c r="BM171" s="160" t="s">
        <v>1886</v>
      </c>
    </row>
    <row r="172" spans="1:65" s="2" customFormat="1" ht="21.75" customHeight="1">
      <c r="A172" s="31"/>
      <c r="B172" s="148"/>
      <c r="C172" s="149" t="s">
        <v>381</v>
      </c>
      <c r="D172" s="149" t="s">
        <v>164</v>
      </c>
      <c r="E172" s="150" t="s">
        <v>1887</v>
      </c>
      <c r="F172" s="151" t="s">
        <v>1888</v>
      </c>
      <c r="G172" s="152" t="s">
        <v>329</v>
      </c>
      <c r="H172" s="153">
        <v>30</v>
      </c>
      <c r="I172" s="154"/>
      <c r="J172" s="155">
        <f t="shared" si="10"/>
        <v>0</v>
      </c>
      <c r="K172" s="151" t="s">
        <v>557</v>
      </c>
      <c r="L172" s="32"/>
      <c r="M172" s="156" t="s">
        <v>1</v>
      </c>
      <c r="N172" s="157" t="s">
        <v>40</v>
      </c>
      <c r="O172" s="57"/>
      <c r="P172" s="158">
        <f t="shared" si="11"/>
        <v>0</v>
      </c>
      <c r="Q172" s="158">
        <v>0</v>
      </c>
      <c r="R172" s="158">
        <f t="shared" si="12"/>
        <v>0</v>
      </c>
      <c r="S172" s="158">
        <v>0</v>
      </c>
      <c r="T172" s="159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60" t="s">
        <v>247</v>
      </c>
      <c r="AT172" s="160" t="s">
        <v>164</v>
      </c>
      <c r="AU172" s="160" t="s">
        <v>84</v>
      </c>
      <c r="AY172" s="16" t="s">
        <v>162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6" t="s">
        <v>82</v>
      </c>
      <c r="BK172" s="161">
        <f t="shared" si="19"/>
        <v>0</v>
      </c>
      <c r="BL172" s="16" t="s">
        <v>247</v>
      </c>
      <c r="BM172" s="160" t="s">
        <v>1889</v>
      </c>
    </row>
    <row r="173" spans="1:65" s="2" customFormat="1" ht="24.2" customHeight="1">
      <c r="A173" s="31"/>
      <c r="B173" s="148"/>
      <c r="C173" s="149" t="s">
        <v>387</v>
      </c>
      <c r="D173" s="149" t="s">
        <v>164</v>
      </c>
      <c r="E173" s="150" t="s">
        <v>1890</v>
      </c>
      <c r="F173" s="151" t="s">
        <v>1891</v>
      </c>
      <c r="G173" s="152" t="s">
        <v>371</v>
      </c>
      <c r="H173" s="153">
        <v>74</v>
      </c>
      <c r="I173" s="154"/>
      <c r="J173" s="155">
        <f t="shared" si="10"/>
        <v>0</v>
      </c>
      <c r="K173" s="151" t="s">
        <v>557</v>
      </c>
      <c r="L173" s="32"/>
      <c r="M173" s="156" t="s">
        <v>1</v>
      </c>
      <c r="N173" s="157" t="s">
        <v>40</v>
      </c>
      <c r="O173" s="57"/>
      <c r="P173" s="158">
        <f t="shared" si="11"/>
        <v>0</v>
      </c>
      <c r="Q173" s="158">
        <v>0</v>
      </c>
      <c r="R173" s="158">
        <f t="shared" si="12"/>
        <v>0</v>
      </c>
      <c r="S173" s="158">
        <v>0</v>
      </c>
      <c r="T173" s="159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0" t="s">
        <v>247</v>
      </c>
      <c r="AT173" s="160" t="s">
        <v>164</v>
      </c>
      <c r="AU173" s="160" t="s">
        <v>84</v>
      </c>
      <c r="AY173" s="16" t="s">
        <v>162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6" t="s">
        <v>82</v>
      </c>
      <c r="BK173" s="161">
        <f t="shared" si="19"/>
        <v>0</v>
      </c>
      <c r="BL173" s="16" t="s">
        <v>247</v>
      </c>
      <c r="BM173" s="160" t="s">
        <v>1892</v>
      </c>
    </row>
    <row r="174" spans="1:65" s="12" customFormat="1" ht="22.9" customHeight="1">
      <c r="B174" s="135"/>
      <c r="D174" s="136" t="s">
        <v>74</v>
      </c>
      <c r="E174" s="146" t="s">
        <v>1893</v>
      </c>
      <c r="F174" s="146" t="s">
        <v>1894</v>
      </c>
      <c r="I174" s="138"/>
      <c r="J174" s="147">
        <f>BK174</f>
        <v>0</v>
      </c>
      <c r="L174" s="135"/>
      <c r="M174" s="140"/>
      <c r="N174" s="141"/>
      <c r="O174" s="141"/>
      <c r="P174" s="142">
        <f>SUM(P175:P184)</f>
        <v>0</v>
      </c>
      <c r="Q174" s="141"/>
      <c r="R174" s="142">
        <f>SUM(R175:R184)</f>
        <v>0</v>
      </c>
      <c r="S174" s="141"/>
      <c r="T174" s="143">
        <f>SUM(T175:T184)</f>
        <v>0</v>
      </c>
      <c r="AR174" s="136" t="s">
        <v>84</v>
      </c>
      <c r="AT174" s="144" t="s">
        <v>74</v>
      </c>
      <c r="AU174" s="144" t="s">
        <v>82</v>
      </c>
      <c r="AY174" s="136" t="s">
        <v>162</v>
      </c>
      <c r="BK174" s="145">
        <f>SUM(BK175:BK184)</f>
        <v>0</v>
      </c>
    </row>
    <row r="175" spans="1:65" s="2" customFormat="1" ht="24.2" customHeight="1">
      <c r="A175" s="31"/>
      <c r="B175" s="148"/>
      <c r="C175" s="149" t="s">
        <v>393</v>
      </c>
      <c r="D175" s="149" t="s">
        <v>164</v>
      </c>
      <c r="E175" s="150" t="s">
        <v>1895</v>
      </c>
      <c r="F175" s="151" t="s">
        <v>1896</v>
      </c>
      <c r="G175" s="152" t="s">
        <v>556</v>
      </c>
      <c r="H175" s="153">
        <v>1</v>
      </c>
      <c r="I175" s="154"/>
      <c r="J175" s="155">
        <f t="shared" ref="J175:J184" si="20">ROUND(I175*H175,2)</f>
        <v>0</v>
      </c>
      <c r="K175" s="151" t="s">
        <v>557</v>
      </c>
      <c r="L175" s="32"/>
      <c r="M175" s="156" t="s">
        <v>1</v>
      </c>
      <c r="N175" s="157" t="s">
        <v>40</v>
      </c>
      <c r="O175" s="57"/>
      <c r="P175" s="158">
        <f t="shared" ref="P175:P184" si="21">O175*H175</f>
        <v>0</v>
      </c>
      <c r="Q175" s="158">
        <v>0</v>
      </c>
      <c r="R175" s="158">
        <f t="shared" ref="R175:R184" si="22">Q175*H175</f>
        <v>0</v>
      </c>
      <c r="S175" s="158">
        <v>0</v>
      </c>
      <c r="T175" s="159">
        <f t="shared" ref="T175:T184" si="23"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0" t="s">
        <v>247</v>
      </c>
      <c r="AT175" s="160" t="s">
        <v>164</v>
      </c>
      <c r="AU175" s="160" t="s">
        <v>84</v>
      </c>
      <c r="AY175" s="16" t="s">
        <v>162</v>
      </c>
      <c r="BE175" s="161">
        <f t="shared" ref="BE175:BE184" si="24">IF(N175="základní",J175,0)</f>
        <v>0</v>
      </c>
      <c r="BF175" s="161">
        <f t="shared" ref="BF175:BF184" si="25">IF(N175="snížená",J175,0)</f>
        <v>0</v>
      </c>
      <c r="BG175" s="161">
        <f t="shared" ref="BG175:BG184" si="26">IF(N175="zákl. přenesená",J175,0)</f>
        <v>0</v>
      </c>
      <c r="BH175" s="161">
        <f t="shared" ref="BH175:BH184" si="27">IF(N175="sníž. přenesená",J175,0)</f>
        <v>0</v>
      </c>
      <c r="BI175" s="161">
        <f t="shared" ref="BI175:BI184" si="28">IF(N175="nulová",J175,0)</f>
        <v>0</v>
      </c>
      <c r="BJ175" s="16" t="s">
        <v>82</v>
      </c>
      <c r="BK175" s="161">
        <f t="shared" ref="BK175:BK184" si="29">ROUND(I175*H175,2)</f>
        <v>0</v>
      </c>
      <c r="BL175" s="16" t="s">
        <v>247</v>
      </c>
      <c r="BM175" s="160" t="s">
        <v>1897</v>
      </c>
    </row>
    <row r="176" spans="1:65" s="2" customFormat="1" ht="16.5" customHeight="1">
      <c r="A176" s="31"/>
      <c r="B176" s="148"/>
      <c r="C176" s="149" t="s">
        <v>397</v>
      </c>
      <c r="D176" s="149" t="s">
        <v>164</v>
      </c>
      <c r="E176" s="150" t="s">
        <v>1898</v>
      </c>
      <c r="F176" s="151" t="s">
        <v>1899</v>
      </c>
      <c r="G176" s="152" t="s">
        <v>556</v>
      </c>
      <c r="H176" s="153">
        <v>1</v>
      </c>
      <c r="I176" s="154"/>
      <c r="J176" s="155">
        <f t="shared" si="20"/>
        <v>0</v>
      </c>
      <c r="K176" s="151" t="s">
        <v>557</v>
      </c>
      <c r="L176" s="32"/>
      <c r="M176" s="156" t="s">
        <v>1</v>
      </c>
      <c r="N176" s="157" t="s">
        <v>40</v>
      </c>
      <c r="O176" s="57"/>
      <c r="P176" s="158">
        <f t="shared" si="21"/>
        <v>0</v>
      </c>
      <c r="Q176" s="158">
        <v>0</v>
      </c>
      <c r="R176" s="158">
        <f t="shared" si="22"/>
        <v>0</v>
      </c>
      <c r="S176" s="158">
        <v>0</v>
      </c>
      <c r="T176" s="159">
        <f t="shared" si="2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60" t="s">
        <v>247</v>
      </c>
      <c r="AT176" s="160" t="s">
        <v>164</v>
      </c>
      <c r="AU176" s="160" t="s">
        <v>84</v>
      </c>
      <c r="AY176" s="16" t="s">
        <v>162</v>
      </c>
      <c r="BE176" s="161">
        <f t="shared" si="24"/>
        <v>0</v>
      </c>
      <c r="BF176" s="161">
        <f t="shared" si="25"/>
        <v>0</v>
      </c>
      <c r="BG176" s="161">
        <f t="shared" si="26"/>
        <v>0</v>
      </c>
      <c r="BH176" s="161">
        <f t="shared" si="27"/>
        <v>0</v>
      </c>
      <c r="BI176" s="161">
        <f t="shared" si="28"/>
        <v>0</v>
      </c>
      <c r="BJ176" s="16" t="s">
        <v>82</v>
      </c>
      <c r="BK176" s="161">
        <f t="shared" si="29"/>
        <v>0</v>
      </c>
      <c r="BL176" s="16" t="s">
        <v>247</v>
      </c>
      <c r="BM176" s="160" t="s">
        <v>1900</v>
      </c>
    </row>
    <row r="177" spans="1:65" s="2" customFormat="1" ht="16.5" customHeight="1">
      <c r="A177" s="31"/>
      <c r="B177" s="148"/>
      <c r="C177" s="149" t="s">
        <v>403</v>
      </c>
      <c r="D177" s="149" t="s">
        <v>164</v>
      </c>
      <c r="E177" s="150" t="s">
        <v>1901</v>
      </c>
      <c r="F177" s="151" t="s">
        <v>1902</v>
      </c>
      <c r="G177" s="152" t="s">
        <v>329</v>
      </c>
      <c r="H177" s="153">
        <v>1</v>
      </c>
      <c r="I177" s="154"/>
      <c r="J177" s="155">
        <f t="shared" si="20"/>
        <v>0</v>
      </c>
      <c r="K177" s="151" t="s">
        <v>557</v>
      </c>
      <c r="L177" s="32"/>
      <c r="M177" s="156" t="s">
        <v>1</v>
      </c>
      <c r="N177" s="157" t="s">
        <v>40</v>
      </c>
      <c r="O177" s="57"/>
      <c r="P177" s="158">
        <f t="shared" si="21"/>
        <v>0</v>
      </c>
      <c r="Q177" s="158">
        <v>0</v>
      </c>
      <c r="R177" s="158">
        <f t="shared" si="22"/>
        <v>0</v>
      </c>
      <c r="S177" s="158">
        <v>0</v>
      </c>
      <c r="T177" s="159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0" t="s">
        <v>247</v>
      </c>
      <c r="AT177" s="160" t="s">
        <v>164</v>
      </c>
      <c r="AU177" s="160" t="s">
        <v>84</v>
      </c>
      <c r="AY177" s="16" t="s">
        <v>162</v>
      </c>
      <c r="BE177" s="161">
        <f t="shared" si="24"/>
        <v>0</v>
      </c>
      <c r="BF177" s="161">
        <f t="shared" si="25"/>
        <v>0</v>
      </c>
      <c r="BG177" s="161">
        <f t="shared" si="26"/>
        <v>0</v>
      </c>
      <c r="BH177" s="161">
        <f t="shared" si="27"/>
        <v>0</v>
      </c>
      <c r="BI177" s="161">
        <f t="shared" si="28"/>
        <v>0</v>
      </c>
      <c r="BJ177" s="16" t="s">
        <v>82</v>
      </c>
      <c r="BK177" s="161">
        <f t="shared" si="29"/>
        <v>0</v>
      </c>
      <c r="BL177" s="16" t="s">
        <v>247</v>
      </c>
      <c r="BM177" s="160" t="s">
        <v>1903</v>
      </c>
    </row>
    <row r="178" spans="1:65" s="2" customFormat="1" ht="16.5" customHeight="1">
      <c r="A178" s="31"/>
      <c r="B178" s="148"/>
      <c r="C178" s="149" t="s">
        <v>410</v>
      </c>
      <c r="D178" s="149" t="s">
        <v>164</v>
      </c>
      <c r="E178" s="150" t="s">
        <v>1904</v>
      </c>
      <c r="F178" s="151" t="s">
        <v>1905</v>
      </c>
      <c r="G178" s="152" t="s">
        <v>329</v>
      </c>
      <c r="H178" s="153">
        <v>1</v>
      </c>
      <c r="I178" s="154"/>
      <c r="J178" s="155">
        <f t="shared" si="20"/>
        <v>0</v>
      </c>
      <c r="K178" s="151" t="s">
        <v>557</v>
      </c>
      <c r="L178" s="32"/>
      <c r="M178" s="156" t="s">
        <v>1</v>
      </c>
      <c r="N178" s="157" t="s">
        <v>40</v>
      </c>
      <c r="O178" s="57"/>
      <c r="P178" s="158">
        <f t="shared" si="21"/>
        <v>0</v>
      </c>
      <c r="Q178" s="158">
        <v>0</v>
      </c>
      <c r="R178" s="158">
        <f t="shared" si="22"/>
        <v>0</v>
      </c>
      <c r="S178" s="158">
        <v>0</v>
      </c>
      <c r="T178" s="159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0" t="s">
        <v>247</v>
      </c>
      <c r="AT178" s="160" t="s">
        <v>164</v>
      </c>
      <c r="AU178" s="160" t="s">
        <v>84</v>
      </c>
      <c r="AY178" s="16" t="s">
        <v>162</v>
      </c>
      <c r="BE178" s="161">
        <f t="shared" si="24"/>
        <v>0</v>
      </c>
      <c r="BF178" s="161">
        <f t="shared" si="25"/>
        <v>0</v>
      </c>
      <c r="BG178" s="161">
        <f t="shared" si="26"/>
        <v>0</v>
      </c>
      <c r="BH178" s="161">
        <f t="shared" si="27"/>
        <v>0</v>
      </c>
      <c r="BI178" s="161">
        <f t="shared" si="28"/>
        <v>0</v>
      </c>
      <c r="BJ178" s="16" t="s">
        <v>82</v>
      </c>
      <c r="BK178" s="161">
        <f t="shared" si="29"/>
        <v>0</v>
      </c>
      <c r="BL178" s="16" t="s">
        <v>247</v>
      </c>
      <c r="BM178" s="160" t="s">
        <v>1906</v>
      </c>
    </row>
    <row r="179" spans="1:65" s="2" customFormat="1" ht="16.5" customHeight="1">
      <c r="A179" s="31"/>
      <c r="B179" s="148"/>
      <c r="C179" s="149" t="s">
        <v>414</v>
      </c>
      <c r="D179" s="149" t="s">
        <v>164</v>
      </c>
      <c r="E179" s="150" t="s">
        <v>1907</v>
      </c>
      <c r="F179" s="151" t="s">
        <v>1908</v>
      </c>
      <c r="G179" s="152" t="s">
        <v>329</v>
      </c>
      <c r="H179" s="153">
        <v>1</v>
      </c>
      <c r="I179" s="154"/>
      <c r="J179" s="155">
        <f t="shared" si="20"/>
        <v>0</v>
      </c>
      <c r="K179" s="151" t="s">
        <v>557</v>
      </c>
      <c r="L179" s="32"/>
      <c r="M179" s="156" t="s">
        <v>1</v>
      </c>
      <c r="N179" s="157" t="s">
        <v>40</v>
      </c>
      <c r="O179" s="57"/>
      <c r="P179" s="158">
        <f t="shared" si="21"/>
        <v>0</v>
      </c>
      <c r="Q179" s="158">
        <v>0</v>
      </c>
      <c r="R179" s="158">
        <f t="shared" si="22"/>
        <v>0</v>
      </c>
      <c r="S179" s="158">
        <v>0</v>
      </c>
      <c r="T179" s="159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0" t="s">
        <v>247</v>
      </c>
      <c r="AT179" s="160" t="s">
        <v>164</v>
      </c>
      <c r="AU179" s="160" t="s">
        <v>84</v>
      </c>
      <c r="AY179" s="16" t="s">
        <v>162</v>
      </c>
      <c r="BE179" s="161">
        <f t="shared" si="24"/>
        <v>0</v>
      </c>
      <c r="BF179" s="161">
        <f t="shared" si="25"/>
        <v>0</v>
      </c>
      <c r="BG179" s="161">
        <f t="shared" si="26"/>
        <v>0</v>
      </c>
      <c r="BH179" s="161">
        <f t="shared" si="27"/>
        <v>0</v>
      </c>
      <c r="BI179" s="161">
        <f t="shared" si="28"/>
        <v>0</v>
      </c>
      <c r="BJ179" s="16" t="s">
        <v>82</v>
      </c>
      <c r="BK179" s="161">
        <f t="shared" si="29"/>
        <v>0</v>
      </c>
      <c r="BL179" s="16" t="s">
        <v>247</v>
      </c>
      <c r="BM179" s="160" t="s">
        <v>1909</v>
      </c>
    </row>
    <row r="180" spans="1:65" s="2" customFormat="1" ht="16.5" customHeight="1">
      <c r="A180" s="31"/>
      <c r="B180" s="148"/>
      <c r="C180" s="149" t="s">
        <v>418</v>
      </c>
      <c r="D180" s="149" t="s">
        <v>164</v>
      </c>
      <c r="E180" s="150" t="s">
        <v>1910</v>
      </c>
      <c r="F180" s="151" t="s">
        <v>1911</v>
      </c>
      <c r="G180" s="152" t="s">
        <v>556</v>
      </c>
      <c r="H180" s="153">
        <v>5</v>
      </c>
      <c r="I180" s="154"/>
      <c r="J180" s="155">
        <f t="shared" si="20"/>
        <v>0</v>
      </c>
      <c r="K180" s="151" t="s">
        <v>557</v>
      </c>
      <c r="L180" s="32"/>
      <c r="M180" s="156" t="s">
        <v>1</v>
      </c>
      <c r="N180" s="157" t="s">
        <v>40</v>
      </c>
      <c r="O180" s="57"/>
      <c r="P180" s="158">
        <f t="shared" si="21"/>
        <v>0</v>
      </c>
      <c r="Q180" s="158">
        <v>0</v>
      </c>
      <c r="R180" s="158">
        <f t="shared" si="22"/>
        <v>0</v>
      </c>
      <c r="S180" s="158">
        <v>0</v>
      </c>
      <c r="T180" s="159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60" t="s">
        <v>247</v>
      </c>
      <c r="AT180" s="160" t="s">
        <v>164</v>
      </c>
      <c r="AU180" s="160" t="s">
        <v>84</v>
      </c>
      <c r="AY180" s="16" t="s">
        <v>162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16" t="s">
        <v>82</v>
      </c>
      <c r="BK180" s="161">
        <f t="shared" si="29"/>
        <v>0</v>
      </c>
      <c r="BL180" s="16" t="s">
        <v>247</v>
      </c>
      <c r="BM180" s="160" t="s">
        <v>1912</v>
      </c>
    </row>
    <row r="181" spans="1:65" s="2" customFormat="1" ht="16.5" customHeight="1">
      <c r="A181" s="31"/>
      <c r="B181" s="148"/>
      <c r="C181" s="149" t="s">
        <v>427</v>
      </c>
      <c r="D181" s="149" t="s">
        <v>164</v>
      </c>
      <c r="E181" s="150" t="s">
        <v>1913</v>
      </c>
      <c r="F181" s="151" t="s">
        <v>1914</v>
      </c>
      <c r="G181" s="152" t="s">
        <v>329</v>
      </c>
      <c r="H181" s="153">
        <v>1</v>
      </c>
      <c r="I181" s="154"/>
      <c r="J181" s="155">
        <f t="shared" si="20"/>
        <v>0</v>
      </c>
      <c r="K181" s="151" t="s">
        <v>557</v>
      </c>
      <c r="L181" s="32"/>
      <c r="M181" s="156" t="s">
        <v>1</v>
      </c>
      <c r="N181" s="157" t="s">
        <v>40</v>
      </c>
      <c r="O181" s="57"/>
      <c r="P181" s="158">
        <f t="shared" si="21"/>
        <v>0</v>
      </c>
      <c r="Q181" s="158">
        <v>0</v>
      </c>
      <c r="R181" s="158">
        <f t="shared" si="22"/>
        <v>0</v>
      </c>
      <c r="S181" s="158">
        <v>0</v>
      </c>
      <c r="T181" s="159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0" t="s">
        <v>247</v>
      </c>
      <c r="AT181" s="160" t="s">
        <v>164</v>
      </c>
      <c r="AU181" s="160" t="s">
        <v>84</v>
      </c>
      <c r="AY181" s="16" t="s">
        <v>162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6" t="s">
        <v>82</v>
      </c>
      <c r="BK181" s="161">
        <f t="shared" si="29"/>
        <v>0</v>
      </c>
      <c r="BL181" s="16" t="s">
        <v>247</v>
      </c>
      <c r="BM181" s="160" t="s">
        <v>1915</v>
      </c>
    </row>
    <row r="182" spans="1:65" s="2" customFormat="1" ht="16.5" customHeight="1">
      <c r="A182" s="31"/>
      <c r="B182" s="148"/>
      <c r="C182" s="149" t="s">
        <v>437</v>
      </c>
      <c r="D182" s="149" t="s">
        <v>164</v>
      </c>
      <c r="E182" s="150" t="s">
        <v>1916</v>
      </c>
      <c r="F182" s="151" t="s">
        <v>1917</v>
      </c>
      <c r="G182" s="152" t="s">
        <v>329</v>
      </c>
      <c r="H182" s="153">
        <v>1</v>
      </c>
      <c r="I182" s="154"/>
      <c r="J182" s="155">
        <f t="shared" si="20"/>
        <v>0</v>
      </c>
      <c r="K182" s="151" t="s">
        <v>557</v>
      </c>
      <c r="L182" s="32"/>
      <c r="M182" s="156" t="s">
        <v>1</v>
      </c>
      <c r="N182" s="157" t="s">
        <v>40</v>
      </c>
      <c r="O182" s="57"/>
      <c r="P182" s="158">
        <f t="shared" si="21"/>
        <v>0</v>
      </c>
      <c r="Q182" s="158">
        <v>0</v>
      </c>
      <c r="R182" s="158">
        <f t="shared" si="22"/>
        <v>0</v>
      </c>
      <c r="S182" s="158">
        <v>0</v>
      </c>
      <c r="T182" s="159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0" t="s">
        <v>247</v>
      </c>
      <c r="AT182" s="160" t="s">
        <v>164</v>
      </c>
      <c r="AU182" s="160" t="s">
        <v>84</v>
      </c>
      <c r="AY182" s="16" t="s">
        <v>162</v>
      </c>
      <c r="BE182" s="161">
        <f t="shared" si="24"/>
        <v>0</v>
      </c>
      <c r="BF182" s="161">
        <f t="shared" si="25"/>
        <v>0</v>
      </c>
      <c r="BG182" s="161">
        <f t="shared" si="26"/>
        <v>0</v>
      </c>
      <c r="BH182" s="161">
        <f t="shared" si="27"/>
        <v>0</v>
      </c>
      <c r="BI182" s="161">
        <f t="shared" si="28"/>
        <v>0</v>
      </c>
      <c r="BJ182" s="16" t="s">
        <v>82</v>
      </c>
      <c r="BK182" s="161">
        <f t="shared" si="29"/>
        <v>0</v>
      </c>
      <c r="BL182" s="16" t="s">
        <v>247</v>
      </c>
      <c r="BM182" s="160" t="s">
        <v>1918</v>
      </c>
    </row>
    <row r="183" spans="1:65" s="2" customFormat="1" ht="16.5" customHeight="1">
      <c r="A183" s="31"/>
      <c r="B183" s="148"/>
      <c r="C183" s="149" t="s">
        <v>442</v>
      </c>
      <c r="D183" s="149" t="s">
        <v>164</v>
      </c>
      <c r="E183" s="150" t="s">
        <v>1919</v>
      </c>
      <c r="F183" s="151" t="s">
        <v>1920</v>
      </c>
      <c r="G183" s="152" t="s">
        <v>329</v>
      </c>
      <c r="H183" s="153">
        <v>1</v>
      </c>
      <c r="I183" s="154"/>
      <c r="J183" s="155">
        <f t="shared" si="20"/>
        <v>0</v>
      </c>
      <c r="K183" s="151" t="s">
        <v>557</v>
      </c>
      <c r="L183" s="32"/>
      <c r="M183" s="156" t="s">
        <v>1</v>
      </c>
      <c r="N183" s="157" t="s">
        <v>40</v>
      </c>
      <c r="O183" s="57"/>
      <c r="P183" s="158">
        <f t="shared" si="21"/>
        <v>0</v>
      </c>
      <c r="Q183" s="158">
        <v>0</v>
      </c>
      <c r="R183" s="158">
        <f t="shared" si="22"/>
        <v>0</v>
      </c>
      <c r="S183" s="158">
        <v>0</v>
      </c>
      <c r="T183" s="159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0" t="s">
        <v>247</v>
      </c>
      <c r="AT183" s="160" t="s">
        <v>164</v>
      </c>
      <c r="AU183" s="160" t="s">
        <v>84</v>
      </c>
      <c r="AY183" s="16" t="s">
        <v>162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16" t="s">
        <v>82</v>
      </c>
      <c r="BK183" s="161">
        <f t="shared" si="29"/>
        <v>0</v>
      </c>
      <c r="BL183" s="16" t="s">
        <v>247</v>
      </c>
      <c r="BM183" s="160" t="s">
        <v>1921</v>
      </c>
    </row>
    <row r="184" spans="1:65" s="2" customFormat="1" ht="16.5" customHeight="1">
      <c r="A184" s="31"/>
      <c r="B184" s="148"/>
      <c r="C184" s="149" t="s">
        <v>447</v>
      </c>
      <c r="D184" s="149" t="s">
        <v>164</v>
      </c>
      <c r="E184" s="150" t="s">
        <v>1922</v>
      </c>
      <c r="F184" s="151" t="s">
        <v>1923</v>
      </c>
      <c r="G184" s="152" t="s">
        <v>329</v>
      </c>
      <c r="H184" s="153">
        <v>1</v>
      </c>
      <c r="I184" s="154"/>
      <c r="J184" s="155">
        <f t="shared" si="20"/>
        <v>0</v>
      </c>
      <c r="K184" s="151" t="s">
        <v>557</v>
      </c>
      <c r="L184" s="32"/>
      <c r="M184" s="156" t="s">
        <v>1</v>
      </c>
      <c r="N184" s="157" t="s">
        <v>40</v>
      </c>
      <c r="O184" s="57"/>
      <c r="P184" s="158">
        <f t="shared" si="21"/>
        <v>0</v>
      </c>
      <c r="Q184" s="158">
        <v>0</v>
      </c>
      <c r="R184" s="158">
        <f t="shared" si="22"/>
        <v>0</v>
      </c>
      <c r="S184" s="158">
        <v>0</v>
      </c>
      <c r="T184" s="159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0" t="s">
        <v>247</v>
      </c>
      <c r="AT184" s="160" t="s">
        <v>164</v>
      </c>
      <c r="AU184" s="160" t="s">
        <v>84</v>
      </c>
      <c r="AY184" s="16" t="s">
        <v>162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6" t="s">
        <v>82</v>
      </c>
      <c r="BK184" s="161">
        <f t="shared" si="29"/>
        <v>0</v>
      </c>
      <c r="BL184" s="16" t="s">
        <v>247</v>
      </c>
      <c r="BM184" s="160" t="s">
        <v>1924</v>
      </c>
    </row>
    <row r="185" spans="1:65" s="12" customFormat="1" ht="22.9" customHeight="1">
      <c r="B185" s="135"/>
      <c r="D185" s="136" t="s">
        <v>74</v>
      </c>
      <c r="E185" s="146" t="s">
        <v>1925</v>
      </c>
      <c r="F185" s="146" t="s">
        <v>1926</v>
      </c>
      <c r="I185" s="138"/>
      <c r="J185" s="147">
        <f>BK185</f>
        <v>0</v>
      </c>
      <c r="L185" s="135"/>
      <c r="M185" s="140"/>
      <c r="N185" s="141"/>
      <c r="O185" s="141"/>
      <c r="P185" s="142">
        <f>SUM(P186:P236)</f>
        <v>0</v>
      </c>
      <c r="Q185" s="141"/>
      <c r="R185" s="142">
        <f>SUM(R186:R236)</f>
        <v>0</v>
      </c>
      <c r="S185" s="141"/>
      <c r="T185" s="143">
        <f>SUM(T186:T236)</f>
        <v>0</v>
      </c>
      <c r="AR185" s="136" t="s">
        <v>84</v>
      </c>
      <c r="AT185" s="144" t="s">
        <v>74</v>
      </c>
      <c r="AU185" s="144" t="s">
        <v>82</v>
      </c>
      <c r="AY185" s="136" t="s">
        <v>162</v>
      </c>
      <c r="BK185" s="145">
        <f>SUM(BK186:BK236)</f>
        <v>0</v>
      </c>
    </row>
    <row r="186" spans="1:65" s="2" customFormat="1" ht="16.5" customHeight="1">
      <c r="A186" s="31"/>
      <c r="B186" s="148"/>
      <c r="C186" s="149" t="s">
        <v>452</v>
      </c>
      <c r="D186" s="149" t="s">
        <v>164</v>
      </c>
      <c r="E186" s="150" t="s">
        <v>1927</v>
      </c>
      <c r="F186" s="151" t="s">
        <v>1928</v>
      </c>
      <c r="G186" s="152" t="s">
        <v>329</v>
      </c>
      <c r="H186" s="153">
        <v>1</v>
      </c>
      <c r="I186" s="154"/>
      <c r="J186" s="155">
        <f t="shared" ref="J186:J217" si="30">ROUND(I186*H186,2)</f>
        <v>0</v>
      </c>
      <c r="K186" s="151" t="s">
        <v>557</v>
      </c>
      <c r="L186" s="32"/>
      <c r="M186" s="156" t="s">
        <v>1</v>
      </c>
      <c r="N186" s="157" t="s">
        <v>40</v>
      </c>
      <c r="O186" s="57"/>
      <c r="P186" s="158">
        <f t="shared" ref="P186:P217" si="31">O186*H186</f>
        <v>0</v>
      </c>
      <c r="Q186" s="158">
        <v>0</v>
      </c>
      <c r="R186" s="158">
        <f t="shared" ref="R186:R217" si="32">Q186*H186</f>
        <v>0</v>
      </c>
      <c r="S186" s="158">
        <v>0</v>
      </c>
      <c r="T186" s="159">
        <f t="shared" ref="T186:T217" si="33"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60" t="s">
        <v>247</v>
      </c>
      <c r="AT186" s="160" t="s">
        <v>164</v>
      </c>
      <c r="AU186" s="160" t="s">
        <v>84</v>
      </c>
      <c r="AY186" s="16" t="s">
        <v>162</v>
      </c>
      <c r="BE186" s="161">
        <f t="shared" ref="BE186:BE217" si="34">IF(N186="základní",J186,0)</f>
        <v>0</v>
      </c>
      <c r="BF186" s="161">
        <f t="shared" ref="BF186:BF217" si="35">IF(N186="snížená",J186,0)</f>
        <v>0</v>
      </c>
      <c r="BG186" s="161">
        <f t="shared" ref="BG186:BG217" si="36">IF(N186="zákl. přenesená",J186,0)</f>
        <v>0</v>
      </c>
      <c r="BH186" s="161">
        <f t="shared" ref="BH186:BH217" si="37">IF(N186="sníž. přenesená",J186,0)</f>
        <v>0</v>
      </c>
      <c r="BI186" s="161">
        <f t="shared" ref="BI186:BI217" si="38">IF(N186="nulová",J186,0)</f>
        <v>0</v>
      </c>
      <c r="BJ186" s="16" t="s">
        <v>82</v>
      </c>
      <c r="BK186" s="161">
        <f t="shared" ref="BK186:BK217" si="39">ROUND(I186*H186,2)</f>
        <v>0</v>
      </c>
      <c r="BL186" s="16" t="s">
        <v>247</v>
      </c>
      <c r="BM186" s="160" t="s">
        <v>1929</v>
      </c>
    </row>
    <row r="187" spans="1:65" s="2" customFormat="1" ht="16.5" customHeight="1">
      <c r="A187" s="31"/>
      <c r="B187" s="148"/>
      <c r="C187" s="149" t="s">
        <v>457</v>
      </c>
      <c r="D187" s="149" t="s">
        <v>164</v>
      </c>
      <c r="E187" s="150" t="s">
        <v>1930</v>
      </c>
      <c r="F187" s="151" t="s">
        <v>1931</v>
      </c>
      <c r="G187" s="152" t="s">
        <v>329</v>
      </c>
      <c r="H187" s="153">
        <v>2</v>
      </c>
      <c r="I187" s="154"/>
      <c r="J187" s="155">
        <f t="shared" si="30"/>
        <v>0</v>
      </c>
      <c r="K187" s="151" t="s">
        <v>557</v>
      </c>
      <c r="L187" s="32"/>
      <c r="M187" s="156" t="s">
        <v>1</v>
      </c>
      <c r="N187" s="157" t="s">
        <v>40</v>
      </c>
      <c r="O187" s="57"/>
      <c r="P187" s="158">
        <f t="shared" si="31"/>
        <v>0</v>
      </c>
      <c r="Q187" s="158">
        <v>0</v>
      </c>
      <c r="R187" s="158">
        <f t="shared" si="32"/>
        <v>0</v>
      </c>
      <c r="S187" s="158">
        <v>0</v>
      </c>
      <c r="T187" s="159">
        <f t="shared" si="3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0" t="s">
        <v>247</v>
      </c>
      <c r="AT187" s="160" t="s">
        <v>164</v>
      </c>
      <c r="AU187" s="160" t="s">
        <v>84</v>
      </c>
      <c r="AY187" s="16" t="s">
        <v>162</v>
      </c>
      <c r="BE187" s="161">
        <f t="shared" si="34"/>
        <v>0</v>
      </c>
      <c r="BF187" s="161">
        <f t="shared" si="35"/>
        <v>0</v>
      </c>
      <c r="BG187" s="161">
        <f t="shared" si="36"/>
        <v>0</v>
      </c>
      <c r="BH187" s="161">
        <f t="shared" si="37"/>
        <v>0</v>
      </c>
      <c r="BI187" s="161">
        <f t="shared" si="38"/>
        <v>0</v>
      </c>
      <c r="BJ187" s="16" t="s">
        <v>82</v>
      </c>
      <c r="BK187" s="161">
        <f t="shared" si="39"/>
        <v>0</v>
      </c>
      <c r="BL187" s="16" t="s">
        <v>247</v>
      </c>
      <c r="BM187" s="160" t="s">
        <v>1932</v>
      </c>
    </row>
    <row r="188" spans="1:65" s="2" customFormat="1" ht="24.2" customHeight="1">
      <c r="A188" s="31"/>
      <c r="B188" s="148"/>
      <c r="C188" s="149" t="s">
        <v>462</v>
      </c>
      <c r="D188" s="149" t="s">
        <v>164</v>
      </c>
      <c r="E188" s="150" t="s">
        <v>1933</v>
      </c>
      <c r="F188" s="151" t="s">
        <v>1934</v>
      </c>
      <c r="G188" s="152" t="s">
        <v>329</v>
      </c>
      <c r="H188" s="153">
        <v>5</v>
      </c>
      <c r="I188" s="154"/>
      <c r="J188" s="155">
        <f t="shared" si="30"/>
        <v>0</v>
      </c>
      <c r="K188" s="151" t="s">
        <v>557</v>
      </c>
      <c r="L188" s="32"/>
      <c r="M188" s="156" t="s">
        <v>1</v>
      </c>
      <c r="N188" s="157" t="s">
        <v>40</v>
      </c>
      <c r="O188" s="57"/>
      <c r="P188" s="158">
        <f t="shared" si="31"/>
        <v>0</v>
      </c>
      <c r="Q188" s="158">
        <v>0</v>
      </c>
      <c r="R188" s="158">
        <f t="shared" si="32"/>
        <v>0</v>
      </c>
      <c r="S188" s="158">
        <v>0</v>
      </c>
      <c r="T188" s="159">
        <f t="shared" si="3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60" t="s">
        <v>247</v>
      </c>
      <c r="AT188" s="160" t="s">
        <v>164</v>
      </c>
      <c r="AU188" s="160" t="s">
        <v>84</v>
      </c>
      <c r="AY188" s="16" t="s">
        <v>162</v>
      </c>
      <c r="BE188" s="161">
        <f t="shared" si="34"/>
        <v>0</v>
      </c>
      <c r="BF188" s="161">
        <f t="shared" si="35"/>
        <v>0</v>
      </c>
      <c r="BG188" s="161">
        <f t="shared" si="36"/>
        <v>0</v>
      </c>
      <c r="BH188" s="161">
        <f t="shared" si="37"/>
        <v>0</v>
      </c>
      <c r="BI188" s="161">
        <f t="shared" si="38"/>
        <v>0</v>
      </c>
      <c r="BJ188" s="16" t="s">
        <v>82</v>
      </c>
      <c r="BK188" s="161">
        <f t="shared" si="39"/>
        <v>0</v>
      </c>
      <c r="BL188" s="16" t="s">
        <v>247</v>
      </c>
      <c r="BM188" s="160" t="s">
        <v>1935</v>
      </c>
    </row>
    <row r="189" spans="1:65" s="2" customFormat="1" ht="24.2" customHeight="1">
      <c r="A189" s="31"/>
      <c r="B189" s="148"/>
      <c r="C189" s="149" t="s">
        <v>467</v>
      </c>
      <c r="D189" s="149" t="s">
        <v>164</v>
      </c>
      <c r="E189" s="150" t="s">
        <v>1936</v>
      </c>
      <c r="F189" s="151" t="s">
        <v>1937</v>
      </c>
      <c r="G189" s="152" t="s">
        <v>329</v>
      </c>
      <c r="H189" s="153">
        <v>3</v>
      </c>
      <c r="I189" s="154"/>
      <c r="J189" s="155">
        <f t="shared" si="30"/>
        <v>0</v>
      </c>
      <c r="K189" s="151" t="s">
        <v>557</v>
      </c>
      <c r="L189" s="32"/>
      <c r="M189" s="156" t="s">
        <v>1</v>
      </c>
      <c r="N189" s="157" t="s">
        <v>40</v>
      </c>
      <c r="O189" s="57"/>
      <c r="P189" s="158">
        <f t="shared" si="31"/>
        <v>0</v>
      </c>
      <c r="Q189" s="158">
        <v>0</v>
      </c>
      <c r="R189" s="158">
        <f t="shared" si="32"/>
        <v>0</v>
      </c>
      <c r="S189" s="158">
        <v>0</v>
      </c>
      <c r="T189" s="159">
        <f t="shared" si="3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60" t="s">
        <v>247</v>
      </c>
      <c r="AT189" s="160" t="s">
        <v>164</v>
      </c>
      <c r="AU189" s="160" t="s">
        <v>84</v>
      </c>
      <c r="AY189" s="16" t="s">
        <v>162</v>
      </c>
      <c r="BE189" s="161">
        <f t="shared" si="34"/>
        <v>0</v>
      </c>
      <c r="BF189" s="161">
        <f t="shared" si="35"/>
        <v>0</v>
      </c>
      <c r="BG189" s="161">
        <f t="shared" si="36"/>
        <v>0</v>
      </c>
      <c r="BH189" s="161">
        <f t="shared" si="37"/>
        <v>0</v>
      </c>
      <c r="BI189" s="161">
        <f t="shared" si="38"/>
        <v>0</v>
      </c>
      <c r="BJ189" s="16" t="s">
        <v>82</v>
      </c>
      <c r="BK189" s="161">
        <f t="shared" si="39"/>
        <v>0</v>
      </c>
      <c r="BL189" s="16" t="s">
        <v>247</v>
      </c>
      <c r="BM189" s="160" t="s">
        <v>1938</v>
      </c>
    </row>
    <row r="190" spans="1:65" s="2" customFormat="1" ht="24.2" customHeight="1">
      <c r="A190" s="31"/>
      <c r="B190" s="148"/>
      <c r="C190" s="149" t="s">
        <v>474</v>
      </c>
      <c r="D190" s="149" t="s">
        <v>164</v>
      </c>
      <c r="E190" s="150" t="s">
        <v>1939</v>
      </c>
      <c r="F190" s="151" t="s">
        <v>1940</v>
      </c>
      <c r="G190" s="152" t="s">
        <v>329</v>
      </c>
      <c r="H190" s="153">
        <v>2</v>
      </c>
      <c r="I190" s="154"/>
      <c r="J190" s="155">
        <f t="shared" si="30"/>
        <v>0</v>
      </c>
      <c r="K190" s="151" t="s">
        <v>557</v>
      </c>
      <c r="L190" s="32"/>
      <c r="M190" s="156" t="s">
        <v>1</v>
      </c>
      <c r="N190" s="157" t="s">
        <v>40</v>
      </c>
      <c r="O190" s="57"/>
      <c r="P190" s="158">
        <f t="shared" si="31"/>
        <v>0</v>
      </c>
      <c r="Q190" s="158">
        <v>0</v>
      </c>
      <c r="R190" s="158">
        <f t="shared" si="32"/>
        <v>0</v>
      </c>
      <c r="S190" s="158">
        <v>0</v>
      </c>
      <c r="T190" s="159">
        <f t="shared" si="3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60" t="s">
        <v>247</v>
      </c>
      <c r="AT190" s="160" t="s">
        <v>164</v>
      </c>
      <c r="AU190" s="160" t="s">
        <v>84</v>
      </c>
      <c r="AY190" s="16" t="s">
        <v>162</v>
      </c>
      <c r="BE190" s="161">
        <f t="shared" si="34"/>
        <v>0</v>
      </c>
      <c r="BF190" s="161">
        <f t="shared" si="35"/>
        <v>0</v>
      </c>
      <c r="BG190" s="161">
        <f t="shared" si="36"/>
        <v>0</v>
      </c>
      <c r="BH190" s="161">
        <f t="shared" si="37"/>
        <v>0</v>
      </c>
      <c r="BI190" s="161">
        <f t="shared" si="38"/>
        <v>0</v>
      </c>
      <c r="BJ190" s="16" t="s">
        <v>82</v>
      </c>
      <c r="BK190" s="161">
        <f t="shared" si="39"/>
        <v>0</v>
      </c>
      <c r="BL190" s="16" t="s">
        <v>247</v>
      </c>
      <c r="BM190" s="160" t="s">
        <v>1941</v>
      </c>
    </row>
    <row r="191" spans="1:65" s="2" customFormat="1" ht="16.5" customHeight="1">
      <c r="A191" s="31"/>
      <c r="B191" s="148"/>
      <c r="C191" s="149" t="s">
        <v>478</v>
      </c>
      <c r="D191" s="149" t="s">
        <v>164</v>
      </c>
      <c r="E191" s="150" t="s">
        <v>1942</v>
      </c>
      <c r="F191" s="151" t="s">
        <v>1943</v>
      </c>
      <c r="G191" s="152" t="s">
        <v>329</v>
      </c>
      <c r="H191" s="153">
        <v>2</v>
      </c>
      <c r="I191" s="154"/>
      <c r="J191" s="155">
        <f t="shared" si="30"/>
        <v>0</v>
      </c>
      <c r="K191" s="151" t="s">
        <v>557</v>
      </c>
      <c r="L191" s="32"/>
      <c r="M191" s="156" t="s">
        <v>1</v>
      </c>
      <c r="N191" s="157" t="s">
        <v>40</v>
      </c>
      <c r="O191" s="57"/>
      <c r="P191" s="158">
        <f t="shared" si="31"/>
        <v>0</v>
      </c>
      <c r="Q191" s="158">
        <v>0</v>
      </c>
      <c r="R191" s="158">
        <f t="shared" si="32"/>
        <v>0</v>
      </c>
      <c r="S191" s="158">
        <v>0</v>
      </c>
      <c r="T191" s="159">
        <f t="shared" si="3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60" t="s">
        <v>247</v>
      </c>
      <c r="AT191" s="160" t="s">
        <v>164</v>
      </c>
      <c r="AU191" s="160" t="s">
        <v>84</v>
      </c>
      <c r="AY191" s="16" t="s">
        <v>162</v>
      </c>
      <c r="BE191" s="161">
        <f t="shared" si="34"/>
        <v>0</v>
      </c>
      <c r="BF191" s="161">
        <f t="shared" si="35"/>
        <v>0</v>
      </c>
      <c r="BG191" s="161">
        <f t="shared" si="36"/>
        <v>0</v>
      </c>
      <c r="BH191" s="161">
        <f t="shared" si="37"/>
        <v>0</v>
      </c>
      <c r="BI191" s="161">
        <f t="shared" si="38"/>
        <v>0</v>
      </c>
      <c r="BJ191" s="16" t="s">
        <v>82</v>
      </c>
      <c r="BK191" s="161">
        <f t="shared" si="39"/>
        <v>0</v>
      </c>
      <c r="BL191" s="16" t="s">
        <v>247</v>
      </c>
      <c r="BM191" s="160" t="s">
        <v>1944</v>
      </c>
    </row>
    <row r="192" spans="1:65" s="2" customFormat="1" ht="16.5" customHeight="1">
      <c r="A192" s="31"/>
      <c r="B192" s="148"/>
      <c r="C192" s="149" t="s">
        <v>485</v>
      </c>
      <c r="D192" s="149" t="s">
        <v>164</v>
      </c>
      <c r="E192" s="150" t="s">
        <v>1945</v>
      </c>
      <c r="F192" s="151" t="s">
        <v>1946</v>
      </c>
      <c r="G192" s="152" t="s">
        <v>329</v>
      </c>
      <c r="H192" s="153">
        <v>1</v>
      </c>
      <c r="I192" s="154"/>
      <c r="J192" s="155">
        <f t="shared" si="30"/>
        <v>0</v>
      </c>
      <c r="K192" s="151" t="s">
        <v>557</v>
      </c>
      <c r="L192" s="32"/>
      <c r="M192" s="156" t="s">
        <v>1</v>
      </c>
      <c r="N192" s="157" t="s">
        <v>40</v>
      </c>
      <c r="O192" s="57"/>
      <c r="P192" s="158">
        <f t="shared" si="31"/>
        <v>0</v>
      </c>
      <c r="Q192" s="158">
        <v>0</v>
      </c>
      <c r="R192" s="158">
        <f t="shared" si="32"/>
        <v>0</v>
      </c>
      <c r="S192" s="158">
        <v>0</v>
      </c>
      <c r="T192" s="159">
        <f t="shared" si="3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60" t="s">
        <v>247</v>
      </c>
      <c r="AT192" s="160" t="s">
        <v>164</v>
      </c>
      <c r="AU192" s="160" t="s">
        <v>84</v>
      </c>
      <c r="AY192" s="16" t="s">
        <v>162</v>
      </c>
      <c r="BE192" s="161">
        <f t="shared" si="34"/>
        <v>0</v>
      </c>
      <c r="BF192" s="161">
        <f t="shared" si="35"/>
        <v>0</v>
      </c>
      <c r="BG192" s="161">
        <f t="shared" si="36"/>
        <v>0</v>
      </c>
      <c r="BH192" s="161">
        <f t="shared" si="37"/>
        <v>0</v>
      </c>
      <c r="BI192" s="161">
        <f t="shared" si="38"/>
        <v>0</v>
      </c>
      <c r="BJ192" s="16" t="s">
        <v>82</v>
      </c>
      <c r="BK192" s="161">
        <f t="shared" si="39"/>
        <v>0</v>
      </c>
      <c r="BL192" s="16" t="s">
        <v>247</v>
      </c>
      <c r="BM192" s="160" t="s">
        <v>1947</v>
      </c>
    </row>
    <row r="193" spans="1:65" s="2" customFormat="1" ht="16.5" customHeight="1">
      <c r="A193" s="31"/>
      <c r="B193" s="148"/>
      <c r="C193" s="149" t="s">
        <v>491</v>
      </c>
      <c r="D193" s="149" t="s">
        <v>164</v>
      </c>
      <c r="E193" s="150" t="s">
        <v>1948</v>
      </c>
      <c r="F193" s="151" t="s">
        <v>1949</v>
      </c>
      <c r="G193" s="152" t="s">
        <v>329</v>
      </c>
      <c r="H193" s="153">
        <v>1</v>
      </c>
      <c r="I193" s="154"/>
      <c r="J193" s="155">
        <f t="shared" si="30"/>
        <v>0</v>
      </c>
      <c r="K193" s="151" t="s">
        <v>557</v>
      </c>
      <c r="L193" s="32"/>
      <c r="M193" s="156" t="s">
        <v>1</v>
      </c>
      <c r="N193" s="157" t="s">
        <v>40</v>
      </c>
      <c r="O193" s="57"/>
      <c r="P193" s="158">
        <f t="shared" si="31"/>
        <v>0</v>
      </c>
      <c r="Q193" s="158">
        <v>0</v>
      </c>
      <c r="R193" s="158">
        <f t="shared" si="32"/>
        <v>0</v>
      </c>
      <c r="S193" s="158">
        <v>0</v>
      </c>
      <c r="T193" s="159">
        <f t="shared" si="3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60" t="s">
        <v>247</v>
      </c>
      <c r="AT193" s="160" t="s">
        <v>164</v>
      </c>
      <c r="AU193" s="160" t="s">
        <v>84</v>
      </c>
      <c r="AY193" s="16" t="s">
        <v>162</v>
      </c>
      <c r="BE193" s="161">
        <f t="shared" si="34"/>
        <v>0</v>
      </c>
      <c r="BF193" s="161">
        <f t="shared" si="35"/>
        <v>0</v>
      </c>
      <c r="BG193" s="161">
        <f t="shared" si="36"/>
        <v>0</v>
      </c>
      <c r="BH193" s="161">
        <f t="shared" si="37"/>
        <v>0</v>
      </c>
      <c r="BI193" s="161">
        <f t="shared" si="38"/>
        <v>0</v>
      </c>
      <c r="BJ193" s="16" t="s">
        <v>82</v>
      </c>
      <c r="BK193" s="161">
        <f t="shared" si="39"/>
        <v>0</v>
      </c>
      <c r="BL193" s="16" t="s">
        <v>247</v>
      </c>
      <c r="BM193" s="160" t="s">
        <v>1950</v>
      </c>
    </row>
    <row r="194" spans="1:65" s="2" customFormat="1" ht="16.5" customHeight="1">
      <c r="A194" s="31"/>
      <c r="B194" s="148"/>
      <c r="C194" s="149" t="s">
        <v>495</v>
      </c>
      <c r="D194" s="149" t="s">
        <v>164</v>
      </c>
      <c r="E194" s="150" t="s">
        <v>1951</v>
      </c>
      <c r="F194" s="151" t="s">
        <v>1952</v>
      </c>
      <c r="G194" s="152" t="s">
        <v>329</v>
      </c>
      <c r="H194" s="153">
        <v>6</v>
      </c>
      <c r="I194" s="154"/>
      <c r="J194" s="155">
        <f t="shared" si="30"/>
        <v>0</v>
      </c>
      <c r="K194" s="151" t="s">
        <v>557</v>
      </c>
      <c r="L194" s="32"/>
      <c r="M194" s="156" t="s">
        <v>1</v>
      </c>
      <c r="N194" s="157" t="s">
        <v>40</v>
      </c>
      <c r="O194" s="57"/>
      <c r="P194" s="158">
        <f t="shared" si="31"/>
        <v>0</v>
      </c>
      <c r="Q194" s="158">
        <v>0</v>
      </c>
      <c r="R194" s="158">
        <f t="shared" si="32"/>
        <v>0</v>
      </c>
      <c r="S194" s="158">
        <v>0</v>
      </c>
      <c r="T194" s="159">
        <f t="shared" si="3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60" t="s">
        <v>247</v>
      </c>
      <c r="AT194" s="160" t="s">
        <v>164</v>
      </c>
      <c r="AU194" s="160" t="s">
        <v>84</v>
      </c>
      <c r="AY194" s="16" t="s">
        <v>162</v>
      </c>
      <c r="BE194" s="161">
        <f t="shared" si="34"/>
        <v>0</v>
      </c>
      <c r="BF194" s="161">
        <f t="shared" si="35"/>
        <v>0</v>
      </c>
      <c r="BG194" s="161">
        <f t="shared" si="36"/>
        <v>0</v>
      </c>
      <c r="BH194" s="161">
        <f t="shared" si="37"/>
        <v>0</v>
      </c>
      <c r="BI194" s="161">
        <f t="shared" si="38"/>
        <v>0</v>
      </c>
      <c r="BJ194" s="16" t="s">
        <v>82</v>
      </c>
      <c r="BK194" s="161">
        <f t="shared" si="39"/>
        <v>0</v>
      </c>
      <c r="BL194" s="16" t="s">
        <v>247</v>
      </c>
      <c r="BM194" s="160" t="s">
        <v>1953</v>
      </c>
    </row>
    <row r="195" spans="1:65" s="2" customFormat="1" ht="16.5" customHeight="1">
      <c r="A195" s="31"/>
      <c r="B195" s="148"/>
      <c r="C195" s="149" t="s">
        <v>499</v>
      </c>
      <c r="D195" s="149" t="s">
        <v>164</v>
      </c>
      <c r="E195" s="150" t="s">
        <v>1954</v>
      </c>
      <c r="F195" s="151" t="s">
        <v>1955</v>
      </c>
      <c r="G195" s="152" t="s">
        <v>329</v>
      </c>
      <c r="H195" s="153">
        <v>2</v>
      </c>
      <c r="I195" s="154"/>
      <c r="J195" s="155">
        <f t="shared" si="30"/>
        <v>0</v>
      </c>
      <c r="K195" s="151" t="s">
        <v>557</v>
      </c>
      <c r="L195" s="32"/>
      <c r="M195" s="156" t="s">
        <v>1</v>
      </c>
      <c r="N195" s="157" t="s">
        <v>40</v>
      </c>
      <c r="O195" s="57"/>
      <c r="P195" s="158">
        <f t="shared" si="31"/>
        <v>0</v>
      </c>
      <c r="Q195" s="158">
        <v>0</v>
      </c>
      <c r="R195" s="158">
        <f t="shared" si="32"/>
        <v>0</v>
      </c>
      <c r="S195" s="158">
        <v>0</v>
      </c>
      <c r="T195" s="159">
        <f t="shared" si="3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60" t="s">
        <v>247</v>
      </c>
      <c r="AT195" s="160" t="s">
        <v>164</v>
      </c>
      <c r="AU195" s="160" t="s">
        <v>84</v>
      </c>
      <c r="AY195" s="16" t="s">
        <v>162</v>
      </c>
      <c r="BE195" s="161">
        <f t="shared" si="34"/>
        <v>0</v>
      </c>
      <c r="BF195" s="161">
        <f t="shared" si="35"/>
        <v>0</v>
      </c>
      <c r="BG195" s="161">
        <f t="shared" si="36"/>
        <v>0</v>
      </c>
      <c r="BH195" s="161">
        <f t="shared" si="37"/>
        <v>0</v>
      </c>
      <c r="BI195" s="161">
        <f t="shared" si="38"/>
        <v>0</v>
      </c>
      <c r="BJ195" s="16" t="s">
        <v>82</v>
      </c>
      <c r="BK195" s="161">
        <f t="shared" si="39"/>
        <v>0</v>
      </c>
      <c r="BL195" s="16" t="s">
        <v>247</v>
      </c>
      <c r="BM195" s="160" t="s">
        <v>1956</v>
      </c>
    </row>
    <row r="196" spans="1:65" s="2" customFormat="1" ht="16.5" customHeight="1">
      <c r="A196" s="31"/>
      <c r="B196" s="148"/>
      <c r="C196" s="149" t="s">
        <v>503</v>
      </c>
      <c r="D196" s="149" t="s">
        <v>164</v>
      </c>
      <c r="E196" s="150" t="s">
        <v>1957</v>
      </c>
      <c r="F196" s="151" t="s">
        <v>1958</v>
      </c>
      <c r="G196" s="152" t="s">
        <v>371</v>
      </c>
      <c r="H196" s="153">
        <v>70</v>
      </c>
      <c r="I196" s="154"/>
      <c r="J196" s="155">
        <f t="shared" si="30"/>
        <v>0</v>
      </c>
      <c r="K196" s="151" t="s">
        <v>557</v>
      </c>
      <c r="L196" s="32"/>
      <c r="M196" s="156" t="s">
        <v>1</v>
      </c>
      <c r="N196" s="157" t="s">
        <v>40</v>
      </c>
      <c r="O196" s="57"/>
      <c r="P196" s="158">
        <f t="shared" si="31"/>
        <v>0</v>
      </c>
      <c r="Q196" s="158">
        <v>0</v>
      </c>
      <c r="R196" s="158">
        <f t="shared" si="32"/>
        <v>0</v>
      </c>
      <c r="S196" s="158">
        <v>0</v>
      </c>
      <c r="T196" s="159">
        <f t="shared" si="3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60" t="s">
        <v>247</v>
      </c>
      <c r="AT196" s="160" t="s">
        <v>164</v>
      </c>
      <c r="AU196" s="160" t="s">
        <v>84</v>
      </c>
      <c r="AY196" s="16" t="s">
        <v>162</v>
      </c>
      <c r="BE196" s="161">
        <f t="shared" si="34"/>
        <v>0</v>
      </c>
      <c r="BF196" s="161">
        <f t="shared" si="35"/>
        <v>0</v>
      </c>
      <c r="BG196" s="161">
        <f t="shared" si="36"/>
        <v>0</v>
      </c>
      <c r="BH196" s="161">
        <f t="shared" si="37"/>
        <v>0</v>
      </c>
      <c r="BI196" s="161">
        <f t="shared" si="38"/>
        <v>0</v>
      </c>
      <c r="BJ196" s="16" t="s">
        <v>82</v>
      </c>
      <c r="BK196" s="161">
        <f t="shared" si="39"/>
        <v>0</v>
      </c>
      <c r="BL196" s="16" t="s">
        <v>247</v>
      </c>
      <c r="BM196" s="160" t="s">
        <v>1959</v>
      </c>
    </row>
    <row r="197" spans="1:65" s="2" customFormat="1" ht="16.5" customHeight="1">
      <c r="A197" s="31"/>
      <c r="B197" s="148"/>
      <c r="C197" s="149" t="s">
        <v>507</v>
      </c>
      <c r="D197" s="149" t="s">
        <v>164</v>
      </c>
      <c r="E197" s="150" t="s">
        <v>1960</v>
      </c>
      <c r="F197" s="151" t="s">
        <v>1961</v>
      </c>
      <c r="G197" s="152" t="s">
        <v>371</v>
      </c>
      <c r="H197" s="153">
        <v>80</v>
      </c>
      <c r="I197" s="154"/>
      <c r="J197" s="155">
        <f t="shared" si="30"/>
        <v>0</v>
      </c>
      <c r="K197" s="151" t="s">
        <v>557</v>
      </c>
      <c r="L197" s="32"/>
      <c r="M197" s="156" t="s">
        <v>1</v>
      </c>
      <c r="N197" s="157" t="s">
        <v>40</v>
      </c>
      <c r="O197" s="57"/>
      <c r="P197" s="158">
        <f t="shared" si="31"/>
        <v>0</v>
      </c>
      <c r="Q197" s="158">
        <v>0</v>
      </c>
      <c r="R197" s="158">
        <f t="shared" si="32"/>
        <v>0</v>
      </c>
      <c r="S197" s="158">
        <v>0</v>
      </c>
      <c r="T197" s="159">
        <f t="shared" si="3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60" t="s">
        <v>247</v>
      </c>
      <c r="AT197" s="160" t="s">
        <v>164</v>
      </c>
      <c r="AU197" s="160" t="s">
        <v>84</v>
      </c>
      <c r="AY197" s="16" t="s">
        <v>162</v>
      </c>
      <c r="BE197" s="161">
        <f t="shared" si="34"/>
        <v>0</v>
      </c>
      <c r="BF197" s="161">
        <f t="shared" si="35"/>
        <v>0</v>
      </c>
      <c r="BG197" s="161">
        <f t="shared" si="36"/>
        <v>0</v>
      </c>
      <c r="BH197" s="161">
        <f t="shared" si="37"/>
        <v>0</v>
      </c>
      <c r="BI197" s="161">
        <f t="shared" si="38"/>
        <v>0</v>
      </c>
      <c r="BJ197" s="16" t="s">
        <v>82</v>
      </c>
      <c r="BK197" s="161">
        <f t="shared" si="39"/>
        <v>0</v>
      </c>
      <c r="BL197" s="16" t="s">
        <v>247</v>
      </c>
      <c r="BM197" s="160" t="s">
        <v>1962</v>
      </c>
    </row>
    <row r="198" spans="1:65" s="2" customFormat="1" ht="16.5" customHeight="1">
      <c r="A198" s="31"/>
      <c r="B198" s="148"/>
      <c r="C198" s="149" t="s">
        <v>516</v>
      </c>
      <c r="D198" s="149" t="s">
        <v>164</v>
      </c>
      <c r="E198" s="150" t="s">
        <v>1963</v>
      </c>
      <c r="F198" s="151" t="s">
        <v>1964</v>
      </c>
      <c r="G198" s="152" t="s">
        <v>371</v>
      </c>
      <c r="H198" s="153">
        <v>8.57</v>
      </c>
      <c r="I198" s="154"/>
      <c r="J198" s="155">
        <f t="shared" si="30"/>
        <v>0</v>
      </c>
      <c r="K198" s="151" t="s">
        <v>557</v>
      </c>
      <c r="L198" s="32"/>
      <c r="M198" s="156" t="s">
        <v>1</v>
      </c>
      <c r="N198" s="157" t="s">
        <v>40</v>
      </c>
      <c r="O198" s="57"/>
      <c r="P198" s="158">
        <f t="shared" si="31"/>
        <v>0</v>
      </c>
      <c r="Q198" s="158">
        <v>0</v>
      </c>
      <c r="R198" s="158">
        <f t="shared" si="32"/>
        <v>0</v>
      </c>
      <c r="S198" s="158">
        <v>0</v>
      </c>
      <c r="T198" s="159">
        <f t="shared" si="3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60" t="s">
        <v>247</v>
      </c>
      <c r="AT198" s="160" t="s">
        <v>164</v>
      </c>
      <c r="AU198" s="160" t="s">
        <v>84</v>
      </c>
      <c r="AY198" s="16" t="s">
        <v>162</v>
      </c>
      <c r="BE198" s="161">
        <f t="shared" si="34"/>
        <v>0</v>
      </c>
      <c r="BF198" s="161">
        <f t="shared" si="35"/>
        <v>0</v>
      </c>
      <c r="BG198" s="161">
        <f t="shared" si="36"/>
        <v>0</v>
      </c>
      <c r="BH198" s="161">
        <f t="shared" si="37"/>
        <v>0</v>
      </c>
      <c r="BI198" s="161">
        <f t="shared" si="38"/>
        <v>0</v>
      </c>
      <c r="BJ198" s="16" t="s">
        <v>82</v>
      </c>
      <c r="BK198" s="161">
        <f t="shared" si="39"/>
        <v>0</v>
      </c>
      <c r="BL198" s="16" t="s">
        <v>247</v>
      </c>
      <c r="BM198" s="160" t="s">
        <v>1965</v>
      </c>
    </row>
    <row r="199" spans="1:65" s="2" customFormat="1" ht="16.5" customHeight="1">
      <c r="A199" s="31"/>
      <c r="B199" s="148"/>
      <c r="C199" s="149" t="s">
        <v>520</v>
      </c>
      <c r="D199" s="149" t="s">
        <v>164</v>
      </c>
      <c r="E199" s="150" t="s">
        <v>1966</v>
      </c>
      <c r="F199" s="151" t="s">
        <v>1967</v>
      </c>
      <c r="G199" s="152" t="s">
        <v>371</v>
      </c>
      <c r="H199" s="153">
        <v>40</v>
      </c>
      <c r="I199" s="154"/>
      <c r="J199" s="155">
        <f t="shared" si="30"/>
        <v>0</v>
      </c>
      <c r="K199" s="151" t="s">
        <v>557</v>
      </c>
      <c r="L199" s="32"/>
      <c r="M199" s="156" t="s">
        <v>1</v>
      </c>
      <c r="N199" s="157" t="s">
        <v>40</v>
      </c>
      <c r="O199" s="57"/>
      <c r="P199" s="158">
        <f t="shared" si="31"/>
        <v>0</v>
      </c>
      <c r="Q199" s="158">
        <v>0</v>
      </c>
      <c r="R199" s="158">
        <f t="shared" si="32"/>
        <v>0</v>
      </c>
      <c r="S199" s="158">
        <v>0</v>
      </c>
      <c r="T199" s="159">
        <f t="shared" si="3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60" t="s">
        <v>247</v>
      </c>
      <c r="AT199" s="160" t="s">
        <v>164</v>
      </c>
      <c r="AU199" s="160" t="s">
        <v>84</v>
      </c>
      <c r="AY199" s="16" t="s">
        <v>162</v>
      </c>
      <c r="BE199" s="161">
        <f t="shared" si="34"/>
        <v>0</v>
      </c>
      <c r="BF199" s="161">
        <f t="shared" si="35"/>
        <v>0</v>
      </c>
      <c r="BG199" s="161">
        <f t="shared" si="36"/>
        <v>0</v>
      </c>
      <c r="BH199" s="161">
        <f t="shared" si="37"/>
        <v>0</v>
      </c>
      <c r="BI199" s="161">
        <f t="shared" si="38"/>
        <v>0</v>
      </c>
      <c r="BJ199" s="16" t="s">
        <v>82</v>
      </c>
      <c r="BK199" s="161">
        <f t="shared" si="39"/>
        <v>0</v>
      </c>
      <c r="BL199" s="16" t="s">
        <v>247</v>
      </c>
      <c r="BM199" s="160" t="s">
        <v>1968</v>
      </c>
    </row>
    <row r="200" spans="1:65" s="2" customFormat="1" ht="16.5" customHeight="1">
      <c r="A200" s="31"/>
      <c r="B200" s="148"/>
      <c r="C200" s="149" t="s">
        <v>524</v>
      </c>
      <c r="D200" s="149" t="s">
        <v>164</v>
      </c>
      <c r="E200" s="150" t="s">
        <v>1969</v>
      </c>
      <c r="F200" s="151" t="s">
        <v>1970</v>
      </c>
      <c r="G200" s="152" t="s">
        <v>329</v>
      </c>
      <c r="H200" s="153">
        <v>15</v>
      </c>
      <c r="I200" s="154"/>
      <c r="J200" s="155">
        <f t="shared" si="30"/>
        <v>0</v>
      </c>
      <c r="K200" s="151" t="s">
        <v>557</v>
      </c>
      <c r="L200" s="32"/>
      <c r="M200" s="156" t="s">
        <v>1</v>
      </c>
      <c r="N200" s="157" t="s">
        <v>40</v>
      </c>
      <c r="O200" s="57"/>
      <c r="P200" s="158">
        <f t="shared" si="31"/>
        <v>0</v>
      </c>
      <c r="Q200" s="158">
        <v>0</v>
      </c>
      <c r="R200" s="158">
        <f t="shared" si="32"/>
        <v>0</v>
      </c>
      <c r="S200" s="158">
        <v>0</v>
      </c>
      <c r="T200" s="159">
        <f t="shared" si="3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60" t="s">
        <v>247</v>
      </c>
      <c r="AT200" s="160" t="s">
        <v>164</v>
      </c>
      <c r="AU200" s="160" t="s">
        <v>84</v>
      </c>
      <c r="AY200" s="16" t="s">
        <v>162</v>
      </c>
      <c r="BE200" s="161">
        <f t="shared" si="34"/>
        <v>0</v>
      </c>
      <c r="BF200" s="161">
        <f t="shared" si="35"/>
        <v>0</v>
      </c>
      <c r="BG200" s="161">
        <f t="shared" si="36"/>
        <v>0</v>
      </c>
      <c r="BH200" s="161">
        <f t="shared" si="37"/>
        <v>0</v>
      </c>
      <c r="BI200" s="161">
        <f t="shared" si="38"/>
        <v>0</v>
      </c>
      <c r="BJ200" s="16" t="s">
        <v>82</v>
      </c>
      <c r="BK200" s="161">
        <f t="shared" si="39"/>
        <v>0</v>
      </c>
      <c r="BL200" s="16" t="s">
        <v>247</v>
      </c>
      <c r="BM200" s="160" t="s">
        <v>1971</v>
      </c>
    </row>
    <row r="201" spans="1:65" s="2" customFormat="1" ht="16.5" customHeight="1">
      <c r="A201" s="31"/>
      <c r="B201" s="148"/>
      <c r="C201" s="149" t="s">
        <v>530</v>
      </c>
      <c r="D201" s="149" t="s">
        <v>164</v>
      </c>
      <c r="E201" s="150" t="s">
        <v>1972</v>
      </c>
      <c r="F201" s="151" t="s">
        <v>1973</v>
      </c>
      <c r="G201" s="152" t="s">
        <v>329</v>
      </c>
      <c r="H201" s="153">
        <v>5</v>
      </c>
      <c r="I201" s="154"/>
      <c r="J201" s="155">
        <f t="shared" si="30"/>
        <v>0</v>
      </c>
      <c r="K201" s="151" t="s">
        <v>557</v>
      </c>
      <c r="L201" s="32"/>
      <c r="M201" s="156" t="s">
        <v>1</v>
      </c>
      <c r="N201" s="157" t="s">
        <v>40</v>
      </c>
      <c r="O201" s="57"/>
      <c r="P201" s="158">
        <f t="shared" si="31"/>
        <v>0</v>
      </c>
      <c r="Q201" s="158">
        <v>0</v>
      </c>
      <c r="R201" s="158">
        <f t="shared" si="32"/>
        <v>0</v>
      </c>
      <c r="S201" s="158">
        <v>0</v>
      </c>
      <c r="T201" s="159">
        <f t="shared" si="3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60" t="s">
        <v>247</v>
      </c>
      <c r="AT201" s="160" t="s">
        <v>164</v>
      </c>
      <c r="AU201" s="160" t="s">
        <v>84</v>
      </c>
      <c r="AY201" s="16" t="s">
        <v>162</v>
      </c>
      <c r="BE201" s="161">
        <f t="shared" si="34"/>
        <v>0</v>
      </c>
      <c r="BF201" s="161">
        <f t="shared" si="35"/>
        <v>0</v>
      </c>
      <c r="BG201" s="161">
        <f t="shared" si="36"/>
        <v>0</v>
      </c>
      <c r="BH201" s="161">
        <f t="shared" si="37"/>
        <v>0</v>
      </c>
      <c r="BI201" s="161">
        <f t="shared" si="38"/>
        <v>0</v>
      </c>
      <c r="BJ201" s="16" t="s">
        <v>82</v>
      </c>
      <c r="BK201" s="161">
        <f t="shared" si="39"/>
        <v>0</v>
      </c>
      <c r="BL201" s="16" t="s">
        <v>247</v>
      </c>
      <c r="BM201" s="160" t="s">
        <v>1974</v>
      </c>
    </row>
    <row r="202" spans="1:65" s="2" customFormat="1" ht="16.5" customHeight="1">
      <c r="A202" s="31"/>
      <c r="B202" s="148"/>
      <c r="C202" s="149" t="s">
        <v>535</v>
      </c>
      <c r="D202" s="149" t="s">
        <v>164</v>
      </c>
      <c r="E202" s="150" t="s">
        <v>1975</v>
      </c>
      <c r="F202" s="151" t="s">
        <v>1976</v>
      </c>
      <c r="G202" s="152" t="s">
        <v>329</v>
      </c>
      <c r="H202" s="153">
        <v>50</v>
      </c>
      <c r="I202" s="154"/>
      <c r="J202" s="155">
        <f t="shared" si="30"/>
        <v>0</v>
      </c>
      <c r="K202" s="151" t="s">
        <v>557</v>
      </c>
      <c r="L202" s="32"/>
      <c r="M202" s="156" t="s">
        <v>1</v>
      </c>
      <c r="N202" s="157" t="s">
        <v>40</v>
      </c>
      <c r="O202" s="57"/>
      <c r="P202" s="158">
        <f t="shared" si="31"/>
        <v>0</v>
      </c>
      <c r="Q202" s="158">
        <v>0</v>
      </c>
      <c r="R202" s="158">
        <f t="shared" si="32"/>
        <v>0</v>
      </c>
      <c r="S202" s="158">
        <v>0</v>
      </c>
      <c r="T202" s="159">
        <f t="shared" si="3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60" t="s">
        <v>247</v>
      </c>
      <c r="AT202" s="160" t="s">
        <v>164</v>
      </c>
      <c r="AU202" s="160" t="s">
        <v>84</v>
      </c>
      <c r="AY202" s="16" t="s">
        <v>162</v>
      </c>
      <c r="BE202" s="161">
        <f t="shared" si="34"/>
        <v>0</v>
      </c>
      <c r="BF202" s="161">
        <f t="shared" si="35"/>
        <v>0</v>
      </c>
      <c r="BG202" s="161">
        <f t="shared" si="36"/>
        <v>0</v>
      </c>
      <c r="BH202" s="161">
        <f t="shared" si="37"/>
        <v>0</v>
      </c>
      <c r="BI202" s="161">
        <f t="shared" si="38"/>
        <v>0</v>
      </c>
      <c r="BJ202" s="16" t="s">
        <v>82</v>
      </c>
      <c r="BK202" s="161">
        <f t="shared" si="39"/>
        <v>0</v>
      </c>
      <c r="BL202" s="16" t="s">
        <v>247</v>
      </c>
      <c r="BM202" s="160" t="s">
        <v>1977</v>
      </c>
    </row>
    <row r="203" spans="1:65" s="2" customFormat="1" ht="16.5" customHeight="1">
      <c r="A203" s="31"/>
      <c r="B203" s="148"/>
      <c r="C203" s="149" t="s">
        <v>540</v>
      </c>
      <c r="D203" s="149" t="s">
        <v>164</v>
      </c>
      <c r="E203" s="150" t="s">
        <v>1978</v>
      </c>
      <c r="F203" s="151" t="s">
        <v>1979</v>
      </c>
      <c r="G203" s="152" t="s">
        <v>329</v>
      </c>
      <c r="H203" s="153">
        <v>4</v>
      </c>
      <c r="I203" s="154"/>
      <c r="J203" s="155">
        <f t="shared" si="30"/>
        <v>0</v>
      </c>
      <c r="K203" s="151" t="s">
        <v>557</v>
      </c>
      <c r="L203" s="32"/>
      <c r="M203" s="156" t="s">
        <v>1</v>
      </c>
      <c r="N203" s="157" t="s">
        <v>40</v>
      </c>
      <c r="O203" s="57"/>
      <c r="P203" s="158">
        <f t="shared" si="31"/>
        <v>0</v>
      </c>
      <c r="Q203" s="158">
        <v>0</v>
      </c>
      <c r="R203" s="158">
        <f t="shared" si="32"/>
        <v>0</v>
      </c>
      <c r="S203" s="158">
        <v>0</v>
      </c>
      <c r="T203" s="159">
        <f t="shared" si="3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60" t="s">
        <v>247</v>
      </c>
      <c r="AT203" s="160" t="s">
        <v>164</v>
      </c>
      <c r="AU203" s="160" t="s">
        <v>84</v>
      </c>
      <c r="AY203" s="16" t="s">
        <v>162</v>
      </c>
      <c r="BE203" s="161">
        <f t="shared" si="34"/>
        <v>0</v>
      </c>
      <c r="BF203" s="161">
        <f t="shared" si="35"/>
        <v>0</v>
      </c>
      <c r="BG203" s="161">
        <f t="shared" si="36"/>
        <v>0</v>
      </c>
      <c r="BH203" s="161">
        <f t="shared" si="37"/>
        <v>0</v>
      </c>
      <c r="BI203" s="161">
        <f t="shared" si="38"/>
        <v>0</v>
      </c>
      <c r="BJ203" s="16" t="s">
        <v>82</v>
      </c>
      <c r="BK203" s="161">
        <f t="shared" si="39"/>
        <v>0</v>
      </c>
      <c r="BL203" s="16" t="s">
        <v>247</v>
      </c>
      <c r="BM203" s="160" t="s">
        <v>1980</v>
      </c>
    </row>
    <row r="204" spans="1:65" s="2" customFormat="1" ht="16.5" customHeight="1">
      <c r="A204" s="31"/>
      <c r="B204" s="148"/>
      <c r="C204" s="149" t="s">
        <v>546</v>
      </c>
      <c r="D204" s="149" t="s">
        <v>164</v>
      </c>
      <c r="E204" s="150" t="s">
        <v>1981</v>
      </c>
      <c r="F204" s="151" t="s">
        <v>1982</v>
      </c>
      <c r="G204" s="152" t="s">
        <v>329</v>
      </c>
      <c r="H204" s="153">
        <v>4</v>
      </c>
      <c r="I204" s="154"/>
      <c r="J204" s="155">
        <f t="shared" si="30"/>
        <v>0</v>
      </c>
      <c r="K204" s="151" t="s">
        <v>557</v>
      </c>
      <c r="L204" s="32"/>
      <c r="M204" s="156" t="s">
        <v>1</v>
      </c>
      <c r="N204" s="157" t="s">
        <v>40</v>
      </c>
      <c r="O204" s="57"/>
      <c r="P204" s="158">
        <f t="shared" si="31"/>
        <v>0</v>
      </c>
      <c r="Q204" s="158">
        <v>0</v>
      </c>
      <c r="R204" s="158">
        <f t="shared" si="32"/>
        <v>0</v>
      </c>
      <c r="S204" s="158">
        <v>0</v>
      </c>
      <c r="T204" s="159">
        <f t="shared" si="3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60" t="s">
        <v>247</v>
      </c>
      <c r="AT204" s="160" t="s">
        <v>164</v>
      </c>
      <c r="AU204" s="160" t="s">
        <v>84</v>
      </c>
      <c r="AY204" s="16" t="s">
        <v>162</v>
      </c>
      <c r="BE204" s="161">
        <f t="shared" si="34"/>
        <v>0</v>
      </c>
      <c r="BF204" s="161">
        <f t="shared" si="35"/>
        <v>0</v>
      </c>
      <c r="BG204" s="161">
        <f t="shared" si="36"/>
        <v>0</v>
      </c>
      <c r="BH204" s="161">
        <f t="shared" si="37"/>
        <v>0</v>
      </c>
      <c r="BI204" s="161">
        <f t="shared" si="38"/>
        <v>0</v>
      </c>
      <c r="BJ204" s="16" t="s">
        <v>82</v>
      </c>
      <c r="BK204" s="161">
        <f t="shared" si="39"/>
        <v>0</v>
      </c>
      <c r="BL204" s="16" t="s">
        <v>247</v>
      </c>
      <c r="BM204" s="160" t="s">
        <v>1983</v>
      </c>
    </row>
    <row r="205" spans="1:65" s="2" customFormat="1" ht="16.5" customHeight="1">
      <c r="A205" s="31"/>
      <c r="B205" s="148"/>
      <c r="C205" s="149" t="s">
        <v>553</v>
      </c>
      <c r="D205" s="149" t="s">
        <v>164</v>
      </c>
      <c r="E205" s="150" t="s">
        <v>1984</v>
      </c>
      <c r="F205" s="151" t="s">
        <v>1985</v>
      </c>
      <c r="G205" s="152" t="s">
        <v>329</v>
      </c>
      <c r="H205" s="153">
        <v>2</v>
      </c>
      <c r="I205" s="154"/>
      <c r="J205" s="155">
        <f t="shared" si="30"/>
        <v>0</v>
      </c>
      <c r="K205" s="151" t="s">
        <v>557</v>
      </c>
      <c r="L205" s="32"/>
      <c r="M205" s="156" t="s">
        <v>1</v>
      </c>
      <c r="N205" s="157" t="s">
        <v>40</v>
      </c>
      <c r="O205" s="57"/>
      <c r="P205" s="158">
        <f t="shared" si="31"/>
        <v>0</v>
      </c>
      <c r="Q205" s="158">
        <v>0</v>
      </c>
      <c r="R205" s="158">
        <f t="shared" si="32"/>
        <v>0</v>
      </c>
      <c r="S205" s="158">
        <v>0</v>
      </c>
      <c r="T205" s="159">
        <f t="shared" si="3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60" t="s">
        <v>247</v>
      </c>
      <c r="AT205" s="160" t="s">
        <v>164</v>
      </c>
      <c r="AU205" s="160" t="s">
        <v>84</v>
      </c>
      <c r="AY205" s="16" t="s">
        <v>162</v>
      </c>
      <c r="BE205" s="161">
        <f t="shared" si="34"/>
        <v>0</v>
      </c>
      <c r="BF205" s="161">
        <f t="shared" si="35"/>
        <v>0</v>
      </c>
      <c r="BG205" s="161">
        <f t="shared" si="36"/>
        <v>0</v>
      </c>
      <c r="BH205" s="161">
        <f t="shared" si="37"/>
        <v>0</v>
      </c>
      <c r="BI205" s="161">
        <f t="shared" si="38"/>
        <v>0</v>
      </c>
      <c r="BJ205" s="16" t="s">
        <v>82</v>
      </c>
      <c r="BK205" s="161">
        <f t="shared" si="39"/>
        <v>0</v>
      </c>
      <c r="BL205" s="16" t="s">
        <v>247</v>
      </c>
      <c r="BM205" s="160" t="s">
        <v>1986</v>
      </c>
    </row>
    <row r="206" spans="1:65" s="2" customFormat="1" ht="16.5" customHeight="1">
      <c r="A206" s="31"/>
      <c r="B206" s="148"/>
      <c r="C206" s="149" t="s">
        <v>559</v>
      </c>
      <c r="D206" s="149" t="s">
        <v>164</v>
      </c>
      <c r="E206" s="150" t="s">
        <v>1987</v>
      </c>
      <c r="F206" s="151" t="s">
        <v>1988</v>
      </c>
      <c r="G206" s="152" t="s">
        <v>329</v>
      </c>
      <c r="H206" s="153">
        <v>25.46</v>
      </c>
      <c r="I206" s="154"/>
      <c r="J206" s="155">
        <f t="shared" si="30"/>
        <v>0</v>
      </c>
      <c r="K206" s="151" t="s">
        <v>557</v>
      </c>
      <c r="L206" s="32"/>
      <c r="M206" s="156" t="s">
        <v>1</v>
      </c>
      <c r="N206" s="157" t="s">
        <v>40</v>
      </c>
      <c r="O206" s="57"/>
      <c r="P206" s="158">
        <f t="shared" si="31"/>
        <v>0</v>
      </c>
      <c r="Q206" s="158">
        <v>0</v>
      </c>
      <c r="R206" s="158">
        <f t="shared" si="32"/>
        <v>0</v>
      </c>
      <c r="S206" s="158">
        <v>0</v>
      </c>
      <c r="T206" s="159">
        <f t="shared" si="3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60" t="s">
        <v>247</v>
      </c>
      <c r="AT206" s="160" t="s">
        <v>164</v>
      </c>
      <c r="AU206" s="160" t="s">
        <v>84</v>
      </c>
      <c r="AY206" s="16" t="s">
        <v>162</v>
      </c>
      <c r="BE206" s="161">
        <f t="shared" si="34"/>
        <v>0</v>
      </c>
      <c r="BF206" s="161">
        <f t="shared" si="35"/>
        <v>0</v>
      </c>
      <c r="BG206" s="161">
        <f t="shared" si="36"/>
        <v>0</v>
      </c>
      <c r="BH206" s="161">
        <f t="shared" si="37"/>
        <v>0</v>
      </c>
      <c r="BI206" s="161">
        <f t="shared" si="38"/>
        <v>0</v>
      </c>
      <c r="BJ206" s="16" t="s">
        <v>82</v>
      </c>
      <c r="BK206" s="161">
        <f t="shared" si="39"/>
        <v>0</v>
      </c>
      <c r="BL206" s="16" t="s">
        <v>247</v>
      </c>
      <c r="BM206" s="160" t="s">
        <v>1989</v>
      </c>
    </row>
    <row r="207" spans="1:65" s="2" customFormat="1" ht="16.5" customHeight="1">
      <c r="A207" s="31"/>
      <c r="B207" s="148"/>
      <c r="C207" s="149" t="s">
        <v>563</v>
      </c>
      <c r="D207" s="149" t="s">
        <v>164</v>
      </c>
      <c r="E207" s="150" t="s">
        <v>1990</v>
      </c>
      <c r="F207" s="151" t="s">
        <v>1991</v>
      </c>
      <c r="G207" s="152" t="s">
        <v>371</v>
      </c>
      <c r="H207" s="153">
        <v>74</v>
      </c>
      <c r="I207" s="154"/>
      <c r="J207" s="155">
        <f t="shared" si="30"/>
        <v>0</v>
      </c>
      <c r="K207" s="151" t="s">
        <v>557</v>
      </c>
      <c r="L207" s="32"/>
      <c r="M207" s="156" t="s">
        <v>1</v>
      </c>
      <c r="N207" s="157" t="s">
        <v>40</v>
      </c>
      <c r="O207" s="57"/>
      <c r="P207" s="158">
        <f t="shared" si="31"/>
        <v>0</v>
      </c>
      <c r="Q207" s="158">
        <v>0</v>
      </c>
      <c r="R207" s="158">
        <f t="shared" si="32"/>
        <v>0</v>
      </c>
      <c r="S207" s="158">
        <v>0</v>
      </c>
      <c r="T207" s="159">
        <f t="shared" si="3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60" t="s">
        <v>247</v>
      </c>
      <c r="AT207" s="160" t="s">
        <v>164</v>
      </c>
      <c r="AU207" s="160" t="s">
        <v>84</v>
      </c>
      <c r="AY207" s="16" t="s">
        <v>162</v>
      </c>
      <c r="BE207" s="161">
        <f t="shared" si="34"/>
        <v>0</v>
      </c>
      <c r="BF207" s="161">
        <f t="shared" si="35"/>
        <v>0</v>
      </c>
      <c r="BG207" s="161">
        <f t="shared" si="36"/>
        <v>0</v>
      </c>
      <c r="BH207" s="161">
        <f t="shared" si="37"/>
        <v>0</v>
      </c>
      <c r="BI207" s="161">
        <f t="shared" si="38"/>
        <v>0</v>
      </c>
      <c r="BJ207" s="16" t="s">
        <v>82</v>
      </c>
      <c r="BK207" s="161">
        <f t="shared" si="39"/>
        <v>0</v>
      </c>
      <c r="BL207" s="16" t="s">
        <v>247</v>
      </c>
      <c r="BM207" s="160" t="s">
        <v>1992</v>
      </c>
    </row>
    <row r="208" spans="1:65" s="2" customFormat="1" ht="16.5" customHeight="1">
      <c r="A208" s="31"/>
      <c r="B208" s="148"/>
      <c r="C208" s="149" t="s">
        <v>568</v>
      </c>
      <c r="D208" s="149" t="s">
        <v>164</v>
      </c>
      <c r="E208" s="150" t="s">
        <v>1993</v>
      </c>
      <c r="F208" s="151" t="s">
        <v>1994</v>
      </c>
      <c r="G208" s="152" t="s">
        <v>371</v>
      </c>
      <c r="H208" s="153">
        <v>20</v>
      </c>
      <c r="I208" s="154"/>
      <c r="J208" s="155">
        <f t="shared" si="30"/>
        <v>0</v>
      </c>
      <c r="K208" s="151" t="s">
        <v>557</v>
      </c>
      <c r="L208" s="32"/>
      <c r="M208" s="156" t="s">
        <v>1</v>
      </c>
      <c r="N208" s="157" t="s">
        <v>40</v>
      </c>
      <c r="O208" s="57"/>
      <c r="P208" s="158">
        <f t="shared" si="31"/>
        <v>0</v>
      </c>
      <c r="Q208" s="158">
        <v>0</v>
      </c>
      <c r="R208" s="158">
        <f t="shared" si="32"/>
        <v>0</v>
      </c>
      <c r="S208" s="158">
        <v>0</v>
      </c>
      <c r="T208" s="159">
        <f t="shared" si="3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60" t="s">
        <v>247</v>
      </c>
      <c r="AT208" s="160" t="s">
        <v>164</v>
      </c>
      <c r="AU208" s="160" t="s">
        <v>84</v>
      </c>
      <c r="AY208" s="16" t="s">
        <v>162</v>
      </c>
      <c r="BE208" s="161">
        <f t="shared" si="34"/>
        <v>0</v>
      </c>
      <c r="BF208" s="161">
        <f t="shared" si="35"/>
        <v>0</v>
      </c>
      <c r="BG208" s="161">
        <f t="shared" si="36"/>
        <v>0</v>
      </c>
      <c r="BH208" s="161">
        <f t="shared" si="37"/>
        <v>0</v>
      </c>
      <c r="BI208" s="161">
        <f t="shared" si="38"/>
        <v>0</v>
      </c>
      <c r="BJ208" s="16" t="s">
        <v>82</v>
      </c>
      <c r="BK208" s="161">
        <f t="shared" si="39"/>
        <v>0</v>
      </c>
      <c r="BL208" s="16" t="s">
        <v>247</v>
      </c>
      <c r="BM208" s="160" t="s">
        <v>1995</v>
      </c>
    </row>
    <row r="209" spans="1:65" s="2" customFormat="1" ht="16.5" customHeight="1">
      <c r="A209" s="31"/>
      <c r="B209" s="148"/>
      <c r="C209" s="149" t="s">
        <v>572</v>
      </c>
      <c r="D209" s="149" t="s">
        <v>164</v>
      </c>
      <c r="E209" s="150" t="s">
        <v>1996</v>
      </c>
      <c r="F209" s="151" t="s">
        <v>1997</v>
      </c>
      <c r="G209" s="152" t="s">
        <v>329</v>
      </c>
      <c r="H209" s="153">
        <v>20</v>
      </c>
      <c r="I209" s="154"/>
      <c r="J209" s="155">
        <f t="shared" si="30"/>
        <v>0</v>
      </c>
      <c r="K209" s="151" t="s">
        <v>557</v>
      </c>
      <c r="L209" s="32"/>
      <c r="M209" s="156" t="s">
        <v>1</v>
      </c>
      <c r="N209" s="157" t="s">
        <v>40</v>
      </c>
      <c r="O209" s="57"/>
      <c r="P209" s="158">
        <f t="shared" si="31"/>
        <v>0</v>
      </c>
      <c r="Q209" s="158">
        <v>0</v>
      </c>
      <c r="R209" s="158">
        <f t="shared" si="32"/>
        <v>0</v>
      </c>
      <c r="S209" s="158">
        <v>0</v>
      </c>
      <c r="T209" s="159">
        <f t="shared" si="3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60" t="s">
        <v>247</v>
      </c>
      <c r="AT209" s="160" t="s">
        <v>164</v>
      </c>
      <c r="AU209" s="160" t="s">
        <v>84</v>
      </c>
      <c r="AY209" s="16" t="s">
        <v>162</v>
      </c>
      <c r="BE209" s="161">
        <f t="shared" si="34"/>
        <v>0</v>
      </c>
      <c r="BF209" s="161">
        <f t="shared" si="35"/>
        <v>0</v>
      </c>
      <c r="BG209" s="161">
        <f t="shared" si="36"/>
        <v>0</v>
      </c>
      <c r="BH209" s="161">
        <f t="shared" si="37"/>
        <v>0</v>
      </c>
      <c r="BI209" s="161">
        <f t="shared" si="38"/>
        <v>0</v>
      </c>
      <c r="BJ209" s="16" t="s">
        <v>82</v>
      </c>
      <c r="BK209" s="161">
        <f t="shared" si="39"/>
        <v>0</v>
      </c>
      <c r="BL209" s="16" t="s">
        <v>247</v>
      </c>
      <c r="BM209" s="160" t="s">
        <v>1998</v>
      </c>
    </row>
    <row r="210" spans="1:65" s="2" customFormat="1" ht="16.5" customHeight="1">
      <c r="A210" s="31"/>
      <c r="B210" s="148"/>
      <c r="C210" s="149" t="s">
        <v>578</v>
      </c>
      <c r="D210" s="149" t="s">
        <v>164</v>
      </c>
      <c r="E210" s="150" t="s">
        <v>1999</v>
      </c>
      <c r="F210" s="151" t="s">
        <v>2000</v>
      </c>
      <c r="G210" s="152" t="s">
        <v>329</v>
      </c>
      <c r="H210" s="153">
        <v>4</v>
      </c>
      <c r="I210" s="154"/>
      <c r="J210" s="155">
        <f t="shared" si="30"/>
        <v>0</v>
      </c>
      <c r="K210" s="151" t="s">
        <v>557</v>
      </c>
      <c r="L210" s="32"/>
      <c r="M210" s="156" t="s">
        <v>1</v>
      </c>
      <c r="N210" s="157" t="s">
        <v>40</v>
      </c>
      <c r="O210" s="57"/>
      <c r="P210" s="158">
        <f t="shared" si="31"/>
        <v>0</v>
      </c>
      <c r="Q210" s="158">
        <v>0</v>
      </c>
      <c r="R210" s="158">
        <f t="shared" si="32"/>
        <v>0</v>
      </c>
      <c r="S210" s="158">
        <v>0</v>
      </c>
      <c r="T210" s="159">
        <f t="shared" si="3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60" t="s">
        <v>247</v>
      </c>
      <c r="AT210" s="160" t="s">
        <v>164</v>
      </c>
      <c r="AU210" s="160" t="s">
        <v>84</v>
      </c>
      <c r="AY210" s="16" t="s">
        <v>162</v>
      </c>
      <c r="BE210" s="161">
        <f t="shared" si="34"/>
        <v>0</v>
      </c>
      <c r="BF210" s="161">
        <f t="shared" si="35"/>
        <v>0</v>
      </c>
      <c r="BG210" s="161">
        <f t="shared" si="36"/>
        <v>0</v>
      </c>
      <c r="BH210" s="161">
        <f t="shared" si="37"/>
        <v>0</v>
      </c>
      <c r="BI210" s="161">
        <f t="shared" si="38"/>
        <v>0</v>
      </c>
      <c r="BJ210" s="16" t="s">
        <v>82</v>
      </c>
      <c r="BK210" s="161">
        <f t="shared" si="39"/>
        <v>0</v>
      </c>
      <c r="BL210" s="16" t="s">
        <v>247</v>
      </c>
      <c r="BM210" s="160" t="s">
        <v>2001</v>
      </c>
    </row>
    <row r="211" spans="1:65" s="2" customFormat="1" ht="16.5" customHeight="1">
      <c r="A211" s="31"/>
      <c r="B211" s="148"/>
      <c r="C211" s="149" t="s">
        <v>584</v>
      </c>
      <c r="D211" s="149" t="s">
        <v>164</v>
      </c>
      <c r="E211" s="150" t="s">
        <v>2002</v>
      </c>
      <c r="F211" s="151" t="s">
        <v>2003</v>
      </c>
      <c r="G211" s="152" t="s">
        <v>329</v>
      </c>
      <c r="H211" s="153">
        <v>8</v>
      </c>
      <c r="I211" s="154"/>
      <c r="J211" s="155">
        <f t="shared" si="30"/>
        <v>0</v>
      </c>
      <c r="K211" s="151" t="s">
        <v>557</v>
      </c>
      <c r="L211" s="32"/>
      <c r="M211" s="156" t="s">
        <v>1</v>
      </c>
      <c r="N211" s="157" t="s">
        <v>40</v>
      </c>
      <c r="O211" s="57"/>
      <c r="P211" s="158">
        <f t="shared" si="31"/>
        <v>0</v>
      </c>
      <c r="Q211" s="158">
        <v>0</v>
      </c>
      <c r="R211" s="158">
        <f t="shared" si="32"/>
        <v>0</v>
      </c>
      <c r="S211" s="158">
        <v>0</v>
      </c>
      <c r="T211" s="159">
        <f t="shared" si="3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60" t="s">
        <v>247</v>
      </c>
      <c r="AT211" s="160" t="s">
        <v>164</v>
      </c>
      <c r="AU211" s="160" t="s">
        <v>84</v>
      </c>
      <c r="AY211" s="16" t="s">
        <v>162</v>
      </c>
      <c r="BE211" s="161">
        <f t="shared" si="34"/>
        <v>0</v>
      </c>
      <c r="BF211" s="161">
        <f t="shared" si="35"/>
        <v>0</v>
      </c>
      <c r="BG211" s="161">
        <f t="shared" si="36"/>
        <v>0</v>
      </c>
      <c r="BH211" s="161">
        <f t="shared" si="37"/>
        <v>0</v>
      </c>
      <c r="BI211" s="161">
        <f t="shared" si="38"/>
        <v>0</v>
      </c>
      <c r="BJ211" s="16" t="s">
        <v>82</v>
      </c>
      <c r="BK211" s="161">
        <f t="shared" si="39"/>
        <v>0</v>
      </c>
      <c r="BL211" s="16" t="s">
        <v>247</v>
      </c>
      <c r="BM211" s="160" t="s">
        <v>2004</v>
      </c>
    </row>
    <row r="212" spans="1:65" s="2" customFormat="1" ht="16.5" customHeight="1">
      <c r="A212" s="31"/>
      <c r="B212" s="148"/>
      <c r="C212" s="149" t="s">
        <v>588</v>
      </c>
      <c r="D212" s="149" t="s">
        <v>164</v>
      </c>
      <c r="E212" s="150" t="s">
        <v>2005</v>
      </c>
      <c r="F212" s="151" t="s">
        <v>2006</v>
      </c>
      <c r="G212" s="152" t="s">
        <v>329</v>
      </c>
      <c r="H212" s="153">
        <v>1</v>
      </c>
      <c r="I212" s="154"/>
      <c r="J212" s="155">
        <f t="shared" si="30"/>
        <v>0</v>
      </c>
      <c r="K212" s="151" t="s">
        <v>557</v>
      </c>
      <c r="L212" s="32"/>
      <c r="M212" s="156" t="s">
        <v>1</v>
      </c>
      <c r="N212" s="157" t="s">
        <v>40</v>
      </c>
      <c r="O212" s="57"/>
      <c r="P212" s="158">
        <f t="shared" si="31"/>
        <v>0</v>
      </c>
      <c r="Q212" s="158">
        <v>0</v>
      </c>
      <c r="R212" s="158">
        <f t="shared" si="32"/>
        <v>0</v>
      </c>
      <c r="S212" s="158">
        <v>0</v>
      </c>
      <c r="T212" s="159">
        <f t="shared" si="33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60" t="s">
        <v>247</v>
      </c>
      <c r="AT212" s="160" t="s">
        <v>164</v>
      </c>
      <c r="AU212" s="160" t="s">
        <v>84</v>
      </c>
      <c r="AY212" s="16" t="s">
        <v>162</v>
      </c>
      <c r="BE212" s="161">
        <f t="shared" si="34"/>
        <v>0</v>
      </c>
      <c r="BF212" s="161">
        <f t="shared" si="35"/>
        <v>0</v>
      </c>
      <c r="BG212" s="161">
        <f t="shared" si="36"/>
        <v>0</v>
      </c>
      <c r="BH212" s="161">
        <f t="shared" si="37"/>
        <v>0</v>
      </c>
      <c r="BI212" s="161">
        <f t="shared" si="38"/>
        <v>0</v>
      </c>
      <c r="BJ212" s="16" t="s">
        <v>82</v>
      </c>
      <c r="BK212" s="161">
        <f t="shared" si="39"/>
        <v>0</v>
      </c>
      <c r="BL212" s="16" t="s">
        <v>247</v>
      </c>
      <c r="BM212" s="160" t="s">
        <v>2007</v>
      </c>
    </row>
    <row r="213" spans="1:65" s="2" customFormat="1" ht="16.5" customHeight="1">
      <c r="A213" s="31"/>
      <c r="B213" s="148"/>
      <c r="C213" s="149" t="s">
        <v>592</v>
      </c>
      <c r="D213" s="149" t="s">
        <v>164</v>
      </c>
      <c r="E213" s="150" t="s">
        <v>2008</v>
      </c>
      <c r="F213" s="151" t="s">
        <v>2009</v>
      </c>
      <c r="G213" s="152" t="s">
        <v>329</v>
      </c>
      <c r="H213" s="153">
        <v>1</v>
      </c>
      <c r="I213" s="154"/>
      <c r="J213" s="155">
        <f t="shared" si="30"/>
        <v>0</v>
      </c>
      <c r="K213" s="151" t="s">
        <v>557</v>
      </c>
      <c r="L213" s="32"/>
      <c r="M213" s="156" t="s">
        <v>1</v>
      </c>
      <c r="N213" s="157" t="s">
        <v>40</v>
      </c>
      <c r="O213" s="57"/>
      <c r="P213" s="158">
        <f t="shared" si="31"/>
        <v>0</v>
      </c>
      <c r="Q213" s="158">
        <v>0</v>
      </c>
      <c r="R213" s="158">
        <f t="shared" si="32"/>
        <v>0</v>
      </c>
      <c r="S213" s="158">
        <v>0</v>
      </c>
      <c r="T213" s="159">
        <f t="shared" si="33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60" t="s">
        <v>247</v>
      </c>
      <c r="AT213" s="160" t="s">
        <v>164</v>
      </c>
      <c r="AU213" s="160" t="s">
        <v>84</v>
      </c>
      <c r="AY213" s="16" t="s">
        <v>162</v>
      </c>
      <c r="BE213" s="161">
        <f t="shared" si="34"/>
        <v>0</v>
      </c>
      <c r="BF213" s="161">
        <f t="shared" si="35"/>
        <v>0</v>
      </c>
      <c r="BG213" s="161">
        <f t="shared" si="36"/>
        <v>0</v>
      </c>
      <c r="BH213" s="161">
        <f t="shared" si="37"/>
        <v>0</v>
      </c>
      <c r="BI213" s="161">
        <f t="shared" si="38"/>
        <v>0</v>
      </c>
      <c r="BJ213" s="16" t="s">
        <v>82</v>
      </c>
      <c r="BK213" s="161">
        <f t="shared" si="39"/>
        <v>0</v>
      </c>
      <c r="BL213" s="16" t="s">
        <v>247</v>
      </c>
      <c r="BM213" s="160" t="s">
        <v>2010</v>
      </c>
    </row>
    <row r="214" spans="1:65" s="2" customFormat="1" ht="16.5" customHeight="1">
      <c r="A214" s="31"/>
      <c r="B214" s="148"/>
      <c r="C214" s="149" t="s">
        <v>596</v>
      </c>
      <c r="D214" s="149" t="s">
        <v>164</v>
      </c>
      <c r="E214" s="150" t="s">
        <v>2011</v>
      </c>
      <c r="F214" s="151" t="s">
        <v>2012</v>
      </c>
      <c r="G214" s="152" t="s">
        <v>329</v>
      </c>
      <c r="H214" s="153">
        <v>1</v>
      </c>
      <c r="I214" s="154"/>
      <c r="J214" s="155">
        <f t="shared" si="30"/>
        <v>0</v>
      </c>
      <c r="K214" s="151" t="s">
        <v>557</v>
      </c>
      <c r="L214" s="32"/>
      <c r="M214" s="156" t="s">
        <v>1</v>
      </c>
      <c r="N214" s="157" t="s">
        <v>40</v>
      </c>
      <c r="O214" s="57"/>
      <c r="P214" s="158">
        <f t="shared" si="31"/>
        <v>0</v>
      </c>
      <c r="Q214" s="158">
        <v>0</v>
      </c>
      <c r="R214" s="158">
        <f t="shared" si="32"/>
        <v>0</v>
      </c>
      <c r="S214" s="158">
        <v>0</v>
      </c>
      <c r="T214" s="159">
        <f t="shared" si="3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60" t="s">
        <v>247</v>
      </c>
      <c r="AT214" s="160" t="s">
        <v>164</v>
      </c>
      <c r="AU214" s="160" t="s">
        <v>84</v>
      </c>
      <c r="AY214" s="16" t="s">
        <v>162</v>
      </c>
      <c r="BE214" s="161">
        <f t="shared" si="34"/>
        <v>0</v>
      </c>
      <c r="BF214" s="161">
        <f t="shared" si="35"/>
        <v>0</v>
      </c>
      <c r="BG214" s="161">
        <f t="shared" si="36"/>
        <v>0</v>
      </c>
      <c r="BH214" s="161">
        <f t="shared" si="37"/>
        <v>0</v>
      </c>
      <c r="BI214" s="161">
        <f t="shared" si="38"/>
        <v>0</v>
      </c>
      <c r="BJ214" s="16" t="s">
        <v>82</v>
      </c>
      <c r="BK214" s="161">
        <f t="shared" si="39"/>
        <v>0</v>
      </c>
      <c r="BL214" s="16" t="s">
        <v>247</v>
      </c>
      <c r="BM214" s="160" t="s">
        <v>2013</v>
      </c>
    </row>
    <row r="215" spans="1:65" s="2" customFormat="1" ht="16.5" customHeight="1">
      <c r="A215" s="31"/>
      <c r="B215" s="148"/>
      <c r="C215" s="149" t="s">
        <v>601</v>
      </c>
      <c r="D215" s="149" t="s">
        <v>164</v>
      </c>
      <c r="E215" s="150" t="s">
        <v>2014</v>
      </c>
      <c r="F215" s="151" t="s">
        <v>2015</v>
      </c>
      <c r="G215" s="152" t="s">
        <v>329</v>
      </c>
      <c r="H215" s="153">
        <v>3</v>
      </c>
      <c r="I215" s="154"/>
      <c r="J215" s="155">
        <f t="shared" si="30"/>
        <v>0</v>
      </c>
      <c r="K215" s="151" t="s">
        <v>557</v>
      </c>
      <c r="L215" s="32"/>
      <c r="M215" s="156" t="s">
        <v>1</v>
      </c>
      <c r="N215" s="157" t="s">
        <v>40</v>
      </c>
      <c r="O215" s="57"/>
      <c r="P215" s="158">
        <f t="shared" si="31"/>
        <v>0</v>
      </c>
      <c r="Q215" s="158">
        <v>0</v>
      </c>
      <c r="R215" s="158">
        <f t="shared" si="32"/>
        <v>0</v>
      </c>
      <c r="S215" s="158">
        <v>0</v>
      </c>
      <c r="T215" s="159">
        <f t="shared" si="3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60" t="s">
        <v>247</v>
      </c>
      <c r="AT215" s="160" t="s">
        <v>164</v>
      </c>
      <c r="AU215" s="160" t="s">
        <v>84</v>
      </c>
      <c r="AY215" s="16" t="s">
        <v>162</v>
      </c>
      <c r="BE215" s="161">
        <f t="shared" si="34"/>
        <v>0</v>
      </c>
      <c r="BF215" s="161">
        <f t="shared" si="35"/>
        <v>0</v>
      </c>
      <c r="BG215" s="161">
        <f t="shared" si="36"/>
        <v>0</v>
      </c>
      <c r="BH215" s="161">
        <f t="shared" si="37"/>
        <v>0</v>
      </c>
      <c r="BI215" s="161">
        <f t="shared" si="38"/>
        <v>0</v>
      </c>
      <c r="BJ215" s="16" t="s">
        <v>82</v>
      </c>
      <c r="BK215" s="161">
        <f t="shared" si="39"/>
        <v>0</v>
      </c>
      <c r="BL215" s="16" t="s">
        <v>247</v>
      </c>
      <c r="BM215" s="160" t="s">
        <v>2016</v>
      </c>
    </row>
    <row r="216" spans="1:65" s="2" customFormat="1" ht="16.5" customHeight="1">
      <c r="A216" s="31"/>
      <c r="B216" s="148"/>
      <c r="C216" s="149" t="s">
        <v>605</v>
      </c>
      <c r="D216" s="149" t="s">
        <v>164</v>
      </c>
      <c r="E216" s="150" t="s">
        <v>2017</v>
      </c>
      <c r="F216" s="151" t="s">
        <v>2018</v>
      </c>
      <c r="G216" s="152" t="s">
        <v>329</v>
      </c>
      <c r="H216" s="153">
        <v>4</v>
      </c>
      <c r="I216" s="154"/>
      <c r="J216" s="155">
        <f t="shared" si="30"/>
        <v>0</v>
      </c>
      <c r="K216" s="151" t="s">
        <v>557</v>
      </c>
      <c r="L216" s="32"/>
      <c r="M216" s="156" t="s">
        <v>1</v>
      </c>
      <c r="N216" s="157" t="s">
        <v>40</v>
      </c>
      <c r="O216" s="57"/>
      <c r="P216" s="158">
        <f t="shared" si="31"/>
        <v>0</v>
      </c>
      <c r="Q216" s="158">
        <v>0</v>
      </c>
      <c r="R216" s="158">
        <f t="shared" si="32"/>
        <v>0</v>
      </c>
      <c r="S216" s="158">
        <v>0</v>
      </c>
      <c r="T216" s="159">
        <f t="shared" si="33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60" t="s">
        <v>247</v>
      </c>
      <c r="AT216" s="160" t="s">
        <v>164</v>
      </c>
      <c r="AU216" s="160" t="s">
        <v>84</v>
      </c>
      <c r="AY216" s="16" t="s">
        <v>162</v>
      </c>
      <c r="BE216" s="161">
        <f t="shared" si="34"/>
        <v>0</v>
      </c>
      <c r="BF216" s="161">
        <f t="shared" si="35"/>
        <v>0</v>
      </c>
      <c r="BG216" s="161">
        <f t="shared" si="36"/>
        <v>0</v>
      </c>
      <c r="BH216" s="161">
        <f t="shared" si="37"/>
        <v>0</v>
      </c>
      <c r="BI216" s="161">
        <f t="shared" si="38"/>
        <v>0</v>
      </c>
      <c r="BJ216" s="16" t="s">
        <v>82</v>
      </c>
      <c r="BK216" s="161">
        <f t="shared" si="39"/>
        <v>0</v>
      </c>
      <c r="BL216" s="16" t="s">
        <v>247</v>
      </c>
      <c r="BM216" s="160" t="s">
        <v>2019</v>
      </c>
    </row>
    <row r="217" spans="1:65" s="2" customFormat="1" ht="16.5" customHeight="1">
      <c r="A217" s="31"/>
      <c r="B217" s="148"/>
      <c r="C217" s="149" t="s">
        <v>610</v>
      </c>
      <c r="D217" s="149" t="s">
        <v>164</v>
      </c>
      <c r="E217" s="150" t="s">
        <v>2020</v>
      </c>
      <c r="F217" s="151" t="s">
        <v>2021</v>
      </c>
      <c r="G217" s="152" t="s">
        <v>329</v>
      </c>
      <c r="H217" s="153">
        <v>4</v>
      </c>
      <c r="I217" s="154"/>
      <c r="J217" s="155">
        <f t="shared" si="30"/>
        <v>0</v>
      </c>
      <c r="K217" s="151" t="s">
        <v>557</v>
      </c>
      <c r="L217" s="32"/>
      <c r="M217" s="156" t="s">
        <v>1</v>
      </c>
      <c r="N217" s="157" t="s">
        <v>40</v>
      </c>
      <c r="O217" s="57"/>
      <c r="P217" s="158">
        <f t="shared" si="31"/>
        <v>0</v>
      </c>
      <c r="Q217" s="158">
        <v>0</v>
      </c>
      <c r="R217" s="158">
        <f t="shared" si="32"/>
        <v>0</v>
      </c>
      <c r="S217" s="158">
        <v>0</v>
      </c>
      <c r="T217" s="159">
        <f t="shared" si="33"/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60" t="s">
        <v>247</v>
      </c>
      <c r="AT217" s="160" t="s">
        <v>164</v>
      </c>
      <c r="AU217" s="160" t="s">
        <v>84</v>
      </c>
      <c r="AY217" s="16" t="s">
        <v>162</v>
      </c>
      <c r="BE217" s="161">
        <f t="shared" si="34"/>
        <v>0</v>
      </c>
      <c r="BF217" s="161">
        <f t="shared" si="35"/>
        <v>0</v>
      </c>
      <c r="BG217" s="161">
        <f t="shared" si="36"/>
        <v>0</v>
      </c>
      <c r="BH217" s="161">
        <f t="shared" si="37"/>
        <v>0</v>
      </c>
      <c r="BI217" s="161">
        <f t="shared" si="38"/>
        <v>0</v>
      </c>
      <c r="BJ217" s="16" t="s">
        <v>82</v>
      </c>
      <c r="BK217" s="161">
        <f t="shared" si="39"/>
        <v>0</v>
      </c>
      <c r="BL217" s="16" t="s">
        <v>247</v>
      </c>
      <c r="BM217" s="160" t="s">
        <v>2022</v>
      </c>
    </row>
    <row r="218" spans="1:65" s="2" customFormat="1" ht="16.5" customHeight="1">
      <c r="A218" s="31"/>
      <c r="B218" s="148"/>
      <c r="C218" s="149" t="s">
        <v>614</v>
      </c>
      <c r="D218" s="149" t="s">
        <v>164</v>
      </c>
      <c r="E218" s="150" t="s">
        <v>2023</v>
      </c>
      <c r="F218" s="151" t="s">
        <v>2024</v>
      </c>
      <c r="G218" s="152" t="s">
        <v>329</v>
      </c>
      <c r="H218" s="153">
        <v>24</v>
      </c>
      <c r="I218" s="154"/>
      <c r="J218" s="155">
        <f t="shared" ref="J218:J236" si="40">ROUND(I218*H218,2)</f>
        <v>0</v>
      </c>
      <c r="K218" s="151" t="s">
        <v>557</v>
      </c>
      <c r="L218" s="32"/>
      <c r="M218" s="156" t="s">
        <v>1</v>
      </c>
      <c r="N218" s="157" t="s">
        <v>40</v>
      </c>
      <c r="O218" s="57"/>
      <c r="P218" s="158">
        <f t="shared" ref="P218:P236" si="41">O218*H218</f>
        <v>0</v>
      </c>
      <c r="Q218" s="158">
        <v>0</v>
      </c>
      <c r="R218" s="158">
        <f t="shared" ref="R218:R236" si="42">Q218*H218</f>
        <v>0</v>
      </c>
      <c r="S218" s="158">
        <v>0</v>
      </c>
      <c r="T218" s="159">
        <f t="shared" ref="T218:T236" si="43"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60" t="s">
        <v>247</v>
      </c>
      <c r="AT218" s="160" t="s">
        <v>164</v>
      </c>
      <c r="AU218" s="160" t="s">
        <v>84</v>
      </c>
      <c r="AY218" s="16" t="s">
        <v>162</v>
      </c>
      <c r="BE218" s="161">
        <f t="shared" ref="BE218:BE236" si="44">IF(N218="základní",J218,0)</f>
        <v>0</v>
      </c>
      <c r="BF218" s="161">
        <f t="shared" ref="BF218:BF236" si="45">IF(N218="snížená",J218,0)</f>
        <v>0</v>
      </c>
      <c r="BG218" s="161">
        <f t="shared" ref="BG218:BG236" si="46">IF(N218="zákl. přenesená",J218,0)</f>
        <v>0</v>
      </c>
      <c r="BH218" s="161">
        <f t="shared" ref="BH218:BH236" si="47">IF(N218="sníž. přenesená",J218,0)</f>
        <v>0</v>
      </c>
      <c r="BI218" s="161">
        <f t="shared" ref="BI218:BI236" si="48">IF(N218="nulová",J218,0)</f>
        <v>0</v>
      </c>
      <c r="BJ218" s="16" t="s">
        <v>82</v>
      </c>
      <c r="BK218" s="161">
        <f t="shared" ref="BK218:BK236" si="49">ROUND(I218*H218,2)</f>
        <v>0</v>
      </c>
      <c r="BL218" s="16" t="s">
        <v>247</v>
      </c>
      <c r="BM218" s="160" t="s">
        <v>2025</v>
      </c>
    </row>
    <row r="219" spans="1:65" s="2" customFormat="1" ht="16.5" customHeight="1">
      <c r="A219" s="31"/>
      <c r="B219" s="148"/>
      <c r="C219" s="149" t="s">
        <v>618</v>
      </c>
      <c r="D219" s="149" t="s">
        <v>164</v>
      </c>
      <c r="E219" s="150" t="s">
        <v>2026</v>
      </c>
      <c r="F219" s="151" t="s">
        <v>2027</v>
      </c>
      <c r="G219" s="152" t="s">
        <v>329</v>
      </c>
      <c r="H219" s="153">
        <v>20</v>
      </c>
      <c r="I219" s="154"/>
      <c r="J219" s="155">
        <f t="shared" si="40"/>
        <v>0</v>
      </c>
      <c r="K219" s="151" t="s">
        <v>557</v>
      </c>
      <c r="L219" s="32"/>
      <c r="M219" s="156" t="s">
        <v>1</v>
      </c>
      <c r="N219" s="157" t="s">
        <v>40</v>
      </c>
      <c r="O219" s="57"/>
      <c r="P219" s="158">
        <f t="shared" si="41"/>
        <v>0</v>
      </c>
      <c r="Q219" s="158">
        <v>0</v>
      </c>
      <c r="R219" s="158">
        <f t="shared" si="42"/>
        <v>0</v>
      </c>
      <c r="S219" s="158">
        <v>0</v>
      </c>
      <c r="T219" s="159">
        <f t="shared" si="43"/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60" t="s">
        <v>247</v>
      </c>
      <c r="AT219" s="160" t="s">
        <v>164</v>
      </c>
      <c r="AU219" s="160" t="s">
        <v>84</v>
      </c>
      <c r="AY219" s="16" t="s">
        <v>162</v>
      </c>
      <c r="BE219" s="161">
        <f t="shared" si="44"/>
        <v>0</v>
      </c>
      <c r="BF219" s="161">
        <f t="shared" si="45"/>
        <v>0</v>
      </c>
      <c r="BG219" s="161">
        <f t="shared" si="46"/>
        <v>0</v>
      </c>
      <c r="BH219" s="161">
        <f t="shared" si="47"/>
        <v>0</v>
      </c>
      <c r="BI219" s="161">
        <f t="shared" si="48"/>
        <v>0</v>
      </c>
      <c r="BJ219" s="16" t="s">
        <v>82</v>
      </c>
      <c r="BK219" s="161">
        <f t="shared" si="49"/>
        <v>0</v>
      </c>
      <c r="BL219" s="16" t="s">
        <v>247</v>
      </c>
      <c r="BM219" s="160" t="s">
        <v>2028</v>
      </c>
    </row>
    <row r="220" spans="1:65" s="2" customFormat="1" ht="16.5" customHeight="1">
      <c r="A220" s="31"/>
      <c r="B220" s="148"/>
      <c r="C220" s="149" t="s">
        <v>623</v>
      </c>
      <c r="D220" s="149" t="s">
        <v>164</v>
      </c>
      <c r="E220" s="150" t="s">
        <v>2029</v>
      </c>
      <c r="F220" s="151" t="s">
        <v>2030</v>
      </c>
      <c r="G220" s="152" t="s">
        <v>329</v>
      </c>
      <c r="H220" s="153">
        <v>16</v>
      </c>
      <c r="I220" s="154"/>
      <c r="J220" s="155">
        <f t="shared" si="40"/>
        <v>0</v>
      </c>
      <c r="K220" s="151" t="s">
        <v>557</v>
      </c>
      <c r="L220" s="32"/>
      <c r="M220" s="156" t="s">
        <v>1</v>
      </c>
      <c r="N220" s="157" t="s">
        <v>40</v>
      </c>
      <c r="O220" s="57"/>
      <c r="P220" s="158">
        <f t="shared" si="41"/>
        <v>0</v>
      </c>
      <c r="Q220" s="158">
        <v>0</v>
      </c>
      <c r="R220" s="158">
        <f t="shared" si="42"/>
        <v>0</v>
      </c>
      <c r="S220" s="158">
        <v>0</v>
      </c>
      <c r="T220" s="159">
        <f t="shared" si="43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60" t="s">
        <v>247</v>
      </c>
      <c r="AT220" s="160" t="s">
        <v>164</v>
      </c>
      <c r="AU220" s="160" t="s">
        <v>84</v>
      </c>
      <c r="AY220" s="16" t="s">
        <v>162</v>
      </c>
      <c r="BE220" s="161">
        <f t="shared" si="44"/>
        <v>0</v>
      </c>
      <c r="BF220" s="161">
        <f t="shared" si="45"/>
        <v>0</v>
      </c>
      <c r="BG220" s="161">
        <f t="shared" si="46"/>
        <v>0</v>
      </c>
      <c r="BH220" s="161">
        <f t="shared" si="47"/>
        <v>0</v>
      </c>
      <c r="BI220" s="161">
        <f t="shared" si="48"/>
        <v>0</v>
      </c>
      <c r="BJ220" s="16" t="s">
        <v>82</v>
      </c>
      <c r="BK220" s="161">
        <f t="shared" si="49"/>
        <v>0</v>
      </c>
      <c r="BL220" s="16" t="s">
        <v>247</v>
      </c>
      <c r="BM220" s="160" t="s">
        <v>2031</v>
      </c>
    </row>
    <row r="221" spans="1:65" s="2" customFormat="1" ht="16.5" customHeight="1">
      <c r="A221" s="31"/>
      <c r="B221" s="148"/>
      <c r="C221" s="149" t="s">
        <v>628</v>
      </c>
      <c r="D221" s="149" t="s">
        <v>164</v>
      </c>
      <c r="E221" s="150" t="s">
        <v>2032</v>
      </c>
      <c r="F221" s="151" t="s">
        <v>2033</v>
      </c>
      <c r="G221" s="152" t="s">
        <v>329</v>
      </c>
      <c r="H221" s="153">
        <v>1</v>
      </c>
      <c r="I221" s="154"/>
      <c r="J221" s="155">
        <f t="shared" si="40"/>
        <v>0</v>
      </c>
      <c r="K221" s="151" t="s">
        <v>557</v>
      </c>
      <c r="L221" s="32"/>
      <c r="M221" s="156" t="s">
        <v>1</v>
      </c>
      <c r="N221" s="157" t="s">
        <v>40</v>
      </c>
      <c r="O221" s="57"/>
      <c r="P221" s="158">
        <f t="shared" si="41"/>
        <v>0</v>
      </c>
      <c r="Q221" s="158">
        <v>0</v>
      </c>
      <c r="R221" s="158">
        <f t="shared" si="42"/>
        <v>0</v>
      </c>
      <c r="S221" s="158">
        <v>0</v>
      </c>
      <c r="T221" s="159">
        <f t="shared" si="43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60" t="s">
        <v>247</v>
      </c>
      <c r="AT221" s="160" t="s">
        <v>164</v>
      </c>
      <c r="AU221" s="160" t="s">
        <v>84</v>
      </c>
      <c r="AY221" s="16" t="s">
        <v>162</v>
      </c>
      <c r="BE221" s="161">
        <f t="shared" si="44"/>
        <v>0</v>
      </c>
      <c r="BF221" s="161">
        <f t="shared" si="45"/>
        <v>0</v>
      </c>
      <c r="BG221" s="161">
        <f t="shared" si="46"/>
        <v>0</v>
      </c>
      <c r="BH221" s="161">
        <f t="shared" si="47"/>
        <v>0</v>
      </c>
      <c r="BI221" s="161">
        <f t="shared" si="48"/>
        <v>0</v>
      </c>
      <c r="BJ221" s="16" t="s">
        <v>82</v>
      </c>
      <c r="BK221" s="161">
        <f t="shared" si="49"/>
        <v>0</v>
      </c>
      <c r="BL221" s="16" t="s">
        <v>247</v>
      </c>
      <c r="BM221" s="160" t="s">
        <v>2034</v>
      </c>
    </row>
    <row r="222" spans="1:65" s="2" customFormat="1" ht="16.5" customHeight="1">
      <c r="A222" s="31"/>
      <c r="B222" s="148"/>
      <c r="C222" s="149" t="s">
        <v>639</v>
      </c>
      <c r="D222" s="149" t="s">
        <v>164</v>
      </c>
      <c r="E222" s="150" t="s">
        <v>2035</v>
      </c>
      <c r="F222" s="151" t="s">
        <v>2036</v>
      </c>
      <c r="G222" s="152" t="s">
        <v>329</v>
      </c>
      <c r="H222" s="153">
        <v>42</v>
      </c>
      <c r="I222" s="154"/>
      <c r="J222" s="155">
        <f t="shared" si="40"/>
        <v>0</v>
      </c>
      <c r="K222" s="151" t="s">
        <v>557</v>
      </c>
      <c r="L222" s="32"/>
      <c r="M222" s="156" t="s">
        <v>1</v>
      </c>
      <c r="N222" s="157" t="s">
        <v>40</v>
      </c>
      <c r="O222" s="57"/>
      <c r="P222" s="158">
        <f t="shared" si="41"/>
        <v>0</v>
      </c>
      <c r="Q222" s="158">
        <v>0</v>
      </c>
      <c r="R222" s="158">
        <f t="shared" si="42"/>
        <v>0</v>
      </c>
      <c r="S222" s="158">
        <v>0</v>
      </c>
      <c r="T222" s="159">
        <f t="shared" si="4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60" t="s">
        <v>247</v>
      </c>
      <c r="AT222" s="160" t="s">
        <v>164</v>
      </c>
      <c r="AU222" s="160" t="s">
        <v>84</v>
      </c>
      <c r="AY222" s="16" t="s">
        <v>162</v>
      </c>
      <c r="BE222" s="161">
        <f t="shared" si="44"/>
        <v>0</v>
      </c>
      <c r="BF222" s="161">
        <f t="shared" si="45"/>
        <v>0</v>
      </c>
      <c r="BG222" s="161">
        <f t="shared" si="46"/>
        <v>0</v>
      </c>
      <c r="BH222" s="161">
        <f t="shared" si="47"/>
        <v>0</v>
      </c>
      <c r="BI222" s="161">
        <f t="shared" si="48"/>
        <v>0</v>
      </c>
      <c r="BJ222" s="16" t="s">
        <v>82</v>
      </c>
      <c r="BK222" s="161">
        <f t="shared" si="49"/>
        <v>0</v>
      </c>
      <c r="BL222" s="16" t="s">
        <v>247</v>
      </c>
      <c r="BM222" s="160" t="s">
        <v>2037</v>
      </c>
    </row>
    <row r="223" spans="1:65" s="2" customFormat="1" ht="16.5" customHeight="1">
      <c r="A223" s="31"/>
      <c r="B223" s="148"/>
      <c r="C223" s="149" t="s">
        <v>645</v>
      </c>
      <c r="D223" s="149" t="s">
        <v>164</v>
      </c>
      <c r="E223" s="150" t="s">
        <v>2038</v>
      </c>
      <c r="F223" s="151" t="s">
        <v>2039</v>
      </c>
      <c r="G223" s="152" t="s">
        <v>371</v>
      </c>
      <c r="H223" s="153">
        <v>30</v>
      </c>
      <c r="I223" s="154"/>
      <c r="J223" s="155">
        <f t="shared" si="40"/>
        <v>0</v>
      </c>
      <c r="K223" s="151" t="s">
        <v>557</v>
      </c>
      <c r="L223" s="32"/>
      <c r="M223" s="156" t="s">
        <v>1</v>
      </c>
      <c r="N223" s="157" t="s">
        <v>40</v>
      </c>
      <c r="O223" s="57"/>
      <c r="P223" s="158">
        <f t="shared" si="41"/>
        <v>0</v>
      </c>
      <c r="Q223" s="158">
        <v>0</v>
      </c>
      <c r="R223" s="158">
        <f t="shared" si="42"/>
        <v>0</v>
      </c>
      <c r="S223" s="158">
        <v>0</v>
      </c>
      <c r="T223" s="159">
        <f t="shared" si="4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60" t="s">
        <v>247</v>
      </c>
      <c r="AT223" s="160" t="s">
        <v>164</v>
      </c>
      <c r="AU223" s="160" t="s">
        <v>84</v>
      </c>
      <c r="AY223" s="16" t="s">
        <v>162</v>
      </c>
      <c r="BE223" s="161">
        <f t="shared" si="44"/>
        <v>0</v>
      </c>
      <c r="BF223" s="161">
        <f t="shared" si="45"/>
        <v>0</v>
      </c>
      <c r="BG223" s="161">
        <f t="shared" si="46"/>
        <v>0</v>
      </c>
      <c r="BH223" s="161">
        <f t="shared" si="47"/>
        <v>0</v>
      </c>
      <c r="BI223" s="161">
        <f t="shared" si="48"/>
        <v>0</v>
      </c>
      <c r="BJ223" s="16" t="s">
        <v>82</v>
      </c>
      <c r="BK223" s="161">
        <f t="shared" si="49"/>
        <v>0</v>
      </c>
      <c r="BL223" s="16" t="s">
        <v>247</v>
      </c>
      <c r="BM223" s="160" t="s">
        <v>2040</v>
      </c>
    </row>
    <row r="224" spans="1:65" s="2" customFormat="1" ht="16.5" customHeight="1">
      <c r="A224" s="31"/>
      <c r="B224" s="148"/>
      <c r="C224" s="149" t="s">
        <v>650</v>
      </c>
      <c r="D224" s="149" t="s">
        <v>164</v>
      </c>
      <c r="E224" s="150" t="s">
        <v>2041</v>
      </c>
      <c r="F224" s="151" t="s">
        <v>2042</v>
      </c>
      <c r="G224" s="152" t="s">
        <v>371</v>
      </c>
      <c r="H224" s="153">
        <v>50</v>
      </c>
      <c r="I224" s="154"/>
      <c r="J224" s="155">
        <f t="shared" si="40"/>
        <v>0</v>
      </c>
      <c r="K224" s="151" t="s">
        <v>557</v>
      </c>
      <c r="L224" s="32"/>
      <c r="M224" s="156" t="s">
        <v>1</v>
      </c>
      <c r="N224" s="157" t="s">
        <v>40</v>
      </c>
      <c r="O224" s="57"/>
      <c r="P224" s="158">
        <f t="shared" si="41"/>
        <v>0</v>
      </c>
      <c r="Q224" s="158">
        <v>0</v>
      </c>
      <c r="R224" s="158">
        <f t="shared" si="42"/>
        <v>0</v>
      </c>
      <c r="S224" s="158">
        <v>0</v>
      </c>
      <c r="T224" s="159">
        <f t="shared" si="4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60" t="s">
        <v>247</v>
      </c>
      <c r="AT224" s="160" t="s">
        <v>164</v>
      </c>
      <c r="AU224" s="160" t="s">
        <v>84</v>
      </c>
      <c r="AY224" s="16" t="s">
        <v>162</v>
      </c>
      <c r="BE224" s="161">
        <f t="shared" si="44"/>
        <v>0</v>
      </c>
      <c r="BF224" s="161">
        <f t="shared" si="45"/>
        <v>0</v>
      </c>
      <c r="BG224" s="161">
        <f t="shared" si="46"/>
        <v>0</v>
      </c>
      <c r="BH224" s="161">
        <f t="shared" si="47"/>
        <v>0</v>
      </c>
      <c r="BI224" s="161">
        <f t="shared" si="48"/>
        <v>0</v>
      </c>
      <c r="BJ224" s="16" t="s">
        <v>82</v>
      </c>
      <c r="BK224" s="161">
        <f t="shared" si="49"/>
        <v>0</v>
      </c>
      <c r="BL224" s="16" t="s">
        <v>247</v>
      </c>
      <c r="BM224" s="160" t="s">
        <v>2043</v>
      </c>
    </row>
    <row r="225" spans="1:65" s="2" customFormat="1" ht="16.5" customHeight="1">
      <c r="A225" s="31"/>
      <c r="B225" s="148"/>
      <c r="C225" s="149" t="s">
        <v>655</v>
      </c>
      <c r="D225" s="149" t="s">
        <v>164</v>
      </c>
      <c r="E225" s="150" t="s">
        <v>2044</v>
      </c>
      <c r="F225" s="151" t="s">
        <v>2045</v>
      </c>
      <c r="G225" s="152" t="s">
        <v>371</v>
      </c>
      <c r="H225" s="153">
        <v>45</v>
      </c>
      <c r="I225" s="154"/>
      <c r="J225" s="155">
        <f t="shared" si="40"/>
        <v>0</v>
      </c>
      <c r="K225" s="151" t="s">
        <v>557</v>
      </c>
      <c r="L225" s="32"/>
      <c r="M225" s="156" t="s">
        <v>1</v>
      </c>
      <c r="N225" s="157" t="s">
        <v>40</v>
      </c>
      <c r="O225" s="57"/>
      <c r="P225" s="158">
        <f t="shared" si="41"/>
        <v>0</v>
      </c>
      <c r="Q225" s="158">
        <v>0</v>
      </c>
      <c r="R225" s="158">
        <f t="shared" si="42"/>
        <v>0</v>
      </c>
      <c r="S225" s="158">
        <v>0</v>
      </c>
      <c r="T225" s="159">
        <f t="shared" si="4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60" t="s">
        <v>247</v>
      </c>
      <c r="AT225" s="160" t="s">
        <v>164</v>
      </c>
      <c r="AU225" s="160" t="s">
        <v>84</v>
      </c>
      <c r="AY225" s="16" t="s">
        <v>162</v>
      </c>
      <c r="BE225" s="161">
        <f t="shared" si="44"/>
        <v>0</v>
      </c>
      <c r="BF225" s="161">
        <f t="shared" si="45"/>
        <v>0</v>
      </c>
      <c r="BG225" s="161">
        <f t="shared" si="46"/>
        <v>0</v>
      </c>
      <c r="BH225" s="161">
        <f t="shared" si="47"/>
        <v>0</v>
      </c>
      <c r="BI225" s="161">
        <f t="shared" si="48"/>
        <v>0</v>
      </c>
      <c r="BJ225" s="16" t="s">
        <v>82</v>
      </c>
      <c r="BK225" s="161">
        <f t="shared" si="49"/>
        <v>0</v>
      </c>
      <c r="BL225" s="16" t="s">
        <v>247</v>
      </c>
      <c r="BM225" s="160" t="s">
        <v>2046</v>
      </c>
    </row>
    <row r="226" spans="1:65" s="2" customFormat="1" ht="16.5" customHeight="1">
      <c r="A226" s="31"/>
      <c r="B226" s="148"/>
      <c r="C226" s="149" t="s">
        <v>663</v>
      </c>
      <c r="D226" s="149" t="s">
        <v>164</v>
      </c>
      <c r="E226" s="150" t="s">
        <v>2047</v>
      </c>
      <c r="F226" s="151" t="s">
        <v>2048</v>
      </c>
      <c r="G226" s="152" t="s">
        <v>371</v>
      </c>
      <c r="H226" s="153">
        <v>15</v>
      </c>
      <c r="I226" s="154"/>
      <c r="J226" s="155">
        <f t="shared" si="40"/>
        <v>0</v>
      </c>
      <c r="K226" s="151" t="s">
        <v>557</v>
      </c>
      <c r="L226" s="32"/>
      <c r="M226" s="156" t="s">
        <v>1</v>
      </c>
      <c r="N226" s="157" t="s">
        <v>40</v>
      </c>
      <c r="O226" s="57"/>
      <c r="P226" s="158">
        <f t="shared" si="41"/>
        <v>0</v>
      </c>
      <c r="Q226" s="158">
        <v>0</v>
      </c>
      <c r="R226" s="158">
        <f t="shared" si="42"/>
        <v>0</v>
      </c>
      <c r="S226" s="158">
        <v>0</v>
      </c>
      <c r="T226" s="159">
        <f t="shared" si="4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60" t="s">
        <v>247</v>
      </c>
      <c r="AT226" s="160" t="s">
        <v>164</v>
      </c>
      <c r="AU226" s="160" t="s">
        <v>84</v>
      </c>
      <c r="AY226" s="16" t="s">
        <v>162</v>
      </c>
      <c r="BE226" s="161">
        <f t="shared" si="44"/>
        <v>0</v>
      </c>
      <c r="BF226" s="161">
        <f t="shared" si="45"/>
        <v>0</v>
      </c>
      <c r="BG226" s="161">
        <f t="shared" si="46"/>
        <v>0</v>
      </c>
      <c r="BH226" s="161">
        <f t="shared" si="47"/>
        <v>0</v>
      </c>
      <c r="BI226" s="161">
        <f t="shared" si="48"/>
        <v>0</v>
      </c>
      <c r="BJ226" s="16" t="s">
        <v>82</v>
      </c>
      <c r="BK226" s="161">
        <f t="shared" si="49"/>
        <v>0</v>
      </c>
      <c r="BL226" s="16" t="s">
        <v>247</v>
      </c>
      <c r="BM226" s="160" t="s">
        <v>2049</v>
      </c>
    </row>
    <row r="227" spans="1:65" s="2" customFormat="1" ht="16.5" customHeight="1">
      <c r="A227" s="31"/>
      <c r="B227" s="148"/>
      <c r="C227" s="149" t="s">
        <v>668</v>
      </c>
      <c r="D227" s="149" t="s">
        <v>164</v>
      </c>
      <c r="E227" s="150" t="s">
        <v>2050</v>
      </c>
      <c r="F227" s="151" t="s">
        <v>2051</v>
      </c>
      <c r="G227" s="152" t="s">
        <v>329</v>
      </c>
      <c r="H227" s="153">
        <v>20</v>
      </c>
      <c r="I227" s="154"/>
      <c r="J227" s="155">
        <f t="shared" si="40"/>
        <v>0</v>
      </c>
      <c r="K227" s="151" t="s">
        <v>557</v>
      </c>
      <c r="L227" s="32"/>
      <c r="M227" s="156" t="s">
        <v>1</v>
      </c>
      <c r="N227" s="157" t="s">
        <v>40</v>
      </c>
      <c r="O227" s="57"/>
      <c r="P227" s="158">
        <f t="shared" si="41"/>
        <v>0</v>
      </c>
      <c r="Q227" s="158">
        <v>0</v>
      </c>
      <c r="R227" s="158">
        <f t="shared" si="42"/>
        <v>0</v>
      </c>
      <c r="S227" s="158">
        <v>0</v>
      </c>
      <c r="T227" s="159">
        <f t="shared" si="4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60" t="s">
        <v>247</v>
      </c>
      <c r="AT227" s="160" t="s">
        <v>164</v>
      </c>
      <c r="AU227" s="160" t="s">
        <v>84</v>
      </c>
      <c r="AY227" s="16" t="s">
        <v>162</v>
      </c>
      <c r="BE227" s="161">
        <f t="shared" si="44"/>
        <v>0</v>
      </c>
      <c r="BF227" s="161">
        <f t="shared" si="45"/>
        <v>0</v>
      </c>
      <c r="BG227" s="161">
        <f t="shared" si="46"/>
        <v>0</v>
      </c>
      <c r="BH227" s="161">
        <f t="shared" si="47"/>
        <v>0</v>
      </c>
      <c r="BI227" s="161">
        <f t="shared" si="48"/>
        <v>0</v>
      </c>
      <c r="BJ227" s="16" t="s">
        <v>82</v>
      </c>
      <c r="BK227" s="161">
        <f t="shared" si="49"/>
        <v>0</v>
      </c>
      <c r="BL227" s="16" t="s">
        <v>247</v>
      </c>
      <c r="BM227" s="160" t="s">
        <v>2052</v>
      </c>
    </row>
    <row r="228" spans="1:65" s="2" customFormat="1" ht="16.5" customHeight="1">
      <c r="A228" s="31"/>
      <c r="B228" s="148"/>
      <c r="C228" s="149" t="s">
        <v>673</v>
      </c>
      <c r="D228" s="149" t="s">
        <v>164</v>
      </c>
      <c r="E228" s="150" t="s">
        <v>2053</v>
      </c>
      <c r="F228" s="151" t="s">
        <v>1862</v>
      </c>
      <c r="G228" s="152" t="s">
        <v>371</v>
      </c>
      <c r="H228" s="153">
        <v>70</v>
      </c>
      <c r="I228" s="154"/>
      <c r="J228" s="155">
        <f t="shared" si="40"/>
        <v>0</v>
      </c>
      <c r="K228" s="151" t="s">
        <v>557</v>
      </c>
      <c r="L228" s="32"/>
      <c r="M228" s="156" t="s">
        <v>1</v>
      </c>
      <c r="N228" s="157" t="s">
        <v>40</v>
      </c>
      <c r="O228" s="57"/>
      <c r="P228" s="158">
        <f t="shared" si="41"/>
        <v>0</v>
      </c>
      <c r="Q228" s="158">
        <v>0</v>
      </c>
      <c r="R228" s="158">
        <f t="shared" si="42"/>
        <v>0</v>
      </c>
      <c r="S228" s="158">
        <v>0</v>
      </c>
      <c r="T228" s="159">
        <f t="shared" si="4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60" t="s">
        <v>247</v>
      </c>
      <c r="AT228" s="160" t="s">
        <v>164</v>
      </c>
      <c r="AU228" s="160" t="s">
        <v>84</v>
      </c>
      <c r="AY228" s="16" t="s">
        <v>162</v>
      </c>
      <c r="BE228" s="161">
        <f t="shared" si="44"/>
        <v>0</v>
      </c>
      <c r="BF228" s="161">
        <f t="shared" si="45"/>
        <v>0</v>
      </c>
      <c r="BG228" s="161">
        <f t="shared" si="46"/>
        <v>0</v>
      </c>
      <c r="BH228" s="161">
        <f t="shared" si="47"/>
        <v>0</v>
      </c>
      <c r="BI228" s="161">
        <f t="shared" si="48"/>
        <v>0</v>
      </c>
      <c r="BJ228" s="16" t="s">
        <v>82</v>
      </c>
      <c r="BK228" s="161">
        <f t="shared" si="49"/>
        <v>0</v>
      </c>
      <c r="BL228" s="16" t="s">
        <v>247</v>
      </c>
      <c r="BM228" s="160" t="s">
        <v>2054</v>
      </c>
    </row>
    <row r="229" spans="1:65" s="2" customFormat="1" ht="16.5" customHeight="1">
      <c r="A229" s="31"/>
      <c r="B229" s="148"/>
      <c r="C229" s="149" t="s">
        <v>681</v>
      </c>
      <c r="D229" s="149" t="s">
        <v>164</v>
      </c>
      <c r="E229" s="150" t="s">
        <v>2055</v>
      </c>
      <c r="F229" s="151" t="s">
        <v>1865</v>
      </c>
      <c r="G229" s="152" t="s">
        <v>329</v>
      </c>
      <c r="H229" s="153">
        <v>2</v>
      </c>
      <c r="I229" s="154"/>
      <c r="J229" s="155">
        <f t="shared" si="40"/>
        <v>0</v>
      </c>
      <c r="K229" s="151" t="s">
        <v>557</v>
      </c>
      <c r="L229" s="32"/>
      <c r="M229" s="156" t="s">
        <v>1</v>
      </c>
      <c r="N229" s="157" t="s">
        <v>40</v>
      </c>
      <c r="O229" s="57"/>
      <c r="P229" s="158">
        <f t="shared" si="41"/>
        <v>0</v>
      </c>
      <c r="Q229" s="158">
        <v>0</v>
      </c>
      <c r="R229" s="158">
        <f t="shared" si="42"/>
        <v>0</v>
      </c>
      <c r="S229" s="158">
        <v>0</v>
      </c>
      <c r="T229" s="159">
        <f t="shared" si="4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60" t="s">
        <v>247</v>
      </c>
      <c r="AT229" s="160" t="s">
        <v>164</v>
      </c>
      <c r="AU229" s="160" t="s">
        <v>84</v>
      </c>
      <c r="AY229" s="16" t="s">
        <v>162</v>
      </c>
      <c r="BE229" s="161">
        <f t="shared" si="44"/>
        <v>0</v>
      </c>
      <c r="BF229" s="161">
        <f t="shared" si="45"/>
        <v>0</v>
      </c>
      <c r="BG229" s="161">
        <f t="shared" si="46"/>
        <v>0</v>
      </c>
      <c r="BH229" s="161">
        <f t="shared" si="47"/>
        <v>0</v>
      </c>
      <c r="BI229" s="161">
        <f t="shared" si="48"/>
        <v>0</v>
      </c>
      <c r="BJ229" s="16" t="s">
        <v>82</v>
      </c>
      <c r="BK229" s="161">
        <f t="shared" si="49"/>
        <v>0</v>
      </c>
      <c r="BL229" s="16" t="s">
        <v>247</v>
      </c>
      <c r="BM229" s="160" t="s">
        <v>2056</v>
      </c>
    </row>
    <row r="230" spans="1:65" s="2" customFormat="1" ht="16.5" customHeight="1">
      <c r="A230" s="31"/>
      <c r="B230" s="148"/>
      <c r="C230" s="149" t="s">
        <v>689</v>
      </c>
      <c r="D230" s="149" t="s">
        <v>164</v>
      </c>
      <c r="E230" s="150" t="s">
        <v>2057</v>
      </c>
      <c r="F230" s="151" t="s">
        <v>2058</v>
      </c>
      <c r="G230" s="152" t="s">
        <v>371</v>
      </c>
      <c r="H230" s="153">
        <v>20</v>
      </c>
      <c r="I230" s="154"/>
      <c r="J230" s="155">
        <f t="shared" si="40"/>
        <v>0</v>
      </c>
      <c r="K230" s="151" t="s">
        <v>557</v>
      </c>
      <c r="L230" s="32"/>
      <c r="M230" s="156" t="s">
        <v>1</v>
      </c>
      <c r="N230" s="157" t="s">
        <v>40</v>
      </c>
      <c r="O230" s="57"/>
      <c r="P230" s="158">
        <f t="shared" si="41"/>
        <v>0</v>
      </c>
      <c r="Q230" s="158">
        <v>0</v>
      </c>
      <c r="R230" s="158">
        <f t="shared" si="42"/>
        <v>0</v>
      </c>
      <c r="S230" s="158">
        <v>0</v>
      </c>
      <c r="T230" s="159">
        <f t="shared" si="4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60" t="s">
        <v>247</v>
      </c>
      <c r="AT230" s="160" t="s">
        <v>164</v>
      </c>
      <c r="AU230" s="160" t="s">
        <v>84</v>
      </c>
      <c r="AY230" s="16" t="s">
        <v>162</v>
      </c>
      <c r="BE230" s="161">
        <f t="shared" si="44"/>
        <v>0</v>
      </c>
      <c r="BF230" s="161">
        <f t="shared" si="45"/>
        <v>0</v>
      </c>
      <c r="BG230" s="161">
        <f t="shared" si="46"/>
        <v>0</v>
      </c>
      <c r="BH230" s="161">
        <f t="shared" si="47"/>
        <v>0</v>
      </c>
      <c r="BI230" s="161">
        <f t="shared" si="48"/>
        <v>0</v>
      </c>
      <c r="BJ230" s="16" t="s">
        <v>82</v>
      </c>
      <c r="BK230" s="161">
        <f t="shared" si="49"/>
        <v>0</v>
      </c>
      <c r="BL230" s="16" t="s">
        <v>247</v>
      </c>
      <c r="BM230" s="160" t="s">
        <v>2059</v>
      </c>
    </row>
    <row r="231" spans="1:65" s="2" customFormat="1" ht="16.5" customHeight="1">
      <c r="A231" s="31"/>
      <c r="B231" s="148"/>
      <c r="C231" s="149" t="s">
        <v>701</v>
      </c>
      <c r="D231" s="149" t="s">
        <v>164</v>
      </c>
      <c r="E231" s="150" t="s">
        <v>2060</v>
      </c>
      <c r="F231" s="151" t="s">
        <v>2061</v>
      </c>
      <c r="G231" s="152" t="s">
        <v>371</v>
      </c>
      <c r="H231" s="153">
        <v>40</v>
      </c>
      <c r="I231" s="154"/>
      <c r="J231" s="155">
        <f t="shared" si="40"/>
        <v>0</v>
      </c>
      <c r="K231" s="151" t="s">
        <v>557</v>
      </c>
      <c r="L231" s="32"/>
      <c r="M231" s="156" t="s">
        <v>1</v>
      </c>
      <c r="N231" s="157" t="s">
        <v>40</v>
      </c>
      <c r="O231" s="57"/>
      <c r="P231" s="158">
        <f t="shared" si="41"/>
        <v>0</v>
      </c>
      <c r="Q231" s="158">
        <v>0</v>
      </c>
      <c r="R231" s="158">
        <f t="shared" si="42"/>
        <v>0</v>
      </c>
      <c r="S231" s="158">
        <v>0</v>
      </c>
      <c r="T231" s="159">
        <f t="shared" si="43"/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60" t="s">
        <v>247</v>
      </c>
      <c r="AT231" s="160" t="s">
        <v>164</v>
      </c>
      <c r="AU231" s="160" t="s">
        <v>84</v>
      </c>
      <c r="AY231" s="16" t="s">
        <v>162</v>
      </c>
      <c r="BE231" s="161">
        <f t="shared" si="44"/>
        <v>0</v>
      </c>
      <c r="BF231" s="161">
        <f t="shared" si="45"/>
        <v>0</v>
      </c>
      <c r="BG231" s="161">
        <f t="shared" si="46"/>
        <v>0</v>
      </c>
      <c r="BH231" s="161">
        <f t="shared" si="47"/>
        <v>0</v>
      </c>
      <c r="BI231" s="161">
        <f t="shared" si="48"/>
        <v>0</v>
      </c>
      <c r="BJ231" s="16" t="s">
        <v>82</v>
      </c>
      <c r="BK231" s="161">
        <f t="shared" si="49"/>
        <v>0</v>
      </c>
      <c r="BL231" s="16" t="s">
        <v>247</v>
      </c>
      <c r="BM231" s="160" t="s">
        <v>2062</v>
      </c>
    </row>
    <row r="232" spans="1:65" s="2" customFormat="1" ht="16.5" customHeight="1">
      <c r="A232" s="31"/>
      <c r="B232" s="148"/>
      <c r="C232" s="149" t="s">
        <v>705</v>
      </c>
      <c r="D232" s="149" t="s">
        <v>164</v>
      </c>
      <c r="E232" s="150" t="s">
        <v>2063</v>
      </c>
      <c r="F232" s="151" t="s">
        <v>2064</v>
      </c>
      <c r="G232" s="152" t="s">
        <v>371</v>
      </c>
      <c r="H232" s="153">
        <v>30</v>
      </c>
      <c r="I232" s="154"/>
      <c r="J232" s="155">
        <f t="shared" si="40"/>
        <v>0</v>
      </c>
      <c r="K232" s="151" t="s">
        <v>557</v>
      </c>
      <c r="L232" s="32"/>
      <c r="M232" s="156" t="s">
        <v>1</v>
      </c>
      <c r="N232" s="157" t="s">
        <v>40</v>
      </c>
      <c r="O232" s="57"/>
      <c r="P232" s="158">
        <f t="shared" si="41"/>
        <v>0</v>
      </c>
      <c r="Q232" s="158">
        <v>0</v>
      </c>
      <c r="R232" s="158">
        <f t="shared" si="42"/>
        <v>0</v>
      </c>
      <c r="S232" s="158">
        <v>0</v>
      </c>
      <c r="T232" s="159">
        <f t="shared" si="4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60" t="s">
        <v>247</v>
      </c>
      <c r="AT232" s="160" t="s">
        <v>164</v>
      </c>
      <c r="AU232" s="160" t="s">
        <v>84</v>
      </c>
      <c r="AY232" s="16" t="s">
        <v>162</v>
      </c>
      <c r="BE232" s="161">
        <f t="shared" si="44"/>
        <v>0</v>
      </c>
      <c r="BF232" s="161">
        <f t="shared" si="45"/>
        <v>0</v>
      </c>
      <c r="BG232" s="161">
        <f t="shared" si="46"/>
        <v>0</v>
      </c>
      <c r="BH232" s="161">
        <f t="shared" si="47"/>
        <v>0</v>
      </c>
      <c r="BI232" s="161">
        <f t="shared" si="48"/>
        <v>0</v>
      </c>
      <c r="BJ232" s="16" t="s">
        <v>82</v>
      </c>
      <c r="BK232" s="161">
        <f t="shared" si="49"/>
        <v>0</v>
      </c>
      <c r="BL232" s="16" t="s">
        <v>247</v>
      </c>
      <c r="BM232" s="160" t="s">
        <v>2065</v>
      </c>
    </row>
    <row r="233" spans="1:65" s="2" customFormat="1" ht="16.5" customHeight="1">
      <c r="A233" s="31"/>
      <c r="B233" s="148"/>
      <c r="C233" s="149" t="s">
        <v>709</v>
      </c>
      <c r="D233" s="149" t="s">
        <v>164</v>
      </c>
      <c r="E233" s="150" t="s">
        <v>2066</v>
      </c>
      <c r="F233" s="151" t="s">
        <v>2067</v>
      </c>
      <c r="G233" s="152" t="s">
        <v>371</v>
      </c>
      <c r="H233" s="153">
        <v>20</v>
      </c>
      <c r="I233" s="154"/>
      <c r="J233" s="155">
        <f t="shared" si="40"/>
        <v>0</v>
      </c>
      <c r="K233" s="151" t="s">
        <v>557</v>
      </c>
      <c r="L233" s="32"/>
      <c r="M233" s="156" t="s">
        <v>1</v>
      </c>
      <c r="N233" s="157" t="s">
        <v>40</v>
      </c>
      <c r="O233" s="57"/>
      <c r="P233" s="158">
        <f t="shared" si="41"/>
        <v>0</v>
      </c>
      <c r="Q233" s="158">
        <v>0</v>
      </c>
      <c r="R233" s="158">
        <f t="shared" si="42"/>
        <v>0</v>
      </c>
      <c r="S233" s="158">
        <v>0</v>
      </c>
      <c r="T233" s="159">
        <f t="shared" si="4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60" t="s">
        <v>247</v>
      </c>
      <c r="AT233" s="160" t="s">
        <v>164</v>
      </c>
      <c r="AU233" s="160" t="s">
        <v>84</v>
      </c>
      <c r="AY233" s="16" t="s">
        <v>162</v>
      </c>
      <c r="BE233" s="161">
        <f t="shared" si="44"/>
        <v>0</v>
      </c>
      <c r="BF233" s="161">
        <f t="shared" si="45"/>
        <v>0</v>
      </c>
      <c r="BG233" s="161">
        <f t="shared" si="46"/>
        <v>0</v>
      </c>
      <c r="BH233" s="161">
        <f t="shared" si="47"/>
        <v>0</v>
      </c>
      <c r="BI233" s="161">
        <f t="shared" si="48"/>
        <v>0</v>
      </c>
      <c r="BJ233" s="16" t="s">
        <v>82</v>
      </c>
      <c r="BK233" s="161">
        <f t="shared" si="49"/>
        <v>0</v>
      </c>
      <c r="BL233" s="16" t="s">
        <v>247</v>
      </c>
      <c r="BM233" s="160" t="s">
        <v>2068</v>
      </c>
    </row>
    <row r="234" spans="1:65" s="2" customFormat="1" ht="16.5" customHeight="1">
      <c r="A234" s="31"/>
      <c r="B234" s="148"/>
      <c r="C234" s="149" t="s">
        <v>717</v>
      </c>
      <c r="D234" s="149" t="s">
        <v>164</v>
      </c>
      <c r="E234" s="150" t="s">
        <v>2069</v>
      </c>
      <c r="F234" s="151" t="s">
        <v>2070</v>
      </c>
      <c r="G234" s="152" t="s">
        <v>371</v>
      </c>
      <c r="H234" s="153">
        <v>190</v>
      </c>
      <c r="I234" s="154"/>
      <c r="J234" s="155">
        <f t="shared" si="40"/>
        <v>0</v>
      </c>
      <c r="K234" s="151" t="s">
        <v>557</v>
      </c>
      <c r="L234" s="32"/>
      <c r="M234" s="156" t="s">
        <v>1</v>
      </c>
      <c r="N234" s="157" t="s">
        <v>40</v>
      </c>
      <c r="O234" s="57"/>
      <c r="P234" s="158">
        <f t="shared" si="41"/>
        <v>0</v>
      </c>
      <c r="Q234" s="158">
        <v>0</v>
      </c>
      <c r="R234" s="158">
        <f t="shared" si="42"/>
        <v>0</v>
      </c>
      <c r="S234" s="158">
        <v>0</v>
      </c>
      <c r="T234" s="159">
        <f t="shared" si="4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60" t="s">
        <v>247</v>
      </c>
      <c r="AT234" s="160" t="s">
        <v>164</v>
      </c>
      <c r="AU234" s="160" t="s">
        <v>84</v>
      </c>
      <c r="AY234" s="16" t="s">
        <v>162</v>
      </c>
      <c r="BE234" s="161">
        <f t="shared" si="44"/>
        <v>0</v>
      </c>
      <c r="BF234" s="161">
        <f t="shared" si="45"/>
        <v>0</v>
      </c>
      <c r="BG234" s="161">
        <f t="shared" si="46"/>
        <v>0</v>
      </c>
      <c r="BH234" s="161">
        <f t="shared" si="47"/>
        <v>0</v>
      </c>
      <c r="BI234" s="161">
        <f t="shared" si="48"/>
        <v>0</v>
      </c>
      <c r="BJ234" s="16" t="s">
        <v>82</v>
      </c>
      <c r="BK234" s="161">
        <f t="shared" si="49"/>
        <v>0</v>
      </c>
      <c r="BL234" s="16" t="s">
        <v>247</v>
      </c>
      <c r="BM234" s="160" t="s">
        <v>2071</v>
      </c>
    </row>
    <row r="235" spans="1:65" s="2" customFormat="1" ht="16.5" customHeight="1">
      <c r="A235" s="31"/>
      <c r="B235" s="148"/>
      <c r="C235" s="149" t="s">
        <v>721</v>
      </c>
      <c r="D235" s="149" t="s">
        <v>164</v>
      </c>
      <c r="E235" s="150" t="s">
        <v>2072</v>
      </c>
      <c r="F235" s="151" t="s">
        <v>2073</v>
      </c>
      <c r="G235" s="152" t="s">
        <v>371</v>
      </c>
      <c r="H235" s="153">
        <v>210</v>
      </c>
      <c r="I235" s="154"/>
      <c r="J235" s="155">
        <f t="shared" si="40"/>
        <v>0</v>
      </c>
      <c r="K235" s="151" t="s">
        <v>557</v>
      </c>
      <c r="L235" s="32"/>
      <c r="M235" s="156" t="s">
        <v>1</v>
      </c>
      <c r="N235" s="157" t="s">
        <v>40</v>
      </c>
      <c r="O235" s="57"/>
      <c r="P235" s="158">
        <f t="shared" si="41"/>
        <v>0</v>
      </c>
      <c r="Q235" s="158">
        <v>0</v>
      </c>
      <c r="R235" s="158">
        <f t="shared" si="42"/>
        <v>0</v>
      </c>
      <c r="S235" s="158">
        <v>0</v>
      </c>
      <c r="T235" s="159">
        <f t="shared" si="43"/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60" t="s">
        <v>247</v>
      </c>
      <c r="AT235" s="160" t="s">
        <v>164</v>
      </c>
      <c r="AU235" s="160" t="s">
        <v>84</v>
      </c>
      <c r="AY235" s="16" t="s">
        <v>162</v>
      </c>
      <c r="BE235" s="161">
        <f t="shared" si="44"/>
        <v>0</v>
      </c>
      <c r="BF235" s="161">
        <f t="shared" si="45"/>
        <v>0</v>
      </c>
      <c r="BG235" s="161">
        <f t="shared" si="46"/>
        <v>0</v>
      </c>
      <c r="BH235" s="161">
        <f t="shared" si="47"/>
        <v>0</v>
      </c>
      <c r="BI235" s="161">
        <f t="shared" si="48"/>
        <v>0</v>
      </c>
      <c r="BJ235" s="16" t="s">
        <v>82</v>
      </c>
      <c r="BK235" s="161">
        <f t="shared" si="49"/>
        <v>0</v>
      </c>
      <c r="BL235" s="16" t="s">
        <v>247</v>
      </c>
      <c r="BM235" s="160" t="s">
        <v>2074</v>
      </c>
    </row>
    <row r="236" spans="1:65" s="2" customFormat="1" ht="16.5" customHeight="1">
      <c r="A236" s="31"/>
      <c r="B236" s="148"/>
      <c r="C236" s="149" t="s">
        <v>726</v>
      </c>
      <c r="D236" s="149" t="s">
        <v>164</v>
      </c>
      <c r="E236" s="150" t="s">
        <v>2075</v>
      </c>
      <c r="F236" s="151" t="s">
        <v>2076</v>
      </c>
      <c r="G236" s="152" t="s">
        <v>556</v>
      </c>
      <c r="H236" s="153">
        <v>1</v>
      </c>
      <c r="I236" s="154"/>
      <c r="J236" s="155">
        <f t="shared" si="40"/>
        <v>0</v>
      </c>
      <c r="K236" s="151" t="s">
        <v>557</v>
      </c>
      <c r="L236" s="32"/>
      <c r="M236" s="156" t="s">
        <v>1</v>
      </c>
      <c r="N236" s="157" t="s">
        <v>40</v>
      </c>
      <c r="O236" s="57"/>
      <c r="P236" s="158">
        <f t="shared" si="41"/>
        <v>0</v>
      </c>
      <c r="Q236" s="158">
        <v>0</v>
      </c>
      <c r="R236" s="158">
        <f t="shared" si="42"/>
        <v>0</v>
      </c>
      <c r="S236" s="158">
        <v>0</v>
      </c>
      <c r="T236" s="159">
        <f t="shared" si="43"/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60" t="s">
        <v>247</v>
      </c>
      <c r="AT236" s="160" t="s">
        <v>164</v>
      </c>
      <c r="AU236" s="160" t="s">
        <v>84</v>
      </c>
      <c r="AY236" s="16" t="s">
        <v>162</v>
      </c>
      <c r="BE236" s="161">
        <f t="shared" si="44"/>
        <v>0</v>
      </c>
      <c r="BF236" s="161">
        <f t="shared" si="45"/>
        <v>0</v>
      </c>
      <c r="BG236" s="161">
        <f t="shared" si="46"/>
        <v>0</v>
      </c>
      <c r="BH236" s="161">
        <f t="shared" si="47"/>
        <v>0</v>
      </c>
      <c r="BI236" s="161">
        <f t="shared" si="48"/>
        <v>0</v>
      </c>
      <c r="BJ236" s="16" t="s">
        <v>82</v>
      </c>
      <c r="BK236" s="161">
        <f t="shared" si="49"/>
        <v>0</v>
      </c>
      <c r="BL236" s="16" t="s">
        <v>247</v>
      </c>
      <c r="BM236" s="160" t="s">
        <v>2077</v>
      </c>
    </row>
    <row r="237" spans="1:65" s="12" customFormat="1" ht="22.9" customHeight="1">
      <c r="B237" s="135"/>
      <c r="D237" s="136" t="s">
        <v>74</v>
      </c>
      <c r="E237" s="146" t="s">
        <v>2078</v>
      </c>
      <c r="F237" s="146" t="s">
        <v>1570</v>
      </c>
      <c r="I237" s="138"/>
      <c r="J237" s="147">
        <f>BK237</f>
        <v>0</v>
      </c>
      <c r="L237" s="135"/>
      <c r="M237" s="140"/>
      <c r="N237" s="141"/>
      <c r="O237" s="141"/>
      <c r="P237" s="142">
        <f>SUM(P238:P240)</f>
        <v>0</v>
      </c>
      <c r="Q237" s="141"/>
      <c r="R237" s="142">
        <f>SUM(R238:R240)</f>
        <v>0</v>
      </c>
      <c r="S237" s="141"/>
      <c r="T237" s="143">
        <f>SUM(T238:T240)</f>
        <v>0</v>
      </c>
      <c r="AR237" s="136" t="s">
        <v>168</v>
      </c>
      <c r="AT237" s="144" t="s">
        <v>74</v>
      </c>
      <c r="AU237" s="144" t="s">
        <v>82</v>
      </c>
      <c r="AY237" s="136" t="s">
        <v>162</v>
      </c>
      <c r="BK237" s="145">
        <f>SUM(BK238:BK240)</f>
        <v>0</v>
      </c>
    </row>
    <row r="238" spans="1:65" s="2" customFormat="1" ht="16.5" customHeight="1">
      <c r="A238" s="31"/>
      <c r="B238" s="148"/>
      <c r="C238" s="149" t="s">
        <v>730</v>
      </c>
      <c r="D238" s="149" t="s">
        <v>164</v>
      </c>
      <c r="E238" s="150" t="s">
        <v>2079</v>
      </c>
      <c r="F238" s="151" t="s">
        <v>2080</v>
      </c>
      <c r="G238" s="152" t="s">
        <v>556</v>
      </c>
      <c r="H238" s="153">
        <v>1</v>
      </c>
      <c r="I238" s="154"/>
      <c r="J238" s="155">
        <f>ROUND(I238*H238,2)</f>
        <v>0</v>
      </c>
      <c r="K238" s="151" t="s">
        <v>557</v>
      </c>
      <c r="L238" s="32"/>
      <c r="M238" s="156" t="s">
        <v>1</v>
      </c>
      <c r="N238" s="157" t="s">
        <v>40</v>
      </c>
      <c r="O238" s="57"/>
      <c r="P238" s="158">
        <f>O238*H238</f>
        <v>0</v>
      </c>
      <c r="Q238" s="158">
        <v>0</v>
      </c>
      <c r="R238" s="158">
        <f>Q238*H238</f>
        <v>0</v>
      </c>
      <c r="S238" s="158">
        <v>0</v>
      </c>
      <c r="T238" s="159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60" t="s">
        <v>2081</v>
      </c>
      <c r="AT238" s="160" t="s">
        <v>164</v>
      </c>
      <c r="AU238" s="160" t="s">
        <v>84</v>
      </c>
      <c r="AY238" s="16" t="s">
        <v>162</v>
      </c>
      <c r="BE238" s="161">
        <f>IF(N238="základní",J238,0)</f>
        <v>0</v>
      </c>
      <c r="BF238" s="161">
        <f>IF(N238="snížená",J238,0)</f>
        <v>0</v>
      </c>
      <c r="BG238" s="161">
        <f>IF(N238="zákl. přenesená",J238,0)</f>
        <v>0</v>
      </c>
      <c r="BH238" s="161">
        <f>IF(N238="sníž. přenesená",J238,0)</f>
        <v>0</v>
      </c>
      <c r="BI238" s="161">
        <f>IF(N238="nulová",J238,0)</f>
        <v>0</v>
      </c>
      <c r="BJ238" s="16" t="s">
        <v>82</v>
      </c>
      <c r="BK238" s="161">
        <f>ROUND(I238*H238,2)</f>
        <v>0</v>
      </c>
      <c r="BL238" s="16" t="s">
        <v>2081</v>
      </c>
      <c r="BM238" s="160" t="s">
        <v>2082</v>
      </c>
    </row>
    <row r="239" spans="1:65" s="2" customFormat="1" ht="16.5" customHeight="1">
      <c r="A239" s="31"/>
      <c r="B239" s="148"/>
      <c r="C239" s="149" t="s">
        <v>735</v>
      </c>
      <c r="D239" s="149" t="s">
        <v>164</v>
      </c>
      <c r="E239" s="150" t="s">
        <v>2083</v>
      </c>
      <c r="F239" s="151" t="s">
        <v>2084</v>
      </c>
      <c r="G239" s="152" t="s">
        <v>556</v>
      </c>
      <c r="H239" s="153">
        <v>1</v>
      </c>
      <c r="I239" s="154"/>
      <c r="J239" s="155">
        <f>ROUND(I239*H239,2)</f>
        <v>0</v>
      </c>
      <c r="K239" s="151" t="s">
        <v>557</v>
      </c>
      <c r="L239" s="32"/>
      <c r="M239" s="156" t="s">
        <v>1</v>
      </c>
      <c r="N239" s="157" t="s">
        <v>40</v>
      </c>
      <c r="O239" s="57"/>
      <c r="P239" s="158">
        <f>O239*H239</f>
        <v>0</v>
      </c>
      <c r="Q239" s="158">
        <v>0</v>
      </c>
      <c r="R239" s="158">
        <f>Q239*H239</f>
        <v>0</v>
      </c>
      <c r="S239" s="158">
        <v>0</v>
      </c>
      <c r="T239" s="159">
        <f>S239*H239</f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60" t="s">
        <v>2081</v>
      </c>
      <c r="AT239" s="160" t="s">
        <v>164</v>
      </c>
      <c r="AU239" s="160" t="s">
        <v>84</v>
      </c>
      <c r="AY239" s="16" t="s">
        <v>162</v>
      </c>
      <c r="BE239" s="161">
        <f>IF(N239="základní",J239,0)</f>
        <v>0</v>
      </c>
      <c r="BF239" s="161">
        <f>IF(N239="snížená",J239,0)</f>
        <v>0</v>
      </c>
      <c r="BG239" s="161">
        <f>IF(N239="zákl. přenesená",J239,0)</f>
        <v>0</v>
      </c>
      <c r="BH239" s="161">
        <f>IF(N239="sníž. přenesená",J239,0)</f>
        <v>0</v>
      </c>
      <c r="BI239" s="161">
        <f>IF(N239="nulová",J239,0)</f>
        <v>0</v>
      </c>
      <c r="BJ239" s="16" t="s">
        <v>82</v>
      </c>
      <c r="BK239" s="161">
        <f>ROUND(I239*H239,2)</f>
        <v>0</v>
      </c>
      <c r="BL239" s="16" t="s">
        <v>2081</v>
      </c>
      <c r="BM239" s="160" t="s">
        <v>2085</v>
      </c>
    </row>
    <row r="240" spans="1:65" s="2" customFormat="1" ht="16.5" customHeight="1">
      <c r="A240" s="31"/>
      <c r="B240" s="148"/>
      <c r="C240" s="149" t="s">
        <v>741</v>
      </c>
      <c r="D240" s="149" t="s">
        <v>164</v>
      </c>
      <c r="E240" s="150" t="s">
        <v>2086</v>
      </c>
      <c r="F240" s="151" t="s">
        <v>100</v>
      </c>
      <c r="G240" s="152" t="s">
        <v>556</v>
      </c>
      <c r="H240" s="153">
        <v>1</v>
      </c>
      <c r="I240" s="154"/>
      <c r="J240" s="155">
        <f>ROUND(I240*H240,2)</f>
        <v>0</v>
      </c>
      <c r="K240" s="151" t="s">
        <v>557</v>
      </c>
      <c r="L240" s="32"/>
      <c r="M240" s="193" t="s">
        <v>1</v>
      </c>
      <c r="N240" s="194" t="s">
        <v>40</v>
      </c>
      <c r="O240" s="195"/>
      <c r="P240" s="196">
        <f>O240*H240</f>
        <v>0</v>
      </c>
      <c r="Q240" s="196">
        <v>0</v>
      </c>
      <c r="R240" s="196">
        <f>Q240*H240</f>
        <v>0</v>
      </c>
      <c r="S240" s="196">
        <v>0</v>
      </c>
      <c r="T240" s="197">
        <f>S240*H240</f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60" t="s">
        <v>2081</v>
      </c>
      <c r="AT240" s="160" t="s">
        <v>164</v>
      </c>
      <c r="AU240" s="160" t="s">
        <v>84</v>
      </c>
      <c r="AY240" s="16" t="s">
        <v>162</v>
      </c>
      <c r="BE240" s="161">
        <f>IF(N240="základní",J240,0)</f>
        <v>0</v>
      </c>
      <c r="BF240" s="161">
        <f>IF(N240="snížená",J240,0)</f>
        <v>0</v>
      </c>
      <c r="BG240" s="161">
        <f>IF(N240="zákl. přenesená",J240,0)</f>
        <v>0</v>
      </c>
      <c r="BH240" s="161">
        <f>IF(N240="sníž. přenesená",J240,0)</f>
        <v>0</v>
      </c>
      <c r="BI240" s="161">
        <f>IF(N240="nulová",J240,0)</f>
        <v>0</v>
      </c>
      <c r="BJ240" s="16" t="s">
        <v>82</v>
      </c>
      <c r="BK240" s="161">
        <f>ROUND(I240*H240,2)</f>
        <v>0</v>
      </c>
      <c r="BL240" s="16" t="s">
        <v>2081</v>
      </c>
      <c r="BM240" s="160" t="s">
        <v>2087</v>
      </c>
    </row>
    <row r="241" spans="1:31" s="2" customFormat="1" ht="6.95" customHeight="1">
      <c r="A241" s="31"/>
      <c r="B241" s="46"/>
      <c r="C241" s="47"/>
      <c r="D241" s="47"/>
      <c r="E241" s="47"/>
      <c r="F241" s="47"/>
      <c r="G241" s="47"/>
      <c r="H241" s="47"/>
      <c r="I241" s="47"/>
      <c r="J241" s="47"/>
      <c r="K241" s="47"/>
      <c r="L241" s="32"/>
      <c r="M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</row>
  </sheetData>
  <autoFilter ref="C126:K240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6"/>
  <sheetViews>
    <sheetView showGridLines="0" tabSelected="1" topLeftCell="A126" workbookViewId="0">
      <selection activeCell="F158" sqref="F15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6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6" t="s">
        <v>101</v>
      </c>
    </row>
    <row r="3" spans="1:46" s="1" customFormat="1" ht="6.95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5" hidden="1" customHeight="1">
      <c r="B4" s="19"/>
      <c r="D4" s="20" t="s">
        <v>109</v>
      </c>
      <c r="L4" s="19"/>
      <c r="M4" s="98" t="s">
        <v>10</v>
      </c>
      <c r="AT4" s="16" t="s">
        <v>3</v>
      </c>
    </row>
    <row r="5" spans="1:46" s="1" customFormat="1" ht="6.95" hidden="1" customHeight="1">
      <c r="B5" s="19"/>
      <c r="L5" s="19"/>
    </row>
    <row r="6" spans="1:46" s="1" customFormat="1" ht="12" hidden="1" customHeight="1">
      <c r="B6" s="19"/>
      <c r="D6" s="26" t="s">
        <v>16</v>
      </c>
      <c r="L6" s="19"/>
    </row>
    <row r="7" spans="1:46" s="1" customFormat="1" ht="26.25" hidden="1" customHeight="1">
      <c r="B7" s="19"/>
      <c r="E7" s="250" t="str">
        <f>'Rekapitulace stavby'!K6</f>
        <v>Stavební úpravy, přístavba a nástavba za účelem změny užívání na obecní klubovnu Čtyřkoly, parc. č. st. 1209, 522-2, k.ú</v>
      </c>
      <c r="F7" s="251"/>
      <c r="G7" s="251"/>
      <c r="H7" s="251"/>
      <c r="L7" s="19"/>
    </row>
    <row r="8" spans="1:46" s="2" customFormat="1" ht="12" hidden="1" customHeight="1">
      <c r="A8" s="31"/>
      <c r="B8" s="32"/>
      <c r="C8" s="31"/>
      <c r="D8" s="26" t="s">
        <v>113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2"/>
      <c r="C9" s="31"/>
      <c r="D9" s="31"/>
      <c r="E9" s="240" t="s">
        <v>2088</v>
      </c>
      <c r="F9" s="249"/>
      <c r="G9" s="249"/>
      <c r="H9" s="249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idden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2"/>
      <c r="C11" s="31"/>
      <c r="D11" s="26" t="s">
        <v>18</v>
      </c>
      <c r="E11" s="31"/>
      <c r="F11" s="24" t="s">
        <v>1</v>
      </c>
      <c r="G11" s="31"/>
      <c r="H11" s="31"/>
      <c r="I11" s="26" t="s">
        <v>19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2"/>
      <c r="C12" s="31"/>
      <c r="D12" s="26" t="s">
        <v>20</v>
      </c>
      <c r="E12" s="31"/>
      <c r="F12" s="24" t="s">
        <v>21</v>
      </c>
      <c r="G12" s="31"/>
      <c r="H12" s="31"/>
      <c r="I12" s="26" t="s">
        <v>22</v>
      </c>
      <c r="J12" s="54" t="str">
        <f>'Rekapitulace stavby'!AN8</f>
        <v>10. 1. 2024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2"/>
      <c r="C14" s="31"/>
      <c r="D14" s="26" t="s">
        <v>24</v>
      </c>
      <c r="E14" s="31"/>
      <c r="F14" s="31"/>
      <c r="G14" s="31"/>
      <c r="H14" s="31"/>
      <c r="I14" s="26" t="s">
        <v>25</v>
      </c>
      <c r="J14" s="24" t="s">
        <v>1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2"/>
      <c r="C15" s="31"/>
      <c r="D15" s="31"/>
      <c r="E15" s="24" t="s">
        <v>26</v>
      </c>
      <c r="F15" s="31"/>
      <c r="G15" s="31"/>
      <c r="H15" s="31"/>
      <c r="I15" s="26" t="s">
        <v>27</v>
      </c>
      <c r="J15" s="24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2"/>
      <c r="C17" s="31"/>
      <c r="D17" s="26" t="s">
        <v>28</v>
      </c>
      <c r="E17" s="31"/>
      <c r="F17" s="31"/>
      <c r="G17" s="31"/>
      <c r="H17" s="31"/>
      <c r="I17" s="26" t="s">
        <v>25</v>
      </c>
      <c r="J17" s="27" t="str">
        <f>'Rekapitulace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2"/>
      <c r="C18" s="31"/>
      <c r="D18" s="31"/>
      <c r="E18" s="252" t="str">
        <f>'Rekapitulace stavby'!E14</f>
        <v>Vyplň údaj</v>
      </c>
      <c r="F18" s="218"/>
      <c r="G18" s="218"/>
      <c r="H18" s="218"/>
      <c r="I18" s="26" t="s">
        <v>27</v>
      </c>
      <c r="J18" s="27" t="str">
        <f>'Rekapitulace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2"/>
      <c r="C20" s="31"/>
      <c r="D20" s="26" t="s">
        <v>30</v>
      </c>
      <c r="E20" s="31"/>
      <c r="F20" s="31"/>
      <c r="G20" s="31"/>
      <c r="H20" s="31"/>
      <c r="I20" s="26" t="s">
        <v>25</v>
      </c>
      <c r="J20" s="24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2"/>
      <c r="C21" s="31"/>
      <c r="D21" s="31"/>
      <c r="E21" s="24" t="s">
        <v>31</v>
      </c>
      <c r="F21" s="31"/>
      <c r="G21" s="31"/>
      <c r="H21" s="31"/>
      <c r="I21" s="26" t="s">
        <v>27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26" t="s">
        <v>25</v>
      </c>
      <c r="J23" s="24" t="str">
        <f>IF('Rekapitulace stavby'!AN19="","",'Rekapitulace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2"/>
      <c r="C24" s="31"/>
      <c r="D24" s="31"/>
      <c r="E24" s="24" t="str">
        <f>IF('Rekapitulace stavby'!E20="","",'Rekapitulace stavby'!E20)</f>
        <v xml:space="preserve"> </v>
      </c>
      <c r="F24" s="31"/>
      <c r="G24" s="31"/>
      <c r="H24" s="31"/>
      <c r="I24" s="26" t="s">
        <v>27</v>
      </c>
      <c r="J24" s="24" t="str">
        <f>IF('Rekapitulace stavby'!AN20="","",'Rekapitulace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99"/>
      <c r="B27" s="100"/>
      <c r="C27" s="99"/>
      <c r="D27" s="99"/>
      <c r="E27" s="222" t="s">
        <v>1</v>
      </c>
      <c r="F27" s="222"/>
      <c r="G27" s="222"/>
      <c r="H27" s="222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hidden="1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2"/>
      <c r="C30" s="31"/>
      <c r="D30" s="102" t="s">
        <v>35</v>
      </c>
      <c r="E30" s="31"/>
      <c r="F30" s="31"/>
      <c r="G30" s="31"/>
      <c r="H30" s="31"/>
      <c r="I30" s="31"/>
      <c r="J30" s="70">
        <f>ROUND(J121,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2"/>
      <c r="C32" s="31"/>
      <c r="D32" s="31"/>
      <c r="E32" s="31"/>
      <c r="F32" s="35" t="s">
        <v>37</v>
      </c>
      <c r="G32" s="31"/>
      <c r="H32" s="31"/>
      <c r="I32" s="35" t="s">
        <v>36</v>
      </c>
      <c r="J32" s="35" t="s">
        <v>38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2"/>
      <c r="C33" s="31"/>
      <c r="D33" s="103" t="s">
        <v>39</v>
      </c>
      <c r="E33" s="26" t="s">
        <v>40</v>
      </c>
      <c r="F33" s="104">
        <f>ROUND((SUM(BE121:BE145)),  2)</f>
        <v>0</v>
      </c>
      <c r="G33" s="31"/>
      <c r="H33" s="31"/>
      <c r="I33" s="105">
        <v>0.21</v>
      </c>
      <c r="J33" s="104">
        <f>ROUND(((SUM(BE121:BE145))*I33), 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2"/>
      <c r="C34" s="31"/>
      <c r="D34" s="31"/>
      <c r="E34" s="26" t="s">
        <v>41</v>
      </c>
      <c r="F34" s="104">
        <f>ROUND((SUM(BF121:BF145)),  2)</f>
        <v>0</v>
      </c>
      <c r="G34" s="31"/>
      <c r="H34" s="31"/>
      <c r="I34" s="105">
        <v>0.12</v>
      </c>
      <c r="J34" s="104">
        <f>ROUND(((SUM(BF121:BF145))*I34),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42</v>
      </c>
      <c r="F35" s="104">
        <f>ROUND((SUM(BG121:BG145)),  2)</f>
        <v>0</v>
      </c>
      <c r="G35" s="31"/>
      <c r="H35" s="31"/>
      <c r="I35" s="105">
        <v>0.21</v>
      </c>
      <c r="J35" s="104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43</v>
      </c>
      <c r="F36" s="104">
        <f>ROUND((SUM(BH121:BH145)),  2)</f>
        <v>0</v>
      </c>
      <c r="G36" s="31"/>
      <c r="H36" s="31"/>
      <c r="I36" s="105">
        <v>0.12</v>
      </c>
      <c r="J36" s="104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44</v>
      </c>
      <c r="F37" s="104">
        <f>ROUND((SUM(BI121:BI145)),  2)</f>
        <v>0</v>
      </c>
      <c r="G37" s="31"/>
      <c r="H37" s="31"/>
      <c r="I37" s="105">
        <v>0</v>
      </c>
      <c r="J37" s="104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2"/>
      <c r="C39" s="106"/>
      <c r="D39" s="107" t="s">
        <v>45</v>
      </c>
      <c r="E39" s="59"/>
      <c r="F39" s="59"/>
      <c r="G39" s="108" t="s">
        <v>46</v>
      </c>
      <c r="H39" s="109" t="s">
        <v>47</v>
      </c>
      <c r="I39" s="59"/>
      <c r="J39" s="110">
        <f>SUM(J30:J37)</f>
        <v>0</v>
      </c>
      <c r="K39" s="11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9"/>
      <c r="L41" s="19"/>
    </row>
    <row r="42" spans="1:31" s="1" customFormat="1" ht="14.45" hidden="1" customHeight="1">
      <c r="B42" s="19"/>
      <c r="L42" s="19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41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41"/>
    </row>
    <row r="51" spans="1:31" hidden="1">
      <c r="B51" s="19"/>
      <c r="L51" s="19"/>
    </row>
    <row r="52" spans="1:31" hidden="1">
      <c r="B52" s="19"/>
      <c r="L52" s="19"/>
    </row>
    <row r="53" spans="1:31" hidden="1">
      <c r="B53" s="19"/>
      <c r="L53" s="19"/>
    </row>
    <row r="54" spans="1:31" hidden="1">
      <c r="B54" s="19"/>
      <c r="L54" s="19"/>
    </row>
    <row r="55" spans="1:31" hidden="1">
      <c r="B55" s="19"/>
      <c r="L55" s="19"/>
    </row>
    <row r="56" spans="1:31" hidden="1">
      <c r="B56" s="19"/>
      <c r="L56" s="19"/>
    </row>
    <row r="57" spans="1:31" hidden="1">
      <c r="B57" s="19"/>
      <c r="L57" s="19"/>
    </row>
    <row r="58" spans="1:31" hidden="1">
      <c r="B58" s="19"/>
      <c r="L58" s="19"/>
    </row>
    <row r="59" spans="1:31" hidden="1">
      <c r="B59" s="19"/>
      <c r="L59" s="19"/>
    </row>
    <row r="60" spans="1:31" hidden="1">
      <c r="B60" s="19"/>
      <c r="L60" s="19"/>
    </row>
    <row r="61" spans="1:31" s="2" customFormat="1" ht="12.75" hidden="1">
      <c r="A61" s="31"/>
      <c r="B61" s="32"/>
      <c r="C61" s="31"/>
      <c r="D61" s="44" t="s">
        <v>50</v>
      </c>
      <c r="E61" s="34"/>
      <c r="F61" s="112" t="s">
        <v>51</v>
      </c>
      <c r="G61" s="44" t="s">
        <v>50</v>
      </c>
      <c r="H61" s="34"/>
      <c r="I61" s="34"/>
      <c r="J61" s="113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idden="1">
      <c r="B62" s="19"/>
      <c r="L62" s="19"/>
    </row>
    <row r="63" spans="1:31" hidden="1">
      <c r="B63" s="19"/>
      <c r="L63" s="19"/>
    </row>
    <row r="64" spans="1:31" hidden="1">
      <c r="B64" s="19"/>
      <c r="L64" s="19"/>
    </row>
    <row r="65" spans="1:31" s="2" customFormat="1" ht="12.75" hidden="1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idden="1">
      <c r="B66" s="19"/>
      <c r="L66" s="19"/>
    </row>
    <row r="67" spans="1:31" hidden="1">
      <c r="B67" s="19"/>
      <c r="L67" s="19"/>
    </row>
    <row r="68" spans="1:31" hidden="1">
      <c r="B68" s="19"/>
      <c r="L68" s="19"/>
    </row>
    <row r="69" spans="1:31" hidden="1">
      <c r="B69" s="19"/>
      <c r="L69" s="19"/>
    </row>
    <row r="70" spans="1:31" hidden="1">
      <c r="B70" s="19"/>
      <c r="L70" s="19"/>
    </row>
    <row r="71" spans="1:31" hidden="1">
      <c r="B71" s="19"/>
      <c r="L71" s="19"/>
    </row>
    <row r="72" spans="1:31" hidden="1">
      <c r="B72" s="19"/>
      <c r="L72" s="19"/>
    </row>
    <row r="73" spans="1:31" hidden="1">
      <c r="B73" s="19"/>
      <c r="L73" s="19"/>
    </row>
    <row r="74" spans="1:31" hidden="1">
      <c r="B74" s="19"/>
      <c r="L74" s="19"/>
    </row>
    <row r="75" spans="1:31" hidden="1">
      <c r="B75" s="19"/>
      <c r="L75" s="19"/>
    </row>
    <row r="76" spans="1:31" s="2" customFormat="1" ht="12.75" hidden="1">
      <c r="A76" s="31"/>
      <c r="B76" s="32"/>
      <c r="C76" s="31"/>
      <c r="D76" s="44" t="s">
        <v>50</v>
      </c>
      <c r="E76" s="34"/>
      <c r="F76" s="112" t="s">
        <v>51</v>
      </c>
      <c r="G76" s="44" t="s">
        <v>50</v>
      </c>
      <c r="H76" s="34"/>
      <c r="I76" s="34"/>
      <c r="J76" s="113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idden="1"/>
    <row r="79" spans="1:31" hidden="1"/>
    <row r="80" spans="1:31" hidden="1"/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117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1"/>
      <c r="D85" s="31"/>
      <c r="E85" s="250" t="str">
        <f>E7</f>
        <v>Stavební úpravy, přístavba a nástavba za účelem změny užívání na obecní klubovnu Čtyřkoly, parc. č. st. 1209, 522-2, k.ú</v>
      </c>
      <c r="F85" s="251"/>
      <c r="G85" s="251"/>
      <c r="H85" s="251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113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40" t="str">
        <f>E9</f>
        <v>VRN - Vedlejší rozpočtové náklady</v>
      </c>
      <c r="F87" s="249"/>
      <c r="G87" s="249"/>
      <c r="H87" s="249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1"/>
      <c r="E89" s="31"/>
      <c r="F89" s="24" t="str">
        <f>F12</f>
        <v>parc. č. st. 1209, 522/2, Čtyřkoly 257 22</v>
      </c>
      <c r="G89" s="31"/>
      <c r="H89" s="31"/>
      <c r="I89" s="26" t="s">
        <v>22</v>
      </c>
      <c r="J89" s="54" t="str">
        <f>IF(J12="","",J12)</f>
        <v>10. 1. 2024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6" t="s">
        <v>24</v>
      </c>
      <c r="D91" s="31"/>
      <c r="E91" s="31"/>
      <c r="F91" s="24" t="str">
        <f>E15</f>
        <v>Obec Čtyřkoly</v>
      </c>
      <c r="G91" s="31"/>
      <c r="H91" s="31"/>
      <c r="I91" s="26" t="s">
        <v>30</v>
      </c>
      <c r="J91" s="29" t="str">
        <f>E21</f>
        <v>Ing. Eduard Novák, ČKAIT 0012099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28</v>
      </c>
      <c r="D92" s="31"/>
      <c r="E92" s="31"/>
      <c r="F92" s="24" t="str">
        <f>IF(E18="","",E18)</f>
        <v>Vyplň údaj</v>
      </c>
      <c r="G92" s="31"/>
      <c r="H92" s="31"/>
      <c r="I92" s="26" t="s">
        <v>32</v>
      </c>
      <c r="J92" s="29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118</v>
      </c>
      <c r="D94" s="106"/>
      <c r="E94" s="106"/>
      <c r="F94" s="106"/>
      <c r="G94" s="106"/>
      <c r="H94" s="106"/>
      <c r="I94" s="106"/>
      <c r="J94" s="115" t="s">
        <v>119</v>
      </c>
      <c r="K94" s="106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6" t="s">
        <v>120</v>
      </c>
      <c r="D96" s="31"/>
      <c r="E96" s="31"/>
      <c r="F96" s="31"/>
      <c r="G96" s="31"/>
      <c r="H96" s="31"/>
      <c r="I96" s="31"/>
      <c r="J96" s="70">
        <f>J121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121</v>
      </c>
    </row>
    <row r="97" spans="1:31" s="9" customFormat="1" ht="24.95" customHeight="1">
      <c r="B97" s="117"/>
      <c r="D97" s="118" t="s">
        <v>2088</v>
      </c>
      <c r="E97" s="119"/>
      <c r="F97" s="119"/>
      <c r="G97" s="119"/>
      <c r="H97" s="119"/>
      <c r="I97" s="119"/>
      <c r="J97" s="120">
        <f>J122</f>
        <v>0</v>
      </c>
      <c r="L97" s="117"/>
    </row>
    <row r="98" spans="1:31" s="10" customFormat="1" ht="19.899999999999999" customHeight="1">
      <c r="B98" s="121"/>
      <c r="D98" s="122" t="s">
        <v>2089</v>
      </c>
      <c r="E98" s="123"/>
      <c r="F98" s="123"/>
      <c r="G98" s="123"/>
      <c r="H98" s="123"/>
      <c r="I98" s="123"/>
      <c r="J98" s="124">
        <f>J123</f>
        <v>0</v>
      </c>
      <c r="L98" s="121"/>
    </row>
    <row r="99" spans="1:31" s="10" customFormat="1" ht="19.899999999999999" customHeight="1">
      <c r="B99" s="121"/>
      <c r="D99" s="122" t="s">
        <v>2090</v>
      </c>
      <c r="E99" s="123"/>
      <c r="F99" s="123"/>
      <c r="G99" s="123"/>
      <c r="H99" s="123"/>
      <c r="I99" s="123"/>
      <c r="J99" s="124">
        <f>J129</f>
        <v>0</v>
      </c>
      <c r="L99" s="121"/>
    </row>
    <row r="100" spans="1:31" s="10" customFormat="1" ht="19.899999999999999" customHeight="1">
      <c r="B100" s="121"/>
      <c r="D100" s="122" t="s">
        <v>2091</v>
      </c>
      <c r="E100" s="123"/>
      <c r="F100" s="123"/>
      <c r="G100" s="123"/>
      <c r="H100" s="123"/>
      <c r="I100" s="123"/>
      <c r="J100" s="124">
        <f>J137</f>
        <v>0</v>
      </c>
      <c r="L100" s="121"/>
    </row>
    <row r="101" spans="1:31" s="10" customFormat="1" ht="19.899999999999999" customHeight="1">
      <c r="B101" s="121"/>
      <c r="D101" s="122" t="s">
        <v>2092</v>
      </c>
      <c r="E101" s="123"/>
      <c r="F101" s="123"/>
      <c r="G101" s="123"/>
      <c r="H101" s="123"/>
      <c r="I101" s="123"/>
      <c r="J101" s="124">
        <f>J142</f>
        <v>0</v>
      </c>
      <c r="L101" s="121"/>
    </row>
    <row r="102" spans="1:31" s="2" customFormat="1" ht="21.75" customHeight="1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4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5" customHeight="1">
      <c r="A103" s="31"/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4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7" spans="1:31" s="2" customFormat="1" ht="6.95" customHeight="1">
      <c r="A107" s="31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5" customHeight="1">
      <c r="A108" s="31"/>
      <c r="B108" s="32"/>
      <c r="C108" s="20" t="s">
        <v>147</v>
      </c>
      <c r="D108" s="31"/>
      <c r="E108" s="31"/>
      <c r="F108" s="31"/>
      <c r="G108" s="31"/>
      <c r="H108" s="31"/>
      <c r="I108" s="31"/>
      <c r="J108" s="31"/>
      <c r="K108" s="31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1"/>
      <c r="D109" s="31"/>
      <c r="E109" s="31"/>
      <c r="F109" s="31"/>
      <c r="G109" s="31"/>
      <c r="H109" s="31"/>
      <c r="I109" s="31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16</v>
      </c>
      <c r="D110" s="31"/>
      <c r="E110" s="31"/>
      <c r="F110" s="31"/>
      <c r="G110" s="31"/>
      <c r="H110" s="31"/>
      <c r="I110" s="31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6.25" customHeight="1">
      <c r="A111" s="31"/>
      <c r="B111" s="32"/>
      <c r="C111" s="31"/>
      <c r="D111" s="31"/>
      <c r="E111" s="250" t="str">
        <f>E7</f>
        <v>Stavební úpravy, přístavba a nástavba za účelem změny užívání na obecní klubovnu Čtyřkoly, parc. č. st. 1209, 522-2, k.ú</v>
      </c>
      <c r="F111" s="251"/>
      <c r="G111" s="251"/>
      <c r="H111" s="251"/>
      <c r="I111" s="31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113</v>
      </c>
      <c r="D112" s="31"/>
      <c r="E112" s="31"/>
      <c r="F112" s="31"/>
      <c r="G112" s="31"/>
      <c r="H112" s="31"/>
      <c r="I112" s="31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1"/>
      <c r="D113" s="31"/>
      <c r="E113" s="240" t="str">
        <f>E9</f>
        <v>VRN - Vedlejší rozpočtové náklady</v>
      </c>
      <c r="F113" s="249"/>
      <c r="G113" s="249"/>
      <c r="H113" s="249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20</v>
      </c>
      <c r="D115" s="31"/>
      <c r="E115" s="31"/>
      <c r="F115" s="24" t="str">
        <f>F12</f>
        <v>parc. č. st. 1209, 522/2, Čtyřkoly 257 22</v>
      </c>
      <c r="G115" s="31"/>
      <c r="H115" s="31"/>
      <c r="I115" s="26" t="s">
        <v>22</v>
      </c>
      <c r="J115" s="54" t="str">
        <f>IF(J12="","",J12)</f>
        <v>10. 1. 2024</v>
      </c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1"/>
      <c r="D116" s="31"/>
      <c r="E116" s="31"/>
      <c r="F116" s="31"/>
      <c r="G116" s="31"/>
      <c r="H116" s="31"/>
      <c r="I116" s="31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25.7" customHeight="1">
      <c r="A117" s="31"/>
      <c r="B117" s="32"/>
      <c r="C117" s="26" t="s">
        <v>24</v>
      </c>
      <c r="D117" s="31"/>
      <c r="E117" s="31"/>
      <c r="F117" s="24" t="str">
        <f>E15</f>
        <v>Obec Čtyřkoly</v>
      </c>
      <c r="G117" s="31"/>
      <c r="H117" s="31"/>
      <c r="I117" s="26" t="s">
        <v>30</v>
      </c>
      <c r="J117" s="29" t="str">
        <f>E21</f>
        <v>Ing. Eduard Novák, ČKAIT 0012099</v>
      </c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28</v>
      </c>
      <c r="D118" s="31"/>
      <c r="E118" s="31"/>
      <c r="F118" s="24" t="str">
        <f>IF(E18="","",E18)</f>
        <v>Vyplň údaj</v>
      </c>
      <c r="G118" s="31"/>
      <c r="H118" s="31"/>
      <c r="I118" s="26" t="s">
        <v>32</v>
      </c>
      <c r="J118" s="29" t="str">
        <f>E24</f>
        <v xml:space="preserve"> </v>
      </c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25"/>
      <c r="B120" s="126"/>
      <c r="C120" s="127" t="s">
        <v>148</v>
      </c>
      <c r="D120" s="128" t="s">
        <v>60</v>
      </c>
      <c r="E120" s="128" t="s">
        <v>56</v>
      </c>
      <c r="F120" s="128" t="s">
        <v>57</v>
      </c>
      <c r="G120" s="128" t="s">
        <v>149</v>
      </c>
      <c r="H120" s="128" t="s">
        <v>150</v>
      </c>
      <c r="I120" s="128" t="s">
        <v>151</v>
      </c>
      <c r="J120" s="128" t="s">
        <v>119</v>
      </c>
      <c r="K120" s="129" t="s">
        <v>152</v>
      </c>
      <c r="L120" s="130"/>
      <c r="M120" s="61" t="s">
        <v>1</v>
      </c>
      <c r="N120" s="62" t="s">
        <v>39</v>
      </c>
      <c r="O120" s="62" t="s">
        <v>153</v>
      </c>
      <c r="P120" s="62" t="s">
        <v>154</v>
      </c>
      <c r="Q120" s="62" t="s">
        <v>155</v>
      </c>
      <c r="R120" s="62" t="s">
        <v>156</v>
      </c>
      <c r="S120" s="62" t="s">
        <v>157</v>
      </c>
      <c r="T120" s="63" t="s">
        <v>158</v>
      </c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</row>
    <row r="121" spans="1:65" s="2" customFormat="1" ht="22.9" customHeight="1">
      <c r="A121" s="31"/>
      <c r="B121" s="32"/>
      <c r="C121" s="68" t="s">
        <v>159</v>
      </c>
      <c r="D121" s="31"/>
      <c r="E121" s="31"/>
      <c r="F121" s="31"/>
      <c r="G121" s="31"/>
      <c r="H121" s="31"/>
      <c r="I121" s="31"/>
      <c r="J121" s="131">
        <f>BK121</f>
        <v>0</v>
      </c>
      <c r="K121" s="31"/>
      <c r="L121" s="32"/>
      <c r="M121" s="64"/>
      <c r="N121" s="55"/>
      <c r="O121" s="65"/>
      <c r="P121" s="132">
        <f>P122</f>
        <v>0</v>
      </c>
      <c r="Q121" s="65"/>
      <c r="R121" s="132">
        <f>R122</f>
        <v>0</v>
      </c>
      <c r="S121" s="65"/>
      <c r="T121" s="133">
        <f>T122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6" t="s">
        <v>74</v>
      </c>
      <c r="AU121" s="16" t="s">
        <v>121</v>
      </c>
      <c r="BK121" s="134">
        <f>BK122</f>
        <v>0</v>
      </c>
    </row>
    <row r="122" spans="1:65" s="12" customFormat="1" ht="25.9" customHeight="1">
      <c r="B122" s="135"/>
      <c r="D122" s="136" t="s">
        <v>74</v>
      </c>
      <c r="E122" s="137" t="s">
        <v>99</v>
      </c>
      <c r="F122" s="137" t="s">
        <v>100</v>
      </c>
      <c r="I122" s="138"/>
      <c r="J122" s="139">
        <f>BK122</f>
        <v>0</v>
      </c>
      <c r="L122" s="135"/>
      <c r="M122" s="140"/>
      <c r="N122" s="141"/>
      <c r="O122" s="141"/>
      <c r="P122" s="142">
        <f>P123+P129+P137+P142</f>
        <v>0</v>
      </c>
      <c r="Q122" s="141"/>
      <c r="R122" s="142">
        <f>R123+R129+R137+R142</f>
        <v>0</v>
      </c>
      <c r="S122" s="141"/>
      <c r="T122" s="143">
        <f>T123+T129+T137+T142</f>
        <v>0</v>
      </c>
      <c r="AR122" s="136" t="s">
        <v>194</v>
      </c>
      <c r="AT122" s="144" t="s">
        <v>74</v>
      </c>
      <c r="AU122" s="144" t="s">
        <v>75</v>
      </c>
      <c r="AY122" s="136" t="s">
        <v>162</v>
      </c>
      <c r="BK122" s="145">
        <f>BK123+BK129+BK137+BK142</f>
        <v>0</v>
      </c>
    </row>
    <row r="123" spans="1:65" s="12" customFormat="1" ht="22.9" customHeight="1">
      <c r="B123" s="135"/>
      <c r="D123" s="136" t="s">
        <v>74</v>
      </c>
      <c r="E123" s="146" t="s">
        <v>2093</v>
      </c>
      <c r="F123" s="146" t="s">
        <v>2094</v>
      </c>
      <c r="I123" s="138"/>
      <c r="J123" s="147">
        <f>BK123</f>
        <v>0</v>
      </c>
      <c r="L123" s="135"/>
      <c r="M123" s="140"/>
      <c r="N123" s="141"/>
      <c r="O123" s="141"/>
      <c r="P123" s="142">
        <f>SUM(P124:P128)</f>
        <v>0</v>
      </c>
      <c r="Q123" s="141"/>
      <c r="R123" s="142">
        <f>SUM(R124:R128)</f>
        <v>0</v>
      </c>
      <c r="S123" s="141"/>
      <c r="T123" s="143">
        <f>SUM(T124:T128)</f>
        <v>0</v>
      </c>
      <c r="AR123" s="136" t="s">
        <v>194</v>
      </c>
      <c r="AT123" s="144" t="s">
        <v>74</v>
      </c>
      <c r="AU123" s="144" t="s">
        <v>82</v>
      </c>
      <c r="AY123" s="136" t="s">
        <v>162</v>
      </c>
      <c r="BK123" s="145">
        <f>SUM(BK124:BK128)</f>
        <v>0</v>
      </c>
    </row>
    <row r="124" spans="1:65" s="2" customFormat="1" ht="16.5" customHeight="1">
      <c r="A124" s="31"/>
      <c r="B124" s="148"/>
      <c r="C124" s="149" t="s">
        <v>82</v>
      </c>
      <c r="D124" s="149" t="s">
        <v>164</v>
      </c>
      <c r="E124" s="150" t="s">
        <v>2095</v>
      </c>
      <c r="F124" s="151" t="s">
        <v>2096</v>
      </c>
      <c r="G124" s="152" t="s">
        <v>2097</v>
      </c>
      <c r="H124" s="153">
        <v>1</v>
      </c>
      <c r="I124" s="154"/>
      <c r="J124" s="155">
        <f>ROUND(I124*H124,2)</f>
        <v>0</v>
      </c>
      <c r="K124" s="151" t="s">
        <v>167</v>
      </c>
      <c r="L124" s="32"/>
      <c r="M124" s="156" t="s">
        <v>1</v>
      </c>
      <c r="N124" s="157" t="s">
        <v>40</v>
      </c>
      <c r="O124" s="57"/>
      <c r="P124" s="158">
        <f>O124*H124</f>
        <v>0</v>
      </c>
      <c r="Q124" s="158">
        <v>0</v>
      </c>
      <c r="R124" s="158">
        <f>Q124*H124</f>
        <v>0</v>
      </c>
      <c r="S124" s="158">
        <v>0</v>
      </c>
      <c r="T124" s="159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60" t="s">
        <v>2098</v>
      </c>
      <c r="AT124" s="160" t="s">
        <v>164</v>
      </c>
      <c r="AU124" s="160" t="s">
        <v>84</v>
      </c>
      <c r="AY124" s="16" t="s">
        <v>162</v>
      </c>
      <c r="BE124" s="161">
        <f>IF(N124="základní",J124,0)</f>
        <v>0</v>
      </c>
      <c r="BF124" s="161">
        <f>IF(N124="snížená",J124,0)</f>
        <v>0</v>
      </c>
      <c r="BG124" s="161">
        <f>IF(N124="zákl. přenesená",J124,0)</f>
        <v>0</v>
      </c>
      <c r="BH124" s="161">
        <f>IF(N124="sníž. přenesená",J124,0)</f>
        <v>0</v>
      </c>
      <c r="BI124" s="161">
        <f>IF(N124="nulová",J124,0)</f>
        <v>0</v>
      </c>
      <c r="BJ124" s="16" t="s">
        <v>82</v>
      </c>
      <c r="BK124" s="161">
        <f>ROUND(I124*H124,2)</f>
        <v>0</v>
      </c>
      <c r="BL124" s="16" t="s">
        <v>2098</v>
      </c>
      <c r="BM124" s="160" t="s">
        <v>2099</v>
      </c>
    </row>
    <row r="125" spans="1:65" s="2" customFormat="1" ht="16.5" customHeight="1">
      <c r="A125" s="31"/>
      <c r="B125" s="148"/>
      <c r="C125" s="149" t="s">
        <v>84</v>
      </c>
      <c r="D125" s="149" t="s">
        <v>164</v>
      </c>
      <c r="E125" s="150" t="s">
        <v>2100</v>
      </c>
      <c r="F125" s="151" t="s">
        <v>2101</v>
      </c>
      <c r="G125" s="152" t="s">
        <v>2097</v>
      </c>
      <c r="H125" s="153">
        <v>1</v>
      </c>
      <c r="I125" s="154"/>
      <c r="J125" s="155">
        <f>ROUND(I125*H125,2)</f>
        <v>0</v>
      </c>
      <c r="K125" s="151" t="s">
        <v>167</v>
      </c>
      <c r="L125" s="32"/>
      <c r="M125" s="156" t="s">
        <v>1</v>
      </c>
      <c r="N125" s="157" t="s">
        <v>40</v>
      </c>
      <c r="O125" s="57"/>
      <c r="P125" s="158">
        <f>O125*H125</f>
        <v>0</v>
      </c>
      <c r="Q125" s="158">
        <v>0</v>
      </c>
      <c r="R125" s="158">
        <f>Q125*H125</f>
        <v>0</v>
      </c>
      <c r="S125" s="158">
        <v>0</v>
      </c>
      <c r="T125" s="159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0" t="s">
        <v>2098</v>
      </c>
      <c r="AT125" s="160" t="s">
        <v>164</v>
      </c>
      <c r="AU125" s="160" t="s">
        <v>84</v>
      </c>
      <c r="AY125" s="16" t="s">
        <v>162</v>
      </c>
      <c r="BE125" s="161">
        <f>IF(N125="základní",J125,0)</f>
        <v>0</v>
      </c>
      <c r="BF125" s="161">
        <f>IF(N125="snížená",J125,0)</f>
        <v>0</v>
      </c>
      <c r="BG125" s="161">
        <f>IF(N125="zákl. přenesená",J125,0)</f>
        <v>0</v>
      </c>
      <c r="BH125" s="161">
        <f>IF(N125="sníž. přenesená",J125,0)</f>
        <v>0</v>
      </c>
      <c r="BI125" s="161">
        <f>IF(N125="nulová",J125,0)</f>
        <v>0</v>
      </c>
      <c r="BJ125" s="16" t="s">
        <v>82</v>
      </c>
      <c r="BK125" s="161">
        <f>ROUND(I125*H125,2)</f>
        <v>0</v>
      </c>
      <c r="BL125" s="16" t="s">
        <v>2098</v>
      </c>
      <c r="BM125" s="160" t="s">
        <v>2102</v>
      </c>
    </row>
    <row r="126" spans="1:65" s="2" customFormat="1" ht="16.5" customHeight="1">
      <c r="A126" s="31"/>
      <c r="B126" s="148"/>
      <c r="C126" s="149" t="s">
        <v>184</v>
      </c>
      <c r="D126" s="149" t="s">
        <v>164</v>
      </c>
      <c r="E126" s="150" t="s">
        <v>2103</v>
      </c>
      <c r="F126" s="151" t="s">
        <v>2104</v>
      </c>
      <c r="G126" s="152" t="s">
        <v>2097</v>
      </c>
      <c r="H126" s="153">
        <v>1</v>
      </c>
      <c r="I126" s="154"/>
      <c r="J126" s="155">
        <f>ROUND(I126*H126,2)</f>
        <v>0</v>
      </c>
      <c r="K126" s="151" t="s">
        <v>167</v>
      </c>
      <c r="L126" s="32"/>
      <c r="M126" s="156" t="s">
        <v>1</v>
      </c>
      <c r="N126" s="157" t="s">
        <v>40</v>
      </c>
      <c r="O126" s="57"/>
      <c r="P126" s="158">
        <f>O126*H126</f>
        <v>0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60" t="s">
        <v>2098</v>
      </c>
      <c r="AT126" s="160" t="s">
        <v>164</v>
      </c>
      <c r="AU126" s="160" t="s">
        <v>84</v>
      </c>
      <c r="AY126" s="16" t="s">
        <v>162</v>
      </c>
      <c r="BE126" s="161">
        <f>IF(N126="základní",J126,0)</f>
        <v>0</v>
      </c>
      <c r="BF126" s="161">
        <f>IF(N126="snížená",J126,0)</f>
        <v>0</v>
      </c>
      <c r="BG126" s="161">
        <f>IF(N126="zákl. přenesená",J126,0)</f>
        <v>0</v>
      </c>
      <c r="BH126" s="161">
        <f>IF(N126="sníž. přenesená",J126,0)</f>
        <v>0</v>
      </c>
      <c r="BI126" s="161">
        <f>IF(N126="nulová",J126,0)</f>
        <v>0</v>
      </c>
      <c r="BJ126" s="16" t="s">
        <v>82</v>
      </c>
      <c r="BK126" s="161">
        <f>ROUND(I126*H126,2)</f>
        <v>0</v>
      </c>
      <c r="BL126" s="16" t="s">
        <v>2098</v>
      </c>
      <c r="BM126" s="160" t="s">
        <v>2105</v>
      </c>
    </row>
    <row r="127" spans="1:65" s="2" customFormat="1" ht="16.5" customHeight="1">
      <c r="A127" s="31"/>
      <c r="B127" s="148"/>
      <c r="C127" s="149" t="s">
        <v>168</v>
      </c>
      <c r="D127" s="149" t="s">
        <v>164</v>
      </c>
      <c r="E127" s="150" t="s">
        <v>2106</v>
      </c>
      <c r="F127" s="151" t="s">
        <v>2107</v>
      </c>
      <c r="G127" s="152" t="s">
        <v>2097</v>
      </c>
      <c r="H127" s="153">
        <v>1</v>
      </c>
      <c r="I127" s="154"/>
      <c r="J127" s="155">
        <f>ROUND(I127*H127,2)</f>
        <v>0</v>
      </c>
      <c r="K127" s="151" t="s">
        <v>167</v>
      </c>
      <c r="L127" s="32"/>
      <c r="M127" s="156" t="s">
        <v>1</v>
      </c>
      <c r="N127" s="157" t="s">
        <v>40</v>
      </c>
      <c r="O127" s="57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0" t="s">
        <v>2098</v>
      </c>
      <c r="AT127" s="160" t="s">
        <v>164</v>
      </c>
      <c r="AU127" s="160" t="s">
        <v>84</v>
      </c>
      <c r="AY127" s="16" t="s">
        <v>162</v>
      </c>
      <c r="BE127" s="161">
        <f>IF(N127="základní",J127,0)</f>
        <v>0</v>
      </c>
      <c r="BF127" s="161">
        <f>IF(N127="snížená",J127,0)</f>
        <v>0</v>
      </c>
      <c r="BG127" s="161">
        <f>IF(N127="zákl. přenesená",J127,0)</f>
        <v>0</v>
      </c>
      <c r="BH127" s="161">
        <f>IF(N127="sníž. přenesená",J127,0)</f>
        <v>0</v>
      </c>
      <c r="BI127" s="161">
        <f>IF(N127="nulová",J127,0)</f>
        <v>0</v>
      </c>
      <c r="BJ127" s="16" t="s">
        <v>82</v>
      </c>
      <c r="BK127" s="161">
        <f>ROUND(I127*H127,2)</f>
        <v>0</v>
      </c>
      <c r="BL127" s="16" t="s">
        <v>2098</v>
      </c>
      <c r="BM127" s="160" t="s">
        <v>2108</v>
      </c>
    </row>
    <row r="128" spans="1:65" s="2" customFormat="1" ht="16.5" customHeight="1">
      <c r="A128" s="31"/>
      <c r="B128" s="148"/>
      <c r="C128" s="149" t="s">
        <v>194</v>
      </c>
      <c r="D128" s="149" t="s">
        <v>164</v>
      </c>
      <c r="E128" s="150" t="s">
        <v>2109</v>
      </c>
      <c r="F128" s="151" t="s">
        <v>2110</v>
      </c>
      <c r="G128" s="152" t="s">
        <v>2097</v>
      </c>
      <c r="H128" s="153">
        <v>1</v>
      </c>
      <c r="I128" s="154"/>
      <c r="J128" s="155">
        <f>ROUND(I128*H128,2)</f>
        <v>0</v>
      </c>
      <c r="K128" s="151" t="s">
        <v>167</v>
      </c>
      <c r="L128" s="32"/>
      <c r="M128" s="156" t="s">
        <v>1</v>
      </c>
      <c r="N128" s="157" t="s">
        <v>40</v>
      </c>
      <c r="O128" s="57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0" t="s">
        <v>2098</v>
      </c>
      <c r="AT128" s="160" t="s">
        <v>164</v>
      </c>
      <c r="AU128" s="160" t="s">
        <v>84</v>
      </c>
      <c r="AY128" s="16" t="s">
        <v>162</v>
      </c>
      <c r="BE128" s="161">
        <f>IF(N128="základní",J128,0)</f>
        <v>0</v>
      </c>
      <c r="BF128" s="161">
        <f>IF(N128="snížená",J128,0)</f>
        <v>0</v>
      </c>
      <c r="BG128" s="161">
        <f>IF(N128="zákl. přenesená",J128,0)</f>
        <v>0</v>
      </c>
      <c r="BH128" s="161">
        <f>IF(N128="sníž. přenesená",J128,0)</f>
        <v>0</v>
      </c>
      <c r="BI128" s="161">
        <f>IF(N128="nulová",J128,0)</f>
        <v>0</v>
      </c>
      <c r="BJ128" s="16" t="s">
        <v>82</v>
      </c>
      <c r="BK128" s="161">
        <f>ROUND(I128*H128,2)</f>
        <v>0</v>
      </c>
      <c r="BL128" s="16" t="s">
        <v>2098</v>
      </c>
      <c r="BM128" s="160" t="s">
        <v>2111</v>
      </c>
    </row>
    <row r="129" spans="1:65" s="12" customFormat="1" ht="22.9" customHeight="1">
      <c r="B129" s="135"/>
      <c r="D129" s="136" t="s">
        <v>74</v>
      </c>
      <c r="E129" s="146" t="s">
        <v>2112</v>
      </c>
      <c r="F129" s="146" t="s">
        <v>2113</v>
      </c>
      <c r="I129" s="138"/>
      <c r="J129" s="147">
        <f>BK129</f>
        <v>0</v>
      </c>
      <c r="L129" s="135"/>
      <c r="M129" s="140"/>
      <c r="N129" s="141"/>
      <c r="O129" s="141"/>
      <c r="P129" s="142">
        <f>SUM(P130:P136)</f>
        <v>0</v>
      </c>
      <c r="Q129" s="141"/>
      <c r="R129" s="142">
        <f>SUM(R130:R136)</f>
        <v>0</v>
      </c>
      <c r="S129" s="141"/>
      <c r="T129" s="143">
        <f>SUM(T130:T136)</f>
        <v>0</v>
      </c>
      <c r="AR129" s="136" t="s">
        <v>194</v>
      </c>
      <c r="AT129" s="144" t="s">
        <v>74</v>
      </c>
      <c r="AU129" s="144" t="s">
        <v>82</v>
      </c>
      <c r="AY129" s="136" t="s">
        <v>162</v>
      </c>
      <c r="BK129" s="145">
        <f>SUM(BK130:BK136)</f>
        <v>0</v>
      </c>
    </row>
    <row r="130" spans="1:65" s="2" customFormat="1" ht="16.5" customHeight="1">
      <c r="A130" s="31"/>
      <c r="B130" s="148"/>
      <c r="C130" s="149" t="s">
        <v>199</v>
      </c>
      <c r="D130" s="149" t="s">
        <v>164</v>
      </c>
      <c r="E130" s="150" t="s">
        <v>2114</v>
      </c>
      <c r="F130" s="151" t="s">
        <v>2115</v>
      </c>
      <c r="G130" s="152" t="s">
        <v>2097</v>
      </c>
      <c r="H130" s="153">
        <v>1</v>
      </c>
      <c r="I130" s="154"/>
      <c r="J130" s="155">
        <f t="shared" ref="J130:J136" si="0">ROUND(I130*H130,2)</f>
        <v>0</v>
      </c>
      <c r="K130" s="151" t="s">
        <v>167</v>
      </c>
      <c r="L130" s="32"/>
      <c r="M130" s="156" t="s">
        <v>1</v>
      </c>
      <c r="N130" s="157" t="s">
        <v>40</v>
      </c>
      <c r="O130" s="57"/>
      <c r="P130" s="158">
        <f t="shared" ref="P130:P136" si="1">O130*H130</f>
        <v>0</v>
      </c>
      <c r="Q130" s="158">
        <v>0</v>
      </c>
      <c r="R130" s="158">
        <f t="shared" ref="R130:R136" si="2">Q130*H130</f>
        <v>0</v>
      </c>
      <c r="S130" s="158">
        <v>0</v>
      </c>
      <c r="T130" s="159">
        <f t="shared" ref="T130:T136" si="3"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0" t="s">
        <v>2098</v>
      </c>
      <c r="AT130" s="160" t="s">
        <v>164</v>
      </c>
      <c r="AU130" s="160" t="s">
        <v>84</v>
      </c>
      <c r="AY130" s="16" t="s">
        <v>162</v>
      </c>
      <c r="BE130" s="161">
        <f t="shared" ref="BE130:BE136" si="4">IF(N130="základní",J130,0)</f>
        <v>0</v>
      </c>
      <c r="BF130" s="161">
        <f t="shared" ref="BF130:BF136" si="5">IF(N130="snížená",J130,0)</f>
        <v>0</v>
      </c>
      <c r="BG130" s="161">
        <f t="shared" ref="BG130:BG136" si="6">IF(N130="zákl. přenesená",J130,0)</f>
        <v>0</v>
      </c>
      <c r="BH130" s="161">
        <f t="shared" ref="BH130:BH136" si="7">IF(N130="sníž. přenesená",J130,0)</f>
        <v>0</v>
      </c>
      <c r="BI130" s="161">
        <f t="shared" ref="BI130:BI136" si="8">IF(N130="nulová",J130,0)</f>
        <v>0</v>
      </c>
      <c r="BJ130" s="16" t="s">
        <v>82</v>
      </c>
      <c r="BK130" s="161">
        <f t="shared" ref="BK130:BK136" si="9">ROUND(I130*H130,2)</f>
        <v>0</v>
      </c>
      <c r="BL130" s="16" t="s">
        <v>2098</v>
      </c>
      <c r="BM130" s="160" t="s">
        <v>2116</v>
      </c>
    </row>
    <row r="131" spans="1:65" s="2" customFormat="1" ht="16.5" customHeight="1">
      <c r="A131" s="31"/>
      <c r="B131" s="148"/>
      <c r="C131" s="149" t="s">
        <v>203</v>
      </c>
      <c r="D131" s="149" t="s">
        <v>164</v>
      </c>
      <c r="E131" s="150" t="s">
        <v>2117</v>
      </c>
      <c r="F131" s="151" t="s">
        <v>2118</v>
      </c>
      <c r="G131" s="152" t="s">
        <v>2097</v>
      </c>
      <c r="H131" s="153">
        <v>1</v>
      </c>
      <c r="I131" s="154"/>
      <c r="J131" s="155">
        <f t="shared" si="0"/>
        <v>0</v>
      </c>
      <c r="K131" s="151" t="s">
        <v>167</v>
      </c>
      <c r="L131" s="32"/>
      <c r="M131" s="156" t="s">
        <v>1</v>
      </c>
      <c r="N131" s="157" t="s">
        <v>40</v>
      </c>
      <c r="O131" s="57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0" t="s">
        <v>2098</v>
      </c>
      <c r="AT131" s="160" t="s">
        <v>164</v>
      </c>
      <c r="AU131" s="160" t="s">
        <v>84</v>
      </c>
      <c r="AY131" s="16" t="s">
        <v>162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6" t="s">
        <v>82</v>
      </c>
      <c r="BK131" s="161">
        <f t="shared" si="9"/>
        <v>0</v>
      </c>
      <c r="BL131" s="16" t="s">
        <v>2098</v>
      </c>
      <c r="BM131" s="160" t="s">
        <v>2119</v>
      </c>
    </row>
    <row r="132" spans="1:65" s="2" customFormat="1" ht="16.5" customHeight="1">
      <c r="A132" s="31"/>
      <c r="B132" s="148"/>
      <c r="C132" s="149" t="s">
        <v>208</v>
      </c>
      <c r="D132" s="149" t="s">
        <v>164</v>
      </c>
      <c r="E132" s="150" t="s">
        <v>2120</v>
      </c>
      <c r="F132" s="151" t="s">
        <v>2121</v>
      </c>
      <c r="G132" s="152" t="s">
        <v>2097</v>
      </c>
      <c r="H132" s="153">
        <v>1</v>
      </c>
      <c r="I132" s="154"/>
      <c r="J132" s="155">
        <f t="shared" si="0"/>
        <v>0</v>
      </c>
      <c r="K132" s="151" t="s">
        <v>167</v>
      </c>
      <c r="L132" s="32"/>
      <c r="M132" s="156" t="s">
        <v>1</v>
      </c>
      <c r="N132" s="157" t="s">
        <v>40</v>
      </c>
      <c r="O132" s="57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0" t="s">
        <v>2098</v>
      </c>
      <c r="AT132" s="160" t="s">
        <v>164</v>
      </c>
      <c r="AU132" s="160" t="s">
        <v>84</v>
      </c>
      <c r="AY132" s="16" t="s">
        <v>162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6" t="s">
        <v>82</v>
      </c>
      <c r="BK132" s="161">
        <f t="shared" si="9"/>
        <v>0</v>
      </c>
      <c r="BL132" s="16" t="s">
        <v>2098</v>
      </c>
      <c r="BM132" s="160" t="s">
        <v>2122</v>
      </c>
    </row>
    <row r="133" spans="1:65" s="2" customFormat="1" ht="16.5" customHeight="1">
      <c r="A133" s="31"/>
      <c r="B133" s="148"/>
      <c r="C133" s="149" t="s">
        <v>212</v>
      </c>
      <c r="D133" s="149" t="s">
        <v>164</v>
      </c>
      <c r="E133" s="150" t="s">
        <v>2123</v>
      </c>
      <c r="F133" s="151" t="s">
        <v>2124</v>
      </c>
      <c r="G133" s="152" t="s">
        <v>2097</v>
      </c>
      <c r="H133" s="153">
        <v>1</v>
      </c>
      <c r="I133" s="154"/>
      <c r="J133" s="155">
        <f t="shared" si="0"/>
        <v>0</v>
      </c>
      <c r="K133" s="151" t="s">
        <v>167</v>
      </c>
      <c r="L133" s="32"/>
      <c r="M133" s="156" t="s">
        <v>1</v>
      </c>
      <c r="N133" s="157" t="s">
        <v>40</v>
      </c>
      <c r="O133" s="57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0" t="s">
        <v>2098</v>
      </c>
      <c r="AT133" s="160" t="s">
        <v>164</v>
      </c>
      <c r="AU133" s="160" t="s">
        <v>84</v>
      </c>
      <c r="AY133" s="16" t="s">
        <v>162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6" t="s">
        <v>82</v>
      </c>
      <c r="BK133" s="161">
        <f t="shared" si="9"/>
        <v>0</v>
      </c>
      <c r="BL133" s="16" t="s">
        <v>2098</v>
      </c>
      <c r="BM133" s="160" t="s">
        <v>2125</v>
      </c>
    </row>
    <row r="134" spans="1:65" s="2" customFormat="1" ht="16.5" customHeight="1">
      <c r="A134" s="31"/>
      <c r="B134" s="148"/>
      <c r="C134" s="149" t="s">
        <v>218</v>
      </c>
      <c r="D134" s="149" t="s">
        <v>164</v>
      </c>
      <c r="E134" s="150" t="s">
        <v>2126</v>
      </c>
      <c r="F134" s="151" t="s">
        <v>2127</v>
      </c>
      <c r="G134" s="152" t="s">
        <v>2097</v>
      </c>
      <c r="H134" s="153">
        <v>1</v>
      </c>
      <c r="I134" s="154"/>
      <c r="J134" s="155">
        <f t="shared" si="0"/>
        <v>0</v>
      </c>
      <c r="K134" s="151" t="s">
        <v>167</v>
      </c>
      <c r="L134" s="32"/>
      <c r="M134" s="156" t="s">
        <v>1</v>
      </c>
      <c r="N134" s="157" t="s">
        <v>40</v>
      </c>
      <c r="O134" s="57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0" t="s">
        <v>2098</v>
      </c>
      <c r="AT134" s="160" t="s">
        <v>164</v>
      </c>
      <c r="AU134" s="160" t="s">
        <v>84</v>
      </c>
      <c r="AY134" s="16" t="s">
        <v>162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6" t="s">
        <v>82</v>
      </c>
      <c r="BK134" s="161">
        <f t="shared" si="9"/>
        <v>0</v>
      </c>
      <c r="BL134" s="16" t="s">
        <v>2098</v>
      </c>
      <c r="BM134" s="160" t="s">
        <v>2128</v>
      </c>
    </row>
    <row r="135" spans="1:65" s="2" customFormat="1" ht="16.5" customHeight="1">
      <c r="A135" s="31"/>
      <c r="B135" s="148"/>
      <c r="C135" s="149" t="s">
        <v>222</v>
      </c>
      <c r="D135" s="149" t="s">
        <v>164</v>
      </c>
      <c r="E135" s="150" t="s">
        <v>2129</v>
      </c>
      <c r="F135" s="151" t="s">
        <v>2130</v>
      </c>
      <c r="G135" s="152" t="s">
        <v>2097</v>
      </c>
      <c r="H135" s="153">
        <v>1</v>
      </c>
      <c r="I135" s="154"/>
      <c r="J135" s="155">
        <f t="shared" si="0"/>
        <v>0</v>
      </c>
      <c r="K135" s="151" t="s">
        <v>167</v>
      </c>
      <c r="L135" s="32"/>
      <c r="M135" s="156" t="s">
        <v>1</v>
      </c>
      <c r="N135" s="157" t="s">
        <v>40</v>
      </c>
      <c r="O135" s="57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0" t="s">
        <v>2098</v>
      </c>
      <c r="AT135" s="160" t="s">
        <v>164</v>
      </c>
      <c r="AU135" s="160" t="s">
        <v>84</v>
      </c>
      <c r="AY135" s="16" t="s">
        <v>162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6" t="s">
        <v>82</v>
      </c>
      <c r="BK135" s="161">
        <f t="shared" si="9"/>
        <v>0</v>
      </c>
      <c r="BL135" s="16" t="s">
        <v>2098</v>
      </c>
      <c r="BM135" s="160" t="s">
        <v>2131</v>
      </c>
    </row>
    <row r="136" spans="1:65" s="2" customFormat="1" ht="16.5" customHeight="1">
      <c r="A136" s="31"/>
      <c r="B136" s="148"/>
      <c r="C136" s="149" t="s">
        <v>8</v>
      </c>
      <c r="D136" s="149" t="s">
        <v>164</v>
      </c>
      <c r="E136" s="150" t="s">
        <v>2132</v>
      </c>
      <c r="F136" s="151" t="s">
        <v>2133</v>
      </c>
      <c r="G136" s="152" t="s">
        <v>2097</v>
      </c>
      <c r="H136" s="153">
        <v>1</v>
      </c>
      <c r="I136" s="154"/>
      <c r="J136" s="155">
        <f t="shared" si="0"/>
        <v>0</v>
      </c>
      <c r="K136" s="151" t="s">
        <v>167</v>
      </c>
      <c r="L136" s="32"/>
      <c r="M136" s="156" t="s">
        <v>1</v>
      </c>
      <c r="N136" s="157" t="s">
        <v>40</v>
      </c>
      <c r="O136" s="57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0" t="s">
        <v>2098</v>
      </c>
      <c r="AT136" s="160" t="s">
        <v>164</v>
      </c>
      <c r="AU136" s="160" t="s">
        <v>84</v>
      </c>
      <c r="AY136" s="16" t="s">
        <v>162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6" t="s">
        <v>82</v>
      </c>
      <c r="BK136" s="161">
        <f t="shared" si="9"/>
        <v>0</v>
      </c>
      <c r="BL136" s="16" t="s">
        <v>2098</v>
      </c>
      <c r="BM136" s="160" t="s">
        <v>2134</v>
      </c>
    </row>
    <row r="137" spans="1:65" s="12" customFormat="1" ht="22.9" customHeight="1">
      <c r="B137" s="135"/>
      <c r="D137" s="136" t="s">
        <v>74</v>
      </c>
      <c r="E137" s="146" t="s">
        <v>2135</v>
      </c>
      <c r="F137" s="146" t="s">
        <v>2136</v>
      </c>
      <c r="I137" s="138"/>
      <c r="J137" s="147">
        <f>BK137</f>
        <v>0</v>
      </c>
      <c r="L137" s="135"/>
      <c r="M137" s="140"/>
      <c r="N137" s="141"/>
      <c r="O137" s="141"/>
      <c r="P137" s="142">
        <f>SUM(P138:P141)</f>
        <v>0</v>
      </c>
      <c r="Q137" s="141"/>
      <c r="R137" s="142">
        <f>SUM(R138:R141)</f>
        <v>0</v>
      </c>
      <c r="S137" s="141"/>
      <c r="T137" s="143">
        <f>SUM(T138:T141)</f>
        <v>0</v>
      </c>
      <c r="AR137" s="136" t="s">
        <v>194</v>
      </c>
      <c r="AT137" s="144" t="s">
        <v>74</v>
      </c>
      <c r="AU137" s="144" t="s">
        <v>82</v>
      </c>
      <c r="AY137" s="136" t="s">
        <v>162</v>
      </c>
      <c r="BK137" s="145">
        <f>SUM(BK138:BK141)</f>
        <v>0</v>
      </c>
    </row>
    <row r="138" spans="1:65" s="2" customFormat="1" ht="16.5" customHeight="1">
      <c r="A138" s="31"/>
      <c r="B138" s="148"/>
      <c r="C138" s="149">
        <v>13</v>
      </c>
      <c r="D138" s="149" t="s">
        <v>164</v>
      </c>
      <c r="E138" s="150" t="s">
        <v>2137</v>
      </c>
      <c r="F138" s="151" t="s">
        <v>2138</v>
      </c>
      <c r="G138" s="152" t="s">
        <v>2097</v>
      </c>
      <c r="H138" s="153">
        <v>1</v>
      </c>
      <c r="I138" s="154"/>
      <c r="J138" s="155">
        <f t="shared" ref="J138:J141" si="10">ROUND(I138*H138,2)</f>
        <v>0</v>
      </c>
      <c r="K138" s="151" t="s">
        <v>167</v>
      </c>
      <c r="L138" s="32"/>
      <c r="M138" s="156" t="s">
        <v>1</v>
      </c>
      <c r="N138" s="157" t="s">
        <v>40</v>
      </c>
      <c r="O138" s="57"/>
      <c r="P138" s="158">
        <f t="shared" ref="P138:P141" si="11">O138*H138</f>
        <v>0</v>
      </c>
      <c r="Q138" s="158">
        <v>0</v>
      </c>
      <c r="R138" s="158">
        <f t="shared" ref="R138:R141" si="12">Q138*H138</f>
        <v>0</v>
      </c>
      <c r="S138" s="158">
        <v>0</v>
      </c>
      <c r="T138" s="159">
        <f t="shared" ref="T138:T141" si="13"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0" t="s">
        <v>2098</v>
      </c>
      <c r="AT138" s="160" t="s">
        <v>164</v>
      </c>
      <c r="AU138" s="160" t="s">
        <v>84</v>
      </c>
      <c r="AY138" s="16" t="s">
        <v>162</v>
      </c>
      <c r="BE138" s="161">
        <f t="shared" ref="BE138:BE141" si="14">IF(N138="základní",J138,0)</f>
        <v>0</v>
      </c>
      <c r="BF138" s="161">
        <f t="shared" ref="BF138:BF141" si="15">IF(N138="snížená",J138,0)</f>
        <v>0</v>
      </c>
      <c r="BG138" s="161">
        <f t="shared" ref="BG138:BG141" si="16">IF(N138="zákl. přenesená",J138,0)</f>
        <v>0</v>
      </c>
      <c r="BH138" s="161">
        <f t="shared" ref="BH138:BH141" si="17">IF(N138="sníž. přenesená",J138,0)</f>
        <v>0</v>
      </c>
      <c r="BI138" s="161">
        <f t="shared" ref="BI138:BI141" si="18">IF(N138="nulová",J138,0)</f>
        <v>0</v>
      </c>
      <c r="BJ138" s="16" t="s">
        <v>82</v>
      </c>
      <c r="BK138" s="161">
        <f t="shared" ref="BK138:BK141" si="19">ROUND(I138*H138,2)</f>
        <v>0</v>
      </c>
      <c r="BL138" s="16" t="s">
        <v>2098</v>
      </c>
      <c r="BM138" s="160" t="s">
        <v>2139</v>
      </c>
    </row>
    <row r="139" spans="1:65" s="2" customFormat="1" ht="16.5" customHeight="1">
      <c r="A139" s="31"/>
      <c r="B139" s="148"/>
      <c r="C139" s="149">
        <v>14</v>
      </c>
      <c r="D139" s="149" t="s">
        <v>164</v>
      </c>
      <c r="E139" s="150" t="s">
        <v>2140</v>
      </c>
      <c r="F139" s="151" t="s">
        <v>2141</v>
      </c>
      <c r="G139" s="152" t="s">
        <v>2097</v>
      </c>
      <c r="H139" s="153">
        <v>1</v>
      </c>
      <c r="I139" s="154"/>
      <c r="J139" s="155">
        <f t="shared" si="10"/>
        <v>0</v>
      </c>
      <c r="K139" s="151" t="s">
        <v>167</v>
      </c>
      <c r="L139" s="32"/>
      <c r="M139" s="156" t="s">
        <v>1</v>
      </c>
      <c r="N139" s="157" t="s">
        <v>40</v>
      </c>
      <c r="O139" s="57"/>
      <c r="P139" s="158">
        <f t="shared" si="11"/>
        <v>0</v>
      </c>
      <c r="Q139" s="158">
        <v>0</v>
      </c>
      <c r="R139" s="158">
        <f t="shared" si="12"/>
        <v>0</v>
      </c>
      <c r="S139" s="158">
        <v>0</v>
      </c>
      <c r="T139" s="159">
        <f t="shared" si="1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0" t="s">
        <v>2098</v>
      </c>
      <c r="AT139" s="160" t="s">
        <v>164</v>
      </c>
      <c r="AU139" s="160" t="s">
        <v>84</v>
      </c>
      <c r="AY139" s="16" t="s">
        <v>162</v>
      </c>
      <c r="BE139" s="161">
        <f t="shared" si="14"/>
        <v>0</v>
      </c>
      <c r="BF139" s="161">
        <f t="shared" si="15"/>
        <v>0</v>
      </c>
      <c r="BG139" s="161">
        <f t="shared" si="16"/>
        <v>0</v>
      </c>
      <c r="BH139" s="161">
        <f t="shared" si="17"/>
        <v>0</v>
      </c>
      <c r="BI139" s="161">
        <f t="shared" si="18"/>
        <v>0</v>
      </c>
      <c r="BJ139" s="16" t="s">
        <v>82</v>
      </c>
      <c r="BK139" s="161">
        <f t="shared" si="19"/>
        <v>0</v>
      </c>
      <c r="BL139" s="16" t="s">
        <v>2098</v>
      </c>
      <c r="BM139" s="160" t="s">
        <v>2142</v>
      </c>
    </row>
    <row r="140" spans="1:65" s="2" customFormat="1" ht="16.5" customHeight="1">
      <c r="A140" s="31"/>
      <c r="B140" s="148"/>
      <c r="C140" s="149">
        <v>15</v>
      </c>
      <c r="D140" s="149" t="s">
        <v>164</v>
      </c>
      <c r="E140" s="150" t="s">
        <v>2143</v>
      </c>
      <c r="F140" s="151" t="s">
        <v>2144</v>
      </c>
      <c r="G140" s="152" t="s">
        <v>2097</v>
      </c>
      <c r="H140" s="153">
        <v>1</v>
      </c>
      <c r="I140" s="154"/>
      <c r="J140" s="155">
        <f t="shared" si="10"/>
        <v>0</v>
      </c>
      <c r="K140" s="151" t="s">
        <v>167</v>
      </c>
      <c r="L140" s="32"/>
      <c r="M140" s="156" t="s">
        <v>1</v>
      </c>
      <c r="N140" s="157" t="s">
        <v>40</v>
      </c>
      <c r="O140" s="57"/>
      <c r="P140" s="158">
        <f t="shared" si="11"/>
        <v>0</v>
      </c>
      <c r="Q140" s="158">
        <v>0</v>
      </c>
      <c r="R140" s="158">
        <f t="shared" si="12"/>
        <v>0</v>
      </c>
      <c r="S140" s="158">
        <v>0</v>
      </c>
      <c r="T140" s="159">
        <f t="shared" si="1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0" t="s">
        <v>2098</v>
      </c>
      <c r="AT140" s="160" t="s">
        <v>164</v>
      </c>
      <c r="AU140" s="160" t="s">
        <v>84</v>
      </c>
      <c r="AY140" s="16" t="s">
        <v>162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6" t="s">
        <v>82</v>
      </c>
      <c r="BK140" s="161">
        <f t="shared" si="19"/>
        <v>0</v>
      </c>
      <c r="BL140" s="16" t="s">
        <v>2098</v>
      </c>
      <c r="BM140" s="160" t="s">
        <v>2145</v>
      </c>
    </row>
    <row r="141" spans="1:65" s="2" customFormat="1" ht="21.75" customHeight="1">
      <c r="A141" s="31"/>
      <c r="B141" s="148"/>
      <c r="C141" s="149">
        <v>16</v>
      </c>
      <c r="D141" s="149" t="s">
        <v>164</v>
      </c>
      <c r="E141" s="150" t="s">
        <v>2146</v>
      </c>
      <c r="F141" s="151" t="s">
        <v>2147</v>
      </c>
      <c r="G141" s="152" t="s">
        <v>2097</v>
      </c>
      <c r="H141" s="153">
        <v>1</v>
      </c>
      <c r="I141" s="154"/>
      <c r="J141" s="155">
        <f t="shared" si="10"/>
        <v>0</v>
      </c>
      <c r="K141" s="151" t="s">
        <v>167</v>
      </c>
      <c r="L141" s="32"/>
      <c r="M141" s="156" t="s">
        <v>1</v>
      </c>
      <c r="N141" s="157" t="s">
        <v>40</v>
      </c>
      <c r="O141" s="57"/>
      <c r="P141" s="158">
        <f t="shared" si="11"/>
        <v>0</v>
      </c>
      <c r="Q141" s="158">
        <v>0</v>
      </c>
      <c r="R141" s="158">
        <f t="shared" si="12"/>
        <v>0</v>
      </c>
      <c r="S141" s="158">
        <v>0</v>
      </c>
      <c r="T141" s="159">
        <f t="shared" si="1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0" t="s">
        <v>2098</v>
      </c>
      <c r="AT141" s="160" t="s">
        <v>164</v>
      </c>
      <c r="AU141" s="160" t="s">
        <v>84</v>
      </c>
      <c r="AY141" s="16" t="s">
        <v>162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6" t="s">
        <v>82</v>
      </c>
      <c r="BK141" s="161">
        <f t="shared" si="19"/>
        <v>0</v>
      </c>
      <c r="BL141" s="16" t="s">
        <v>2098</v>
      </c>
      <c r="BM141" s="160" t="s">
        <v>2148</v>
      </c>
    </row>
    <row r="142" spans="1:65" s="12" customFormat="1" ht="22.9" customHeight="1">
      <c r="B142" s="135"/>
      <c r="D142" s="136" t="s">
        <v>74</v>
      </c>
      <c r="E142" s="146" t="s">
        <v>2149</v>
      </c>
      <c r="F142" s="146" t="s">
        <v>2150</v>
      </c>
      <c r="I142" s="138"/>
      <c r="J142" s="147">
        <f>BK142</f>
        <v>0</v>
      </c>
      <c r="L142" s="135"/>
      <c r="M142" s="140"/>
      <c r="N142" s="141"/>
      <c r="O142" s="141"/>
      <c r="P142" s="142">
        <f>SUM(P143:P145)</f>
        <v>0</v>
      </c>
      <c r="Q142" s="141"/>
      <c r="R142" s="142">
        <f>SUM(R143:R145)</f>
        <v>0</v>
      </c>
      <c r="S142" s="141"/>
      <c r="T142" s="143">
        <f>SUM(T143:T145)</f>
        <v>0</v>
      </c>
      <c r="AR142" s="136" t="s">
        <v>194</v>
      </c>
      <c r="AT142" s="144" t="s">
        <v>74</v>
      </c>
      <c r="AU142" s="144" t="s">
        <v>82</v>
      </c>
      <c r="AY142" s="136" t="s">
        <v>162</v>
      </c>
      <c r="BK142" s="145">
        <f>SUM(BK143:BK145)</f>
        <v>0</v>
      </c>
    </row>
    <row r="143" spans="1:65" s="2" customFormat="1" ht="16.5" customHeight="1">
      <c r="A143" s="31"/>
      <c r="B143" s="148"/>
      <c r="C143" s="149">
        <v>17</v>
      </c>
      <c r="D143" s="149" t="s">
        <v>164</v>
      </c>
      <c r="E143" s="150" t="s">
        <v>2151</v>
      </c>
      <c r="F143" s="151" t="s">
        <v>2152</v>
      </c>
      <c r="G143" s="152" t="s">
        <v>2097</v>
      </c>
      <c r="H143" s="153">
        <v>1</v>
      </c>
      <c r="I143" s="154"/>
      <c r="J143" s="155">
        <f>ROUND(I143*H143,2)</f>
        <v>0</v>
      </c>
      <c r="K143" s="151" t="s">
        <v>167</v>
      </c>
      <c r="L143" s="32"/>
      <c r="M143" s="156" t="s">
        <v>1</v>
      </c>
      <c r="N143" s="157" t="s">
        <v>40</v>
      </c>
      <c r="O143" s="57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0" t="s">
        <v>2098</v>
      </c>
      <c r="AT143" s="160" t="s">
        <v>164</v>
      </c>
      <c r="AU143" s="160" t="s">
        <v>84</v>
      </c>
      <c r="AY143" s="16" t="s">
        <v>162</v>
      </c>
      <c r="BE143" s="161">
        <f>IF(N143="základní",J143,0)</f>
        <v>0</v>
      </c>
      <c r="BF143" s="161">
        <f>IF(N143="snížená",J143,0)</f>
        <v>0</v>
      </c>
      <c r="BG143" s="161">
        <f>IF(N143="zákl. přenesená",J143,0)</f>
        <v>0</v>
      </c>
      <c r="BH143" s="161">
        <f>IF(N143="sníž. přenesená",J143,0)</f>
        <v>0</v>
      </c>
      <c r="BI143" s="161">
        <f>IF(N143="nulová",J143,0)</f>
        <v>0</v>
      </c>
      <c r="BJ143" s="16" t="s">
        <v>82</v>
      </c>
      <c r="BK143" s="161">
        <f>ROUND(I143*H143,2)</f>
        <v>0</v>
      </c>
      <c r="BL143" s="16" t="s">
        <v>2098</v>
      </c>
      <c r="BM143" s="160" t="s">
        <v>2153</v>
      </c>
    </row>
    <row r="144" spans="1:65" s="2" customFormat="1" ht="16.5" customHeight="1">
      <c r="A144" s="31"/>
      <c r="B144" s="148"/>
      <c r="C144" s="149">
        <v>18</v>
      </c>
      <c r="D144" s="149" t="s">
        <v>164</v>
      </c>
      <c r="E144" s="150" t="s">
        <v>2154</v>
      </c>
      <c r="F144" s="151" t="s">
        <v>2155</v>
      </c>
      <c r="G144" s="152" t="s">
        <v>2097</v>
      </c>
      <c r="H144" s="153">
        <v>1</v>
      </c>
      <c r="I144" s="154"/>
      <c r="J144" s="155">
        <f>ROUND(I144*H144,2)</f>
        <v>0</v>
      </c>
      <c r="K144" s="151" t="s">
        <v>167</v>
      </c>
      <c r="L144" s="32"/>
      <c r="M144" s="156" t="s">
        <v>1</v>
      </c>
      <c r="N144" s="157" t="s">
        <v>40</v>
      </c>
      <c r="O144" s="57"/>
      <c r="P144" s="158">
        <f>O144*H144</f>
        <v>0</v>
      </c>
      <c r="Q144" s="158">
        <v>0</v>
      </c>
      <c r="R144" s="158">
        <f>Q144*H144</f>
        <v>0</v>
      </c>
      <c r="S144" s="158">
        <v>0</v>
      </c>
      <c r="T144" s="159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0" t="s">
        <v>2098</v>
      </c>
      <c r="AT144" s="160" t="s">
        <v>164</v>
      </c>
      <c r="AU144" s="160" t="s">
        <v>84</v>
      </c>
      <c r="AY144" s="16" t="s">
        <v>162</v>
      </c>
      <c r="BE144" s="161">
        <f>IF(N144="základní",J144,0)</f>
        <v>0</v>
      </c>
      <c r="BF144" s="161">
        <f>IF(N144="snížená",J144,0)</f>
        <v>0</v>
      </c>
      <c r="BG144" s="161">
        <f>IF(N144="zákl. přenesená",J144,0)</f>
        <v>0</v>
      </c>
      <c r="BH144" s="161">
        <f>IF(N144="sníž. přenesená",J144,0)</f>
        <v>0</v>
      </c>
      <c r="BI144" s="161">
        <f>IF(N144="nulová",J144,0)</f>
        <v>0</v>
      </c>
      <c r="BJ144" s="16" t="s">
        <v>82</v>
      </c>
      <c r="BK144" s="161">
        <f>ROUND(I144*H144,2)</f>
        <v>0</v>
      </c>
      <c r="BL144" s="16" t="s">
        <v>2098</v>
      </c>
      <c r="BM144" s="160" t="s">
        <v>2156</v>
      </c>
    </row>
    <row r="145" spans="1:65" s="2" customFormat="1" ht="16.5" customHeight="1">
      <c r="A145" s="31"/>
      <c r="B145" s="148"/>
      <c r="C145" s="149">
        <v>19</v>
      </c>
      <c r="D145" s="149" t="s">
        <v>164</v>
      </c>
      <c r="E145" s="150" t="s">
        <v>2157</v>
      </c>
      <c r="F145" s="151" t="s">
        <v>2158</v>
      </c>
      <c r="G145" s="152" t="s">
        <v>2097</v>
      </c>
      <c r="H145" s="153">
        <v>1</v>
      </c>
      <c r="I145" s="154"/>
      <c r="J145" s="155">
        <f>ROUND(I145*H145,2)</f>
        <v>0</v>
      </c>
      <c r="K145" s="151" t="s">
        <v>167</v>
      </c>
      <c r="L145" s="32"/>
      <c r="M145" s="193" t="s">
        <v>1</v>
      </c>
      <c r="N145" s="194" t="s">
        <v>40</v>
      </c>
      <c r="O145" s="195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0" t="s">
        <v>2098</v>
      </c>
      <c r="AT145" s="160" t="s">
        <v>164</v>
      </c>
      <c r="AU145" s="160" t="s">
        <v>84</v>
      </c>
      <c r="AY145" s="16" t="s">
        <v>162</v>
      </c>
      <c r="BE145" s="161">
        <f>IF(N145="základní",J145,0)</f>
        <v>0</v>
      </c>
      <c r="BF145" s="161">
        <f>IF(N145="snížená",J145,0)</f>
        <v>0</v>
      </c>
      <c r="BG145" s="161">
        <f>IF(N145="zákl. přenesená",J145,0)</f>
        <v>0</v>
      </c>
      <c r="BH145" s="161">
        <f>IF(N145="sníž. přenesená",J145,0)</f>
        <v>0</v>
      </c>
      <c r="BI145" s="161">
        <f>IF(N145="nulová",J145,0)</f>
        <v>0</v>
      </c>
      <c r="BJ145" s="16" t="s">
        <v>82</v>
      </c>
      <c r="BK145" s="161">
        <f>ROUND(I145*H145,2)</f>
        <v>0</v>
      </c>
      <c r="BL145" s="16" t="s">
        <v>2098</v>
      </c>
      <c r="BM145" s="160" t="s">
        <v>2159</v>
      </c>
    </row>
    <row r="146" spans="1:65" s="2" customFormat="1" ht="6.95" customHeight="1">
      <c r="A146" s="31"/>
      <c r="B146" s="46"/>
      <c r="C146" s="47"/>
      <c r="D146" s="47"/>
      <c r="E146" s="47"/>
      <c r="F146" s="47"/>
      <c r="G146" s="47"/>
      <c r="H146" s="47"/>
      <c r="I146" s="47"/>
      <c r="J146" s="47"/>
      <c r="K146" s="47"/>
      <c r="L146" s="32"/>
      <c r="M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</row>
  </sheetData>
  <autoFilter ref="C120:K145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7"/>
      <c r="C3" s="18"/>
      <c r="D3" s="18"/>
      <c r="E3" s="18"/>
      <c r="F3" s="18"/>
      <c r="G3" s="18"/>
      <c r="H3" s="19"/>
    </row>
    <row r="4" spans="1:8" s="1" customFormat="1" ht="24.95" customHeight="1">
      <c r="B4" s="19"/>
      <c r="C4" s="20" t="s">
        <v>2160</v>
      </c>
      <c r="H4" s="19"/>
    </row>
    <row r="5" spans="1:8" s="1" customFormat="1" ht="12" customHeight="1">
      <c r="B5" s="19"/>
      <c r="C5" s="23" t="s">
        <v>13</v>
      </c>
      <c r="D5" s="222" t="s">
        <v>14</v>
      </c>
      <c r="E5" s="207"/>
      <c r="F5" s="207"/>
      <c r="H5" s="19"/>
    </row>
    <row r="6" spans="1:8" s="1" customFormat="1" ht="36.950000000000003" customHeight="1">
      <c r="B6" s="19"/>
      <c r="C6" s="25" t="s">
        <v>16</v>
      </c>
      <c r="D6" s="219" t="s">
        <v>17</v>
      </c>
      <c r="E6" s="207"/>
      <c r="F6" s="207"/>
      <c r="H6" s="19"/>
    </row>
    <row r="7" spans="1:8" s="1" customFormat="1" ht="24.75" customHeight="1">
      <c r="B7" s="19"/>
      <c r="C7" s="26" t="s">
        <v>22</v>
      </c>
      <c r="D7" s="54" t="str">
        <f>'Rekapitulace stavby'!AN8</f>
        <v>10. 1. 2024</v>
      </c>
      <c r="H7" s="19"/>
    </row>
    <row r="8" spans="1:8" s="2" customFormat="1" ht="10.9" customHeight="1">
      <c r="A8" s="31"/>
      <c r="B8" s="32"/>
      <c r="C8" s="31"/>
      <c r="D8" s="31"/>
      <c r="E8" s="31"/>
      <c r="F8" s="31"/>
      <c r="G8" s="31"/>
      <c r="H8" s="32"/>
    </row>
    <row r="9" spans="1:8" s="11" customFormat="1" ht="29.25" customHeight="1">
      <c r="A9" s="125"/>
      <c r="B9" s="126"/>
      <c r="C9" s="127" t="s">
        <v>56</v>
      </c>
      <c r="D9" s="128" t="s">
        <v>57</v>
      </c>
      <c r="E9" s="128" t="s">
        <v>149</v>
      </c>
      <c r="F9" s="129" t="s">
        <v>2161</v>
      </c>
      <c r="G9" s="125"/>
      <c r="H9" s="126"/>
    </row>
    <row r="10" spans="1:8" s="2" customFormat="1" ht="26.45" customHeight="1">
      <c r="A10" s="31"/>
      <c r="B10" s="32"/>
      <c r="C10" s="198" t="s">
        <v>2162</v>
      </c>
      <c r="D10" s="198" t="s">
        <v>87</v>
      </c>
      <c r="E10" s="31"/>
      <c r="F10" s="31"/>
      <c r="G10" s="31"/>
      <c r="H10" s="32"/>
    </row>
    <row r="11" spans="1:8" s="2" customFormat="1" ht="16.899999999999999" customHeight="1">
      <c r="A11" s="31"/>
      <c r="B11" s="32"/>
      <c r="C11" s="199" t="s">
        <v>102</v>
      </c>
      <c r="D11" s="200" t="s">
        <v>103</v>
      </c>
      <c r="E11" s="201" t="s">
        <v>104</v>
      </c>
      <c r="F11" s="202">
        <v>47.4</v>
      </c>
      <c r="G11" s="31"/>
      <c r="H11" s="32"/>
    </row>
    <row r="12" spans="1:8" s="2" customFormat="1" ht="16.899999999999999" customHeight="1">
      <c r="A12" s="31"/>
      <c r="B12" s="32"/>
      <c r="C12" s="203" t="s">
        <v>1</v>
      </c>
      <c r="D12" s="203" t="s">
        <v>1003</v>
      </c>
      <c r="E12" s="16" t="s">
        <v>1</v>
      </c>
      <c r="F12" s="204">
        <v>37.1</v>
      </c>
      <c r="G12" s="31"/>
      <c r="H12" s="32"/>
    </row>
    <row r="13" spans="1:8" s="2" customFormat="1" ht="16.899999999999999" customHeight="1">
      <c r="A13" s="31"/>
      <c r="B13" s="32"/>
      <c r="C13" s="203" t="s">
        <v>1</v>
      </c>
      <c r="D13" s="203" t="s">
        <v>1008</v>
      </c>
      <c r="E13" s="16" t="s">
        <v>1</v>
      </c>
      <c r="F13" s="204">
        <v>3</v>
      </c>
      <c r="G13" s="31"/>
      <c r="H13" s="32"/>
    </row>
    <row r="14" spans="1:8" s="2" customFormat="1" ht="16.899999999999999" customHeight="1">
      <c r="A14" s="31"/>
      <c r="B14" s="32"/>
      <c r="C14" s="203" t="s">
        <v>1</v>
      </c>
      <c r="D14" s="203" t="s">
        <v>1009</v>
      </c>
      <c r="E14" s="16" t="s">
        <v>1</v>
      </c>
      <c r="F14" s="204">
        <v>1.5</v>
      </c>
      <c r="G14" s="31"/>
      <c r="H14" s="32"/>
    </row>
    <row r="15" spans="1:8" s="2" customFormat="1" ht="16.899999999999999" customHeight="1">
      <c r="A15" s="31"/>
      <c r="B15" s="32"/>
      <c r="C15" s="203" t="s">
        <v>1</v>
      </c>
      <c r="D15" s="203" t="s">
        <v>1010</v>
      </c>
      <c r="E15" s="16" t="s">
        <v>1</v>
      </c>
      <c r="F15" s="204">
        <v>1.5</v>
      </c>
      <c r="G15" s="31"/>
      <c r="H15" s="32"/>
    </row>
    <row r="16" spans="1:8" s="2" customFormat="1" ht="16.899999999999999" customHeight="1">
      <c r="A16" s="31"/>
      <c r="B16" s="32"/>
      <c r="C16" s="203" t="s">
        <v>1</v>
      </c>
      <c r="D16" s="203" t="s">
        <v>1011</v>
      </c>
      <c r="E16" s="16" t="s">
        <v>1</v>
      </c>
      <c r="F16" s="204">
        <v>2.1</v>
      </c>
      <c r="G16" s="31"/>
      <c r="H16" s="32"/>
    </row>
    <row r="17" spans="1:8" s="2" customFormat="1" ht="16.899999999999999" customHeight="1">
      <c r="A17" s="31"/>
      <c r="B17" s="32"/>
      <c r="C17" s="203" t="s">
        <v>1</v>
      </c>
      <c r="D17" s="203" t="s">
        <v>1012</v>
      </c>
      <c r="E17" s="16" t="s">
        <v>1</v>
      </c>
      <c r="F17" s="204">
        <v>2.2000000000000002</v>
      </c>
      <c r="G17" s="31"/>
      <c r="H17" s="32"/>
    </row>
    <row r="18" spans="1:8" s="2" customFormat="1" ht="16.899999999999999" customHeight="1">
      <c r="A18" s="31"/>
      <c r="B18" s="32"/>
      <c r="C18" s="203" t="s">
        <v>102</v>
      </c>
      <c r="D18" s="203" t="s">
        <v>176</v>
      </c>
      <c r="E18" s="16" t="s">
        <v>1</v>
      </c>
      <c r="F18" s="204">
        <v>47.4</v>
      </c>
      <c r="G18" s="31"/>
      <c r="H18" s="32"/>
    </row>
    <row r="19" spans="1:8" s="2" customFormat="1" ht="16.899999999999999" customHeight="1">
      <c r="A19" s="31"/>
      <c r="B19" s="32"/>
      <c r="C19" s="205" t="s">
        <v>2163</v>
      </c>
      <c r="D19" s="31"/>
      <c r="E19" s="31"/>
      <c r="F19" s="31"/>
      <c r="G19" s="31"/>
      <c r="H19" s="32"/>
    </row>
    <row r="20" spans="1:8" s="2" customFormat="1" ht="16.899999999999999" customHeight="1">
      <c r="A20" s="31"/>
      <c r="B20" s="32"/>
      <c r="C20" s="203" t="s">
        <v>1280</v>
      </c>
      <c r="D20" s="203" t="s">
        <v>2164</v>
      </c>
      <c r="E20" s="16" t="s">
        <v>104</v>
      </c>
      <c r="F20" s="204">
        <v>47.4</v>
      </c>
      <c r="G20" s="31"/>
      <c r="H20" s="32"/>
    </row>
    <row r="21" spans="1:8" s="2" customFormat="1" ht="16.899999999999999" customHeight="1">
      <c r="A21" s="31"/>
      <c r="B21" s="32"/>
      <c r="C21" s="203" t="s">
        <v>1284</v>
      </c>
      <c r="D21" s="203" t="s">
        <v>2165</v>
      </c>
      <c r="E21" s="16" t="s">
        <v>104</v>
      </c>
      <c r="F21" s="204">
        <v>47.4</v>
      </c>
      <c r="G21" s="31"/>
      <c r="H21" s="32"/>
    </row>
    <row r="22" spans="1:8" s="2" customFormat="1" ht="16.899999999999999" customHeight="1">
      <c r="A22" s="31"/>
      <c r="B22" s="32"/>
      <c r="C22" s="203" t="s">
        <v>1288</v>
      </c>
      <c r="D22" s="203" t="s">
        <v>2166</v>
      </c>
      <c r="E22" s="16" t="s">
        <v>104</v>
      </c>
      <c r="F22" s="204">
        <v>47.4</v>
      </c>
      <c r="G22" s="31"/>
      <c r="H22" s="32"/>
    </row>
    <row r="23" spans="1:8" s="2" customFormat="1" ht="22.5">
      <c r="A23" s="31"/>
      <c r="B23" s="32"/>
      <c r="C23" s="203" t="s">
        <v>1308</v>
      </c>
      <c r="D23" s="203" t="s">
        <v>2167</v>
      </c>
      <c r="E23" s="16" t="s">
        <v>104</v>
      </c>
      <c r="F23" s="204">
        <v>47.4</v>
      </c>
      <c r="G23" s="31"/>
      <c r="H23" s="32"/>
    </row>
    <row r="24" spans="1:8" s="2" customFormat="1" ht="22.5">
      <c r="A24" s="31"/>
      <c r="B24" s="32"/>
      <c r="C24" s="203" t="s">
        <v>1312</v>
      </c>
      <c r="D24" s="203" t="s">
        <v>2168</v>
      </c>
      <c r="E24" s="16" t="s">
        <v>104</v>
      </c>
      <c r="F24" s="204">
        <v>47.4</v>
      </c>
      <c r="G24" s="31"/>
      <c r="H24" s="32"/>
    </row>
    <row r="25" spans="1:8" s="2" customFormat="1" ht="16.899999999999999" customHeight="1">
      <c r="A25" s="31"/>
      <c r="B25" s="32"/>
      <c r="C25" s="203" t="s">
        <v>1320</v>
      </c>
      <c r="D25" s="203" t="s">
        <v>2169</v>
      </c>
      <c r="E25" s="16" t="s">
        <v>104</v>
      </c>
      <c r="F25" s="204">
        <v>47.4</v>
      </c>
      <c r="G25" s="31"/>
      <c r="H25" s="32"/>
    </row>
    <row r="26" spans="1:8" s="2" customFormat="1" ht="22.5">
      <c r="A26" s="31"/>
      <c r="B26" s="32"/>
      <c r="C26" s="203" t="s">
        <v>1302</v>
      </c>
      <c r="D26" s="203" t="s">
        <v>1303</v>
      </c>
      <c r="E26" s="16" t="s">
        <v>104</v>
      </c>
      <c r="F26" s="204">
        <v>59.25</v>
      </c>
      <c r="G26" s="31"/>
      <c r="H26" s="32"/>
    </row>
    <row r="27" spans="1:8" s="2" customFormat="1" ht="16.899999999999999" customHeight="1">
      <c r="A27" s="31"/>
      <c r="B27" s="32"/>
      <c r="C27" s="199" t="s">
        <v>106</v>
      </c>
      <c r="D27" s="200" t="s">
        <v>107</v>
      </c>
      <c r="E27" s="201" t="s">
        <v>104</v>
      </c>
      <c r="F27" s="202">
        <v>22.161999999999999</v>
      </c>
      <c r="G27" s="31"/>
      <c r="H27" s="32"/>
    </row>
    <row r="28" spans="1:8" s="2" customFormat="1" ht="16.899999999999999" customHeight="1">
      <c r="A28" s="31"/>
      <c r="B28" s="32"/>
      <c r="C28" s="203" t="s">
        <v>1</v>
      </c>
      <c r="D28" s="203" t="s">
        <v>1337</v>
      </c>
      <c r="E28" s="16" t="s">
        <v>1</v>
      </c>
      <c r="F28" s="204">
        <v>5.5350000000000001</v>
      </c>
      <c r="G28" s="31"/>
      <c r="H28" s="32"/>
    </row>
    <row r="29" spans="1:8" s="2" customFormat="1" ht="16.899999999999999" customHeight="1">
      <c r="A29" s="31"/>
      <c r="B29" s="32"/>
      <c r="C29" s="203" t="s">
        <v>1</v>
      </c>
      <c r="D29" s="203" t="s">
        <v>1338</v>
      </c>
      <c r="E29" s="16" t="s">
        <v>1</v>
      </c>
      <c r="F29" s="204">
        <v>-0.66</v>
      </c>
      <c r="G29" s="31"/>
      <c r="H29" s="32"/>
    </row>
    <row r="30" spans="1:8" s="2" customFormat="1" ht="16.899999999999999" customHeight="1">
      <c r="A30" s="31"/>
      <c r="B30" s="32"/>
      <c r="C30" s="203" t="s">
        <v>1</v>
      </c>
      <c r="D30" s="203" t="s">
        <v>1339</v>
      </c>
      <c r="E30" s="16" t="s">
        <v>1</v>
      </c>
      <c r="F30" s="204">
        <v>10.352499999999999</v>
      </c>
      <c r="G30" s="31"/>
      <c r="H30" s="32"/>
    </row>
    <row r="31" spans="1:8" s="2" customFormat="1" ht="16.899999999999999" customHeight="1">
      <c r="A31" s="31"/>
      <c r="B31" s="32"/>
      <c r="C31" s="203" t="s">
        <v>1</v>
      </c>
      <c r="D31" s="203" t="s">
        <v>633</v>
      </c>
      <c r="E31" s="16" t="s">
        <v>1</v>
      </c>
      <c r="F31" s="204">
        <v>-1.379</v>
      </c>
      <c r="G31" s="31"/>
      <c r="H31" s="32"/>
    </row>
    <row r="32" spans="1:8" s="2" customFormat="1" ht="16.899999999999999" customHeight="1">
      <c r="A32" s="31"/>
      <c r="B32" s="32"/>
      <c r="C32" s="203" t="s">
        <v>1</v>
      </c>
      <c r="D32" s="203" t="s">
        <v>1340</v>
      </c>
      <c r="E32" s="16" t="s">
        <v>1</v>
      </c>
      <c r="F32" s="204">
        <v>-0.33</v>
      </c>
      <c r="G32" s="31"/>
      <c r="H32" s="32"/>
    </row>
    <row r="33" spans="1:8" s="2" customFormat="1" ht="16.899999999999999" customHeight="1">
      <c r="A33" s="31"/>
      <c r="B33" s="32"/>
      <c r="C33" s="203" t="s">
        <v>1</v>
      </c>
      <c r="D33" s="203" t="s">
        <v>1341</v>
      </c>
      <c r="E33" s="16" t="s">
        <v>1</v>
      </c>
      <c r="F33" s="204">
        <v>10.352499999999999</v>
      </c>
      <c r="G33" s="31"/>
      <c r="H33" s="32"/>
    </row>
    <row r="34" spans="1:8" s="2" customFormat="1" ht="16.899999999999999" customHeight="1">
      <c r="A34" s="31"/>
      <c r="B34" s="32"/>
      <c r="C34" s="203" t="s">
        <v>1</v>
      </c>
      <c r="D34" s="203" t="s">
        <v>633</v>
      </c>
      <c r="E34" s="16" t="s">
        <v>1</v>
      </c>
      <c r="F34" s="204">
        <v>-1.379</v>
      </c>
      <c r="G34" s="31"/>
      <c r="H34" s="32"/>
    </row>
    <row r="35" spans="1:8" s="2" customFormat="1" ht="16.899999999999999" customHeight="1">
      <c r="A35" s="31"/>
      <c r="B35" s="32"/>
      <c r="C35" s="203" t="s">
        <v>1</v>
      </c>
      <c r="D35" s="203" t="s">
        <v>1340</v>
      </c>
      <c r="E35" s="16" t="s">
        <v>1</v>
      </c>
      <c r="F35" s="204">
        <v>-0.33</v>
      </c>
      <c r="G35" s="31"/>
      <c r="H35" s="32"/>
    </row>
    <row r="36" spans="1:8" s="2" customFormat="1" ht="16.899999999999999" customHeight="1">
      <c r="A36" s="31"/>
      <c r="B36" s="32"/>
      <c r="C36" s="203" t="s">
        <v>106</v>
      </c>
      <c r="D36" s="203" t="s">
        <v>176</v>
      </c>
      <c r="E36" s="16" t="s">
        <v>1</v>
      </c>
      <c r="F36" s="204">
        <v>22.161999999999999</v>
      </c>
      <c r="G36" s="31"/>
      <c r="H36" s="32"/>
    </row>
    <row r="37" spans="1:8" s="2" customFormat="1" ht="16.899999999999999" customHeight="1">
      <c r="A37" s="31"/>
      <c r="B37" s="32"/>
      <c r="C37" s="205" t="s">
        <v>2163</v>
      </c>
      <c r="D37" s="31"/>
      <c r="E37" s="31"/>
      <c r="F37" s="31"/>
      <c r="G37" s="31"/>
      <c r="H37" s="32"/>
    </row>
    <row r="38" spans="1:8" s="2" customFormat="1" ht="16.899999999999999" customHeight="1">
      <c r="A38" s="31"/>
      <c r="B38" s="32"/>
      <c r="C38" s="203" t="s">
        <v>1334</v>
      </c>
      <c r="D38" s="203" t="s">
        <v>2170</v>
      </c>
      <c r="E38" s="16" t="s">
        <v>104</v>
      </c>
      <c r="F38" s="204">
        <v>22.161999999999999</v>
      </c>
      <c r="G38" s="31"/>
      <c r="H38" s="32"/>
    </row>
    <row r="39" spans="1:8" s="2" customFormat="1" ht="16.899999999999999" customHeight="1">
      <c r="A39" s="31"/>
      <c r="B39" s="32"/>
      <c r="C39" s="203" t="s">
        <v>1343</v>
      </c>
      <c r="D39" s="203" t="s">
        <v>2171</v>
      </c>
      <c r="E39" s="16" t="s">
        <v>104</v>
      </c>
      <c r="F39" s="204">
        <v>22.161999999999999</v>
      </c>
      <c r="G39" s="31"/>
      <c r="H39" s="32"/>
    </row>
    <row r="40" spans="1:8" s="2" customFormat="1" ht="22.5">
      <c r="A40" s="31"/>
      <c r="B40" s="32"/>
      <c r="C40" s="203" t="s">
        <v>1364</v>
      </c>
      <c r="D40" s="203" t="s">
        <v>2172</v>
      </c>
      <c r="E40" s="16" t="s">
        <v>104</v>
      </c>
      <c r="F40" s="204">
        <v>22.161999999999999</v>
      </c>
      <c r="G40" s="31"/>
      <c r="H40" s="32"/>
    </row>
    <row r="41" spans="1:8" s="2" customFormat="1" ht="16.899999999999999" customHeight="1">
      <c r="A41" s="31"/>
      <c r="B41" s="32"/>
      <c r="C41" s="203" t="s">
        <v>1375</v>
      </c>
      <c r="D41" s="203" t="s">
        <v>2173</v>
      </c>
      <c r="E41" s="16" t="s">
        <v>104</v>
      </c>
      <c r="F41" s="204">
        <v>22.161999999999999</v>
      </c>
      <c r="G41" s="31"/>
      <c r="H41" s="32"/>
    </row>
    <row r="42" spans="1:8" s="2" customFormat="1" ht="16.899999999999999" customHeight="1">
      <c r="A42" s="31"/>
      <c r="B42" s="32"/>
      <c r="C42" s="203" t="s">
        <v>1379</v>
      </c>
      <c r="D42" s="203" t="s">
        <v>2174</v>
      </c>
      <c r="E42" s="16" t="s">
        <v>104</v>
      </c>
      <c r="F42" s="204">
        <v>22.161999999999999</v>
      </c>
      <c r="G42" s="31"/>
      <c r="H42" s="32"/>
    </row>
    <row r="43" spans="1:8" s="2" customFormat="1" ht="16.899999999999999" customHeight="1">
      <c r="A43" s="31"/>
      <c r="B43" s="32"/>
      <c r="C43" s="203" t="s">
        <v>1369</v>
      </c>
      <c r="D43" s="203" t="s">
        <v>1370</v>
      </c>
      <c r="E43" s="16" t="s">
        <v>104</v>
      </c>
      <c r="F43" s="204">
        <v>24.378</v>
      </c>
      <c r="G43" s="31"/>
      <c r="H43" s="32"/>
    </row>
    <row r="44" spans="1:8" s="2" customFormat="1" ht="16.899999999999999" customHeight="1">
      <c r="A44" s="31"/>
      <c r="B44" s="32"/>
      <c r="C44" s="199" t="s">
        <v>110</v>
      </c>
      <c r="D44" s="200" t="s">
        <v>111</v>
      </c>
      <c r="E44" s="201" t="s">
        <v>104</v>
      </c>
      <c r="F44" s="202">
        <v>37.1</v>
      </c>
      <c r="G44" s="31"/>
      <c r="H44" s="32"/>
    </row>
    <row r="45" spans="1:8" s="2" customFormat="1" ht="16.899999999999999" customHeight="1">
      <c r="A45" s="31"/>
      <c r="B45" s="32"/>
      <c r="C45" s="205" t="s">
        <v>2163</v>
      </c>
      <c r="D45" s="31"/>
      <c r="E45" s="31"/>
      <c r="F45" s="31"/>
      <c r="G45" s="31"/>
      <c r="H45" s="32"/>
    </row>
    <row r="46" spans="1:8" s="2" customFormat="1" ht="16.899999999999999" customHeight="1">
      <c r="A46" s="31"/>
      <c r="B46" s="32"/>
      <c r="C46" s="203" t="s">
        <v>1000</v>
      </c>
      <c r="D46" s="203" t="s">
        <v>2175</v>
      </c>
      <c r="E46" s="16" t="s">
        <v>104</v>
      </c>
      <c r="F46" s="204">
        <v>37.1</v>
      </c>
      <c r="G46" s="31"/>
      <c r="H46" s="32"/>
    </row>
    <row r="47" spans="1:8" s="2" customFormat="1" ht="16.899999999999999" customHeight="1">
      <c r="A47" s="31"/>
      <c r="B47" s="32"/>
      <c r="C47" s="203" t="s">
        <v>1014</v>
      </c>
      <c r="D47" s="203" t="s">
        <v>2176</v>
      </c>
      <c r="E47" s="16" t="s">
        <v>104</v>
      </c>
      <c r="F47" s="204">
        <v>47.4</v>
      </c>
      <c r="G47" s="31"/>
      <c r="H47" s="32"/>
    </row>
    <row r="48" spans="1:8" s="2" customFormat="1" ht="16.899999999999999" customHeight="1">
      <c r="A48" s="31"/>
      <c r="B48" s="32"/>
      <c r="C48" s="203" t="s">
        <v>1028</v>
      </c>
      <c r="D48" s="203" t="s">
        <v>2177</v>
      </c>
      <c r="E48" s="16" t="s">
        <v>104</v>
      </c>
      <c r="F48" s="204">
        <v>47.4</v>
      </c>
      <c r="G48" s="31"/>
      <c r="H48" s="32"/>
    </row>
    <row r="49" spans="1:8" s="2" customFormat="1" ht="16.899999999999999" customHeight="1">
      <c r="A49" s="31"/>
      <c r="B49" s="32"/>
      <c r="C49" s="203" t="s">
        <v>1023</v>
      </c>
      <c r="D49" s="203" t="s">
        <v>1024</v>
      </c>
      <c r="E49" s="16" t="s">
        <v>104</v>
      </c>
      <c r="F49" s="204">
        <v>53.253999999999998</v>
      </c>
      <c r="G49" s="31"/>
      <c r="H49" s="32"/>
    </row>
    <row r="50" spans="1:8" s="2" customFormat="1" ht="7.35" customHeight="1">
      <c r="A50" s="31"/>
      <c r="B50" s="46"/>
      <c r="C50" s="47"/>
      <c r="D50" s="47"/>
      <c r="E50" s="47"/>
      <c r="F50" s="47"/>
      <c r="G50" s="47"/>
      <c r="H50" s="32"/>
    </row>
    <row r="51" spans="1:8" s="2" customFormat="1">
      <c r="A51" s="31"/>
      <c r="B51" s="31"/>
      <c r="C51" s="31"/>
      <c r="D51" s="31"/>
      <c r="E51" s="31"/>
      <c r="F51" s="31"/>
      <c r="G51" s="31"/>
      <c r="H51" s="31"/>
    </row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DCF87503339A4B87892C540E3CDDDE" ma:contentTypeVersion="15" ma:contentTypeDescription="Vytvoří nový dokument" ma:contentTypeScope="" ma:versionID="12dd7fcb9309130a01f14ae715281446">
  <xsd:schema xmlns:xsd="http://www.w3.org/2001/XMLSchema" xmlns:xs="http://www.w3.org/2001/XMLSchema" xmlns:p="http://schemas.microsoft.com/office/2006/metadata/properties" xmlns:ns2="26356de0-e899-45d4-890d-f40341b08061" xmlns:ns3="8d48eba7-12c9-425d-9e10-14fdbc7aa646" targetNamespace="http://schemas.microsoft.com/office/2006/metadata/properties" ma:root="true" ma:fieldsID="bc9a1b317ec8d3f43a8ab7eed9af45eb" ns2:_="" ns3:_="">
    <xsd:import namespace="26356de0-e899-45d4-890d-f40341b08061"/>
    <xsd:import namespace="8d48eba7-12c9-425d-9e10-14fdbc7aa6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56de0-e899-45d4-890d-f40341b08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43b256f8-33b0-4eb9-a538-089844b670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8eba7-12c9-425d-9e10-14fdbc7aa64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c89586f-9e28-4669-a9dd-14244bd0ca8d}" ma:internalName="TaxCatchAll" ma:showField="CatchAllData" ma:web="8d48eba7-12c9-425d-9e10-14fdbc7aa6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BA407A-56FD-46EC-977F-02145F6B0C84}"/>
</file>

<file path=customXml/itemProps2.xml><?xml version="1.0" encoding="utf-8"?>
<ds:datastoreItem xmlns:ds="http://schemas.openxmlformats.org/officeDocument/2006/customXml" ds:itemID="{50679435-8B3C-4565-A093-AF3F75F372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D.1.1-3 - Architektonicko...</vt:lpstr>
      <vt:lpstr>D.1.4.1 - Zdravoinstalace</vt:lpstr>
      <vt:lpstr>D.1.4.2 - Vytápění</vt:lpstr>
      <vt:lpstr>D.1.4.3 - Silnoproudá ele...</vt:lpstr>
      <vt:lpstr>VRN - Vedlejší rozpočtové...</vt:lpstr>
      <vt:lpstr>Seznam figur</vt:lpstr>
      <vt:lpstr>'D.1.1-3 - Architektonicko...'!Názvy_tisku</vt:lpstr>
      <vt:lpstr>'D.1.4.1 - Zdravoinstalace'!Názvy_tisku</vt:lpstr>
      <vt:lpstr>'D.1.4.2 - Vytápění'!Názvy_tisku</vt:lpstr>
      <vt:lpstr>'D.1.4.3 - Silnoproudá ele...'!Názvy_tisku</vt:lpstr>
      <vt:lpstr>'Rekapitulace stavby'!Názvy_tisku</vt:lpstr>
      <vt:lpstr>'Seznam figur'!Názvy_tisku</vt:lpstr>
      <vt:lpstr>'VRN - Vedlejší rozpočtové...'!Názvy_tisku</vt:lpstr>
      <vt:lpstr>'D.1.1-3 - Architektonicko...'!Oblast_tisku</vt:lpstr>
      <vt:lpstr>'D.1.4.1 - Zdravoinstalace'!Oblast_tisku</vt:lpstr>
      <vt:lpstr>'D.1.4.2 - Vytápění'!Oblast_tisku</vt:lpstr>
      <vt:lpstr>'D.1.4.3 - Silnoproudá ele...'!Oblast_tisku</vt:lpstr>
      <vt:lpstr>'Rekapitulace stavby'!Oblast_tisku</vt:lpstr>
      <vt:lpstr>'Seznam figur'!Oblast_tisku</vt:lpstr>
      <vt:lpstr>'VRN - Vedlejší rozpočtové...'!Oblast_tisku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Cicha</dc:creator>
  <cp:lastModifiedBy>Horák Vladislav</cp:lastModifiedBy>
  <dcterms:created xsi:type="dcterms:W3CDTF">2024-04-16T11:27:40Z</dcterms:created>
  <dcterms:modified xsi:type="dcterms:W3CDTF">2024-04-23T11:21:25Z</dcterms:modified>
</cp:coreProperties>
</file>